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  <Override PartName="/xl/commentsmeta2" ContentType="application/binary"/>
  <Override PartName="/xl/commentsmeta3" ContentType="application/binary"/>
  <Override PartName="/xl/commentsmeta4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F:\"/>
    </mc:Choice>
  </mc:AlternateContent>
  <bookViews>
    <workbookView xWindow="0" yWindow="0" windowWidth="13890" windowHeight="12000" firstSheet="63" activeTab="78"/>
  </bookViews>
  <sheets>
    <sheet name="Resume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10" sheetId="11" r:id="rId11"/>
    <sheet name="11" sheetId="12" r:id="rId12"/>
    <sheet name="12" sheetId="13" r:id="rId13"/>
    <sheet name="13" sheetId="14" r:id="rId14"/>
    <sheet name="14" sheetId="15" r:id="rId15"/>
    <sheet name="15" sheetId="16" r:id="rId16"/>
    <sheet name="16" sheetId="17" r:id="rId17"/>
    <sheet name="17" sheetId="18" r:id="rId18"/>
    <sheet name="18" sheetId="19" r:id="rId19"/>
    <sheet name="19" sheetId="20" r:id="rId20"/>
    <sheet name="20" sheetId="21" r:id="rId21"/>
    <sheet name="21" sheetId="22" r:id="rId22"/>
    <sheet name="22" sheetId="23" r:id="rId23"/>
    <sheet name="23" sheetId="24" r:id="rId24"/>
    <sheet name="24" sheetId="25" r:id="rId25"/>
    <sheet name="25" sheetId="26" r:id="rId26"/>
    <sheet name="26" sheetId="27" r:id="rId27"/>
    <sheet name="27" sheetId="28" r:id="rId28"/>
    <sheet name="28" sheetId="29" r:id="rId29"/>
    <sheet name="29" sheetId="30" r:id="rId30"/>
    <sheet name="30" sheetId="31" r:id="rId31"/>
    <sheet name="31" sheetId="32" r:id="rId32"/>
    <sheet name="32" sheetId="33" r:id="rId33"/>
    <sheet name="33" sheetId="34" r:id="rId34"/>
    <sheet name="34" sheetId="36" r:id="rId35"/>
    <sheet name="35" sheetId="35" r:id="rId36"/>
    <sheet name="36" sheetId="37" r:id="rId37"/>
    <sheet name="37" sheetId="38" r:id="rId38"/>
    <sheet name="38" sheetId="39" r:id="rId39"/>
    <sheet name="39" sheetId="40" r:id="rId40"/>
    <sheet name="40" sheetId="41" r:id="rId41"/>
    <sheet name="41" sheetId="42" r:id="rId42"/>
    <sheet name="42" sheetId="43" r:id="rId43"/>
    <sheet name="43" sheetId="44" r:id="rId44"/>
    <sheet name="44" sheetId="45" r:id="rId45"/>
    <sheet name="45" sheetId="46" r:id="rId46"/>
    <sheet name="46" sheetId="47" r:id="rId47"/>
    <sheet name="47" sheetId="48" r:id="rId48"/>
    <sheet name="48" sheetId="49" r:id="rId49"/>
    <sheet name="49" sheetId="50" r:id="rId50"/>
    <sheet name="50" sheetId="51" r:id="rId51"/>
    <sheet name="51" sheetId="52" r:id="rId52"/>
    <sheet name="52" sheetId="53" r:id="rId53"/>
    <sheet name="53" sheetId="54" r:id="rId54"/>
    <sheet name="54" sheetId="55" r:id="rId55"/>
    <sheet name="55" sheetId="56" r:id="rId56"/>
    <sheet name="56" sheetId="57" r:id="rId57"/>
    <sheet name="57" sheetId="58" r:id="rId58"/>
    <sheet name="58" sheetId="59" r:id="rId59"/>
    <sheet name="59" sheetId="60" r:id="rId60"/>
    <sheet name="60" sheetId="61" r:id="rId61"/>
    <sheet name="61" sheetId="62" r:id="rId62"/>
    <sheet name="62" sheetId="63" r:id="rId63"/>
    <sheet name="63" sheetId="64" r:id="rId64"/>
    <sheet name="64" sheetId="66" r:id="rId65"/>
    <sheet name="65" sheetId="67" r:id="rId66"/>
    <sheet name="66" sheetId="68" r:id="rId67"/>
    <sheet name="67" sheetId="65" r:id="rId68"/>
    <sheet name="68" sheetId="69" r:id="rId69"/>
    <sheet name="69" sheetId="70" r:id="rId70"/>
    <sheet name="70" sheetId="71" r:id="rId71"/>
    <sheet name="71" sheetId="72" r:id="rId72"/>
    <sheet name="72" sheetId="73" r:id="rId73"/>
    <sheet name="73" sheetId="74" r:id="rId74"/>
    <sheet name="74" sheetId="75" r:id="rId75"/>
    <sheet name="75" sheetId="76" r:id="rId76"/>
    <sheet name="76" sheetId="77" r:id="rId77"/>
    <sheet name="77" sheetId="78" r:id="rId78"/>
    <sheet name="78" sheetId="79" r:id="rId79"/>
    <sheet name="79" sheetId="80" r:id="rId80"/>
    <sheet name="80" sheetId="81" r:id="rId81"/>
    <sheet name="81" sheetId="82" r:id="rId82"/>
    <sheet name="82" sheetId="83" r:id="rId83"/>
    <sheet name="83" sheetId="84" r:id="rId84"/>
    <sheet name="84" sheetId="85" r:id="rId85"/>
    <sheet name="85" sheetId="86" r:id="rId86"/>
    <sheet name="86" sheetId="87" r:id="rId87"/>
    <sheet name="87" sheetId="88" r:id="rId88"/>
  </sheets>
  <definedNames>
    <definedName name="Z_17D7C177_D9B1_4DC1_9138_49FE7AC6BB29_.wvu.PrintArea" localSheetId="5">'5'!$A$1:$H$40</definedName>
    <definedName name="Z_292D246C_5048_11D6_9411_0000212D0BAF_.wvu.PrintArea" localSheetId="14">'14'!$A$1:$N$38</definedName>
    <definedName name="Z_730E2C64_B2C1_434F_B758_04E2943FA20D_.wvu.PrintArea" localSheetId="14">'14'!$A$1:$N$38</definedName>
    <definedName name="Z_730E2C64_B2C1_434F_B758_04E2943FA20D_.wvu.PrintArea" localSheetId="28">'28'!$A$1:$F$25</definedName>
    <definedName name="Z_730E2C64_B2C1_434F_B758_04E2943FA20D_.wvu.PrintArea" localSheetId="32">'32'!$A$1:$G$27</definedName>
    <definedName name="Z_730E2C64_B2C1_434F_B758_04E2943FA20D_.wvu.PrintArea" localSheetId="33">'33'!$A$1:$C$27</definedName>
    <definedName name="Z_730E2C64_B2C1_434F_B758_04E2943FA20D_.wvu.PrintArea" localSheetId="45">'45'!$A$1:$U$38</definedName>
    <definedName name="Z_730E2C64_B2C1_434F_B758_04E2943FA20D_.wvu.PrintArea" localSheetId="48">'48'!$A$1:$U$38</definedName>
    <definedName name="Z_730E2C64_B2C1_434F_B758_04E2943FA20D_.wvu.PrintArea" localSheetId="50">'50'!$A$1:$G$18</definedName>
    <definedName name="Z_730E2C64_B2C1_434F_B758_04E2943FA20D_.wvu.PrintArea" localSheetId="51">'51'!$A$1:$AL$38</definedName>
    <definedName name="Z_730E2C64_B2C1_434F_B758_04E2943FA20D_.wvu.PrintArea" localSheetId="70">'70'!$A$1:$G$35</definedName>
    <definedName name="Z_93528372_5BA8_11D6_9411_0000212D0BAF_.wvu.PrintArea" localSheetId="14">'14'!$A$1:$N$38</definedName>
    <definedName name="Z_93528372_5BA8_11D6_9411_0000212D0BAF_.wvu.PrintArea" localSheetId="28">'28'!$A$1:$F$25</definedName>
    <definedName name="Z_93528372_5BA8_11D6_9411_0000212D0BAF_.wvu.PrintArea" localSheetId="32">'32'!$A$1:$G$27</definedName>
    <definedName name="Z_93528372_5BA8_11D6_9411_0000212D0BAF_.wvu.PrintArea" localSheetId="33">'33'!$A$1:$C$27</definedName>
    <definedName name="Z_93528372_5BA8_11D6_9411_0000212D0BAF_.wvu.PrintArea" localSheetId="45">'45'!$A$1:$U$38</definedName>
    <definedName name="Z_93528372_5BA8_11D6_9411_0000212D0BAF_.wvu.PrintArea" localSheetId="48">'48'!$A$1:$U$38</definedName>
    <definedName name="Z_93528372_5BA8_11D6_9411_0000212D0BAF_.wvu.PrintArea" localSheetId="50">'50'!$A$1:$G$18</definedName>
    <definedName name="Z_93528372_5BA8_11D6_9411_0000212D0BAF_.wvu.PrintArea" localSheetId="51">'51'!$A$1:$AL$38</definedName>
    <definedName name="Z_93528372_5BA8_11D6_9411_0000212D0BAF_.wvu.PrintArea" localSheetId="70">'70'!$A$1:$G$35</definedName>
    <definedName name="Z_CF5BBE18_1EAB_4E8A_9B60_6E7F400FBD81_.wvu.PrintArea" localSheetId="4">'4'!$A$1:$G$41</definedName>
    <definedName name="Z_CF5BBE18_1EAB_4E8A_9B60_6E7F400FBD81_.wvu.PrintArea" localSheetId="6">'6'!$A$1:$E$11</definedName>
    <definedName name="Z_F144E4C0_F124_4A6E_9761_D1C5FCF07098_.wvu.PrintArea" localSheetId="64">'64'!$A$1:$L$29</definedName>
    <definedName name="Z_F144E4C0_F124_4A6E_9761_D1C5FCF07098_.wvu.PrintArea" localSheetId="65">'65'!$A$1:$AA$40</definedName>
    <definedName name="Z_F144E4C0_F124_4A6E_9761_D1C5FCF07098_.wvu.PrintArea" localSheetId="66">'66'!$A$1:$L$28</definedName>
    <definedName name="Z_F144E4C0_F124_4A6E_9761_D1C5FCF07098_.wvu.PrintArea" localSheetId="67">'67'!$A$1:$I$26</definedName>
    <definedName name="Z_F144E4C0_F124_4A6E_9761_D1C5FCF07098_.wvu.PrintArea" localSheetId="69">'69'!$A$1:$X$41</definedName>
    <definedName name="Z_F30EFE65_F2A9_47E2_8E68_51F9D7645DD4_.wvu.PrintArea" localSheetId="50">'50'!$A$1:$G$18</definedName>
    <definedName name="Z_F30EFE65_F2A9_47E2_8E68_51F9D7645DD4_.wvu.PrintArea" localSheetId="51">'51'!$A$1:$AL$38</definedName>
  </definedNames>
  <calcPr calcId="152511"/>
  <extLst>
    <ext uri="GoogleSheetsCustomDataVersion2">
      <go:sheetsCustomData xmlns:go="http://customooxmlschemas.google.com/" r:id="rId92" roundtripDataChecksum="Yk5ca/uN3DK8FPNwiEsp96ar8eE/RvSY7fIgKlxFIvY="/>
    </ext>
  </extLst>
</workbook>
</file>

<file path=xl/calcChain.xml><?xml version="1.0" encoding="utf-8"?>
<calcChain xmlns="http://schemas.openxmlformats.org/spreadsheetml/2006/main">
  <c r="J25" i="81" l="1"/>
  <c r="I25" i="81"/>
  <c r="H25" i="81"/>
  <c r="G25" i="81"/>
  <c r="F25" i="81"/>
  <c r="E25" i="81"/>
  <c r="O25" i="81" s="1"/>
  <c r="D25" i="81"/>
  <c r="O23" i="81"/>
  <c r="M23" i="81"/>
  <c r="N23" i="81" s="1"/>
  <c r="L23" i="81"/>
  <c r="C23" i="81"/>
  <c r="B23" i="81"/>
  <c r="O22" i="81"/>
  <c r="N22" i="81"/>
  <c r="M22" i="81"/>
  <c r="L22" i="81"/>
  <c r="C22" i="81"/>
  <c r="B22" i="81"/>
  <c r="O21" i="81"/>
  <c r="M21" i="81"/>
  <c r="N21" i="81" s="1"/>
  <c r="L21" i="81"/>
  <c r="C21" i="81"/>
  <c r="B21" i="81"/>
  <c r="O20" i="81"/>
  <c r="N20" i="81"/>
  <c r="M20" i="81"/>
  <c r="L20" i="81"/>
  <c r="C20" i="81"/>
  <c r="B20" i="81"/>
  <c r="O19" i="81"/>
  <c r="M19" i="81"/>
  <c r="N19" i="81" s="1"/>
  <c r="L19" i="81"/>
  <c r="C19" i="81"/>
  <c r="B19" i="81"/>
  <c r="O18" i="81"/>
  <c r="N18" i="81"/>
  <c r="M18" i="81"/>
  <c r="L18" i="81"/>
  <c r="C18" i="81"/>
  <c r="B18" i="81"/>
  <c r="O17" i="81"/>
  <c r="M17" i="81"/>
  <c r="N17" i="81" s="1"/>
  <c r="L17" i="81"/>
  <c r="C17" i="81"/>
  <c r="B17" i="81"/>
  <c r="O16" i="81"/>
  <c r="N16" i="81"/>
  <c r="M16" i="81"/>
  <c r="L16" i="81"/>
  <c r="C16" i="81"/>
  <c r="B16" i="81"/>
  <c r="O15" i="81"/>
  <c r="M15" i="81"/>
  <c r="N15" i="81" s="1"/>
  <c r="L15" i="81"/>
  <c r="C15" i="81"/>
  <c r="B15" i="81"/>
  <c r="O14" i="81"/>
  <c r="N14" i="81"/>
  <c r="M14" i="81"/>
  <c r="L14" i="81"/>
  <c r="C14" i="81"/>
  <c r="B14" i="81"/>
  <c r="O13" i="81"/>
  <c r="M13" i="81"/>
  <c r="N13" i="81" s="1"/>
  <c r="L13" i="81"/>
  <c r="C13" i="81"/>
  <c r="B13" i="81"/>
  <c r="O12" i="81"/>
  <c r="N12" i="81"/>
  <c r="M12" i="81"/>
  <c r="L12" i="81"/>
  <c r="C12" i="81"/>
  <c r="B12" i="81"/>
  <c r="C7" i="81"/>
  <c r="M25" i="81" l="1"/>
  <c r="N25" i="81" s="1"/>
  <c r="K25" i="81"/>
  <c r="L25" i="81" s="1"/>
  <c r="D21" i="69"/>
  <c r="K22" i="3"/>
  <c r="J22" i="3"/>
  <c r="H13" i="3"/>
  <c r="P12" i="88" l="1"/>
  <c r="O12" i="88"/>
  <c r="N12" i="88"/>
  <c r="M12" i="88"/>
  <c r="L12" i="88"/>
  <c r="K12" i="88"/>
  <c r="J12" i="88"/>
  <c r="H12" i="88"/>
  <c r="I12" i="88" s="1"/>
  <c r="G12" i="88"/>
  <c r="E12" i="88"/>
  <c r="F12" i="88" s="1"/>
  <c r="D12" i="88"/>
  <c r="Q9" i="88"/>
  <c r="Q12" i="88" s="1"/>
  <c r="R12" i="88" s="1"/>
  <c r="P9" i="88"/>
  <c r="O9" i="88"/>
  <c r="L9" i="88"/>
  <c r="I9" i="88"/>
  <c r="F9" i="88"/>
  <c r="C9" i="88"/>
  <c r="B9" i="88"/>
  <c r="I4" i="88"/>
  <c r="I3" i="88"/>
  <c r="O11" i="87"/>
  <c r="N11" i="87"/>
  <c r="M11" i="87"/>
  <c r="K11" i="87"/>
  <c r="L11" i="87" s="1"/>
  <c r="J11" i="87"/>
  <c r="H11" i="87"/>
  <c r="G11" i="87"/>
  <c r="I11" i="87" s="1"/>
  <c r="E11" i="87"/>
  <c r="F11" i="87" s="1"/>
  <c r="D11" i="87"/>
  <c r="Q9" i="87"/>
  <c r="R9" i="87" s="1"/>
  <c r="P9" i="87"/>
  <c r="P11" i="87" s="1"/>
  <c r="O9" i="87"/>
  <c r="L9" i="87"/>
  <c r="I9" i="87"/>
  <c r="F9" i="87"/>
  <c r="C9" i="87"/>
  <c r="B9" i="87"/>
  <c r="I4" i="87"/>
  <c r="I3" i="87"/>
  <c r="N25" i="86"/>
  <c r="M25" i="86"/>
  <c r="L25" i="86"/>
  <c r="K25" i="86"/>
  <c r="J25" i="86"/>
  <c r="I25" i="86"/>
  <c r="H25" i="86"/>
  <c r="G25" i="86"/>
  <c r="F25" i="86"/>
  <c r="E25" i="86"/>
  <c r="D25" i="86"/>
  <c r="O23" i="86"/>
  <c r="O22" i="86"/>
  <c r="O21" i="86"/>
  <c r="O20" i="86"/>
  <c r="O19" i="86"/>
  <c r="O18" i="86"/>
  <c r="O17" i="86"/>
  <c r="O16" i="86"/>
  <c r="O15" i="86"/>
  <c r="O14" i="86"/>
  <c r="O13" i="86"/>
  <c r="O12" i="86"/>
  <c r="O25" i="86" s="1"/>
  <c r="B12" i="86"/>
  <c r="C9" i="86"/>
  <c r="F6" i="86"/>
  <c r="F5" i="86"/>
  <c r="F12" i="85"/>
  <c r="H12" i="85" s="1"/>
  <c r="E12" i="85"/>
  <c r="D12" i="85"/>
  <c r="G12" i="85" s="1"/>
  <c r="C9" i="85"/>
  <c r="B9" i="85"/>
  <c r="D5" i="85"/>
  <c r="D4" i="85"/>
  <c r="Z24" i="84"/>
  <c r="X24" i="84"/>
  <c r="W24" i="84"/>
  <c r="V24" i="84"/>
  <c r="U24" i="84"/>
  <c r="T24" i="84"/>
  <c r="S24" i="84"/>
  <c r="R24" i="84"/>
  <c r="Q24" i="84"/>
  <c r="P24" i="84"/>
  <c r="N24" i="84"/>
  <c r="M24" i="84"/>
  <c r="O24" i="84" s="1"/>
  <c r="K24" i="84"/>
  <c r="J24" i="84"/>
  <c r="L24" i="84" s="1"/>
  <c r="H24" i="84"/>
  <c r="G24" i="84"/>
  <c r="E24" i="84"/>
  <c r="D24" i="84"/>
  <c r="Y24" i="84" s="1"/>
  <c r="Z22" i="84"/>
  <c r="Y22" i="84"/>
  <c r="AA22" i="84" s="1"/>
  <c r="O22" i="84"/>
  <c r="C22" i="84"/>
  <c r="Z21" i="84"/>
  <c r="Y21" i="84"/>
  <c r="AA21" i="84" s="1"/>
  <c r="O21" i="84"/>
  <c r="C21" i="84"/>
  <c r="AA20" i="84"/>
  <c r="Z20" i="84"/>
  <c r="Y20" i="84"/>
  <c r="O20" i="84"/>
  <c r="C20" i="84"/>
  <c r="AA19" i="84"/>
  <c r="Z19" i="84"/>
  <c r="Y19" i="84"/>
  <c r="O19" i="84"/>
  <c r="C19" i="84"/>
  <c r="AA18" i="84"/>
  <c r="Z18" i="84"/>
  <c r="Y18" i="84"/>
  <c r="C18" i="84"/>
  <c r="Z17" i="84"/>
  <c r="Y17" i="84"/>
  <c r="AA17" i="84" s="1"/>
  <c r="C17" i="84"/>
  <c r="AA16" i="84"/>
  <c r="Z16" i="84"/>
  <c r="Y16" i="84"/>
  <c r="C16" i="84"/>
  <c r="Z15" i="84"/>
  <c r="AA15" i="84" s="1"/>
  <c r="Y15" i="84"/>
  <c r="O15" i="84"/>
  <c r="C15" i="84"/>
  <c r="Z14" i="84"/>
  <c r="Y14" i="84"/>
  <c r="AA14" i="84" s="1"/>
  <c r="C14" i="84"/>
  <c r="Z13" i="84"/>
  <c r="AA13" i="84" s="1"/>
  <c r="Y13" i="84"/>
  <c r="C13" i="84"/>
  <c r="Z12" i="84"/>
  <c r="Y12" i="84"/>
  <c r="AA12" i="84" s="1"/>
  <c r="O12" i="84"/>
  <c r="C12" i="84"/>
  <c r="AA11" i="84"/>
  <c r="Z11" i="84"/>
  <c r="Y11" i="84"/>
  <c r="O11" i="84"/>
  <c r="C11" i="84"/>
  <c r="B11" i="84"/>
  <c r="C7" i="84"/>
  <c r="L5" i="84"/>
  <c r="L4" i="84"/>
  <c r="P25" i="83"/>
  <c r="O25" i="83"/>
  <c r="G25" i="83"/>
  <c r="F25" i="83"/>
  <c r="E25" i="83"/>
  <c r="D25" i="83"/>
  <c r="P23" i="83"/>
  <c r="N23" i="83"/>
  <c r="M23" i="83"/>
  <c r="K23" i="83"/>
  <c r="L23" i="83" s="1"/>
  <c r="I23" i="83"/>
  <c r="J23" i="83" s="1"/>
  <c r="H23" i="83"/>
  <c r="C23" i="83"/>
  <c r="M22" i="83"/>
  <c r="N22" i="83" s="1"/>
  <c r="K22" i="83"/>
  <c r="J22" i="83"/>
  <c r="I22" i="83"/>
  <c r="Q22" i="83" s="1"/>
  <c r="R22" i="83" s="1"/>
  <c r="H22" i="83"/>
  <c r="C22" i="83"/>
  <c r="P21" i="83"/>
  <c r="M21" i="83"/>
  <c r="N21" i="83" s="1"/>
  <c r="L21" i="83"/>
  <c r="K21" i="83"/>
  <c r="J21" i="83"/>
  <c r="I21" i="83"/>
  <c r="Q21" i="83" s="1"/>
  <c r="R21" i="83" s="1"/>
  <c r="H21" i="83"/>
  <c r="C21" i="83"/>
  <c r="N20" i="83"/>
  <c r="M20" i="83"/>
  <c r="K20" i="83"/>
  <c r="Q20" i="83" s="1"/>
  <c r="R20" i="83" s="1"/>
  <c r="I20" i="83"/>
  <c r="J20" i="83" s="1"/>
  <c r="H20" i="83"/>
  <c r="C20" i="83"/>
  <c r="M19" i="83"/>
  <c r="Q19" i="83" s="1"/>
  <c r="R19" i="83" s="1"/>
  <c r="K19" i="83"/>
  <c r="L19" i="83" s="1"/>
  <c r="J19" i="83"/>
  <c r="I19" i="83"/>
  <c r="H19" i="83"/>
  <c r="C19" i="83"/>
  <c r="M18" i="83"/>
  <c r="N18" i="83" s="1"/>
  <c r="K18" i="83"/>
  <c r="Q18" i="83" s="1"/>
  <c r="R18" i="83" s="1"/>
  <c r="I18" i="83"/>
  <c r="J18" i="83" s="1"/>
  <c r="H18" i="83"/>
  <c r="C18" i="83"/>
  <c r="M17" i="83"/>
  <c r="N17" i="83" s="1"/>
  <c r="K17" i="83"/>
  <c r="J17" i="83"/>
  <c r="I17" i="83"/>
  <c r="Q17" i="83" s="1"/>
  <c r="R17" i="83" s="1"/>
  <c r="H17" i="83"/>
  <c r="C17" i="83"/>
  <c r="N16" i="83"/>
  <c r="M16" i="83"/>
  <c r="K16" i="83"/>
  <c r="J16" i="83"/>
  <c r="I16" i="83"/>
  <c r="Q16" i="83" s="1"/>
  <c r="R16" i="83" s="1"/>
  <c r="H16" i="83"/>
  <c r="C16" i="83"/>
  <c r="Q15" i="83"/>
  <c r="R15" i="83" s="1"/>
  <c r="M15" i="83"/>
  <c r="N15" i="83" s="1"/>
  <c r="K15" i="83"/>
  <c r="I15" i="83"/>
  <c r="J15" i="83" s="1"/>
  <c r="H15" i="83"/>
  <c r="C15" i="83"/>
  <c r="N14" i="83"/>
  <c r="M14" i="83"/>
  <c r="Q14" i="83" s="1"/>
  <c r="R14" i="83" s="1"/>
  <c r="K14" i="83"/>
  <c r="J14" i="83"/>
  <c r="I14" i="83"/>
  <c r="H14" i="83"/>
  <c r="C14" i="83"/>
  <c r="N13" i="83"/>
  <c r="M13" i="83"/>
  <c r="K13" i="83"/>
  <c r="K25" i="83" s="1"/>
  <c r="L25" i="83" s="1"/>
  <c r="J13" i="83"/>
  <c r="I13" i="83"/>
  <c r="H13" i="83"/>
  <c r="H25" i="83" s="1"/>
  <c r="C13" i="83"/>
  <c r="P12" i="83"/>
  <c r="N12" i="83"/>
  <c r="K12" i="83"/>
  <c r="I12" i="83"/>
  <c r="J12" i="83" s="1"/>
  <c r="H12" i="83"/>
  <c r="C12" i="83"/>
  <c r="B12" i="83"/>
  <c r="C7" i="83"/>
  <c r="H5" i="83"/>
  <c r="H4" i="83"/>
  <c r="S28" i="82"/>
  <c r="T24" i="82"/>
  <c r="R24" i="82"/>
  <c r="S24" i="82" s="1"/>
  <c r="P24" i="82"/>
  <c r="Q24" i="82" s="1"/>
  <c r="N24" i="82"/>
  <c r="O24" i="82" s="1"/>
  <c r="L24" i="82"/>
  <c r="F24" i="82"/>
  <c r="G24" i="82" s="1"/>
  <c r="E207" i="1" s="1"/>
  <c r="E24" i="82"/>
  <c r="U24" i="82" s="1"/>
  <c r="E214" i="1" s="1"/>
  <c r="D24" i="82"/>
  <c r="U22" i="82"/>
  <c r="S22" i="82"/>
  <c r="O22" i="82"/>
  <c r="M22" i="82"/>
  <c r="J22" i="82"/>
  <c r="K22" i="82" s="1"/>
  <c r="I22" i="82"/>
  <c r="H22" i="82"/>
  <c r="G22" i="82"/>
  <c r="C22" i="82"/>
  <c r="U21" i="82"/>
  <c r="S21" i="82"/>
  <c r="O21" i="82"/>
  <c r="M21" i="82"/>
  <c r="K21" i="82"/>
  <c r="J21" i="82"/>
  <c r="H21" i="82"/>
  <c r="I21" i="82" s="1"/>
  <c r="G21" i="82"/>
  <c r="C21" i="82"/>
  <c r="U20" i="82"/>
  <c r="S20" i="82"/>
  <c r="O20" i="82"/>
  <c r="M20" i="82"/>
  <c r="J20" i="82"/>
  <c r="K20" i="82" s="1"/>
  <c r="H20" i="82"/>
  <c r="I20" i="82" s="1"/>
  <c r="G20" i="82"/>
  <c r="C20" i="82"/>
  <c r="U19" i="82"/>
  <c r="S19" i="82"/>
  <c r="O19" i="82"/>
  <c r="M19" i="82"/>
  <c r="J19" i="82"/>
  <c r="K19" i="82" s="1"/>
  <c r="H19" i="82"/>
  <c r="I19" i="82" s="1"/>
  <c r="G19" i="82"/>
  <c r="C19" i="82"/>
  <c r="U18" i="82"/>
  <c r="S18" i="82"/>
  <c r="O18" i="82"/>
  <c r="M18" i="82"/>
  <c r="J18" i="82"/>
  <c r="K18" i="82" s="1"/>
  <c r="I18" i="82"/>
  <c r="H18" i="82"/>
  <c r="G18" i="82"/>
  <c r="C18" i="82"/>
  <c r="U17" i="82"/>
  <c r="S17" i="82"/>
  <c r="O17" i="82"/>
  <c r="M17" i="82"/>
  <c r="K17" i="82"/>
  <c r="J17" i="82"/>
  <c r="H17" i="82"/>
  <c r="I17" i="82" s="1"/>
  <c r="G17" i="82"/>
  <c r="C17" i="82"/>
  <c r="U16" i="82"/>
  <c r="S16" i="82"/>
  <c r="O16" i="82"/>
  <c r="M16" i="82"/>
  <c r="J16" i="82"/>
  <c r="K16" i="82" s="1"/>
  <c r="H16" i="82"/>
  <c r="I16" i="82" s="1"/>
  <c r="G16" i="82"/>
  <c r="C16" i="82"/>
  <c r="U15" i="82"/>
  <c r="S15" i="82"/>
  <c r="O15" i="82"/>
  <c r="M15" i="82"/>
  <c r="J15" i="82"/>
  <c r="K15" i="82" s="1"/>
  <c r="H15" i="82"/>
  <c r="I15" i="82" s="1"/>
  <c r="G15" i="82"/>
  <c r="C15" i="82"/>
  <c r="U14" i="82"/>
  <c r="S14" i="82"/>
  <c r="O14" i="82"/>
  <c r="M14" i="82"/>
  <c r="J14" i="82"/>
  <c r="K14" i="82" s="1"/>
  <c r="I14" i="82"/>
  <c r="H14" i="82"/>
  <c r="G14" i="82"/>
  <c r="C14" i="82"/>
  <c r="U13" i="82"/>
  <c r="S13" i="82"/>
  <c r="O13" i="82"/>
  <c r="M13" i="82"/>
  <c r="K13" i="82"/>
  <c r="J13" i="82"/>
  <c r="H13" i="82"/>
  <c r="I13" i="82" s="1"/>
  <c r="G13" i="82"/>
  <c r="C13" i="82"/>
  <c r="U12" i="82"/>
  <c r="S12" i="82"/>
  <c r="O12" i="82"/>
  <c r="M12" i="82"/>
  <c r="J12" i="82"/>
  <c r="K12" i="82" s="1"/>
  <c r="H12" i="82"/>
  <c r="I12" i="82" s="1"/>
  <c r="G12" i="82"/>
  <c r="C12" i="82"/>
  <c r="U11" i="82"/>
  <c r="S11" i="82"/>
  <c r="O11" i="82"/>
  <c r="M11" i="82"/>
  <c r="J11" i="82"/>
  <c r="K11" i="82" s="1"/>
  <c r="H11" i="82"/>
  <c r="H24" i="82" s="1"/>
  <c r="G11" i="82"/>
  <c r="C11" i="82"/>
  <c r="B11" i="82"/>
  <c r="C7" i="82"/>
  <c r="J5" i="82"/>
  <c r="J4" i="82"/>
  <c r="E204" i="1"/>
  <c r="I5" i="81"/>
  <c r="I4" i="81"/>
  <c r="F22" i="80"/>
  <c r="E22" i="80"/>
  <c r="D21" i="80"/>
  <c r="D20" i="80"/>
  <c r="D19" i="80"/>
  <c r="D18" i="80"/>
  <c r="D17" i="80"/>
  <c r="D16" i="80"/>
  <c r="D15" i="80"/>
  <c r="D14" i="80"/>
  <c r="D13" i="80"/>
  <c r="D12" i="80"/>
  <c r="D11" i="80"/>
  <c r="D10" i="80"/>
  <c r="C10" i="80"/>
  <c r="B10" i="80"/>
  <c r="D5" i="80"/>
  <c r="D4" i="80"/>
  <c r="J25" i="79"/>
  <c r="I25" i="79"/>
  <c r="H25" i="79"/>
  <c r="G25" i="79"/>
  <c r="F25" i="79"/>
  <c r="E25" i="79"/>
  <c r="D25" i="79"/>
  <c r="M23" i="79"/>
  <c r="N23" i="79" s="1"/>
  <c r="O23" i="79" s="1"/>
  <c r="L23" i="79"/>
  <c r="K23" i="79"/>
  <c r="C23" i="79"/>
  <c r="M22" i="79"/>
  <c r="L22" i="79"/>
  <c r="K22" i="79"/>
  <c r="N22" i="79" s="1"/>
  <c r="O22" i="79" s="1"/>
  <c r="C22" i="79"/>
  <c r="M21" i="79"/>
  <c r="N21" i="79" s="1"/>
  <c r="O21" i="79" s="1"/>
  <c r="L21" i="79"/>
  <c r="K21" i="79"/>
  <c r="C21" i="79"/>
  <c r="M20" i="79"/>
  <c r="L20" i="79"/>
  <c r="K20" i="79"/>
  <c r="N20" i="79" s="1"/>
  <c r="O20" i="79" s="1"/>
  <c r="C20" i="79"/>
  <c r="M19" i="79"/>
  <c r="N19" i="79" s="1"/>
  <c r="O19" i="79" s="1"/>
  <c r="L19" i="79"/>
  <c r="K19" i="79"/>
  <c r="C19" i="79"/>
  <c r="M18" i="79"/>
  <c r="L18" i="79"/>
  <c r="K18" i="79"/>
  <c r="N18" i="79" s="1"/>
  <c r="O18" i="79" s="1"/>
  <c r="C18" i="79"/>
  <c r="M17" i="79"/>
  <c r="N17" i="79" s="1"/>
  <c r="O17" i="79" s="1"/>
  <c r="L17" i="79"/>
  <c r="K17" i="79"/>
  <c r="C17" i="79"/>
  <c r="M16" i="79"/>
  <c r="L16" i="79"/>
  <c r="K16" i="79"/>
  <c r="N16" i="79" s="1"/>
  <c r="O16" i="79" s="1"/>
  <c r="C16" i="79"/>
  <c r="M15" i="79"/>
  <c r="N15" i="79" s="1"/>
  <c r="O15" i="79" s="1"/>
  <c r="L15" i="79"/>
  <c r="K15" i="79"/>
  <c r="C15" i="79"/>
  <c r="M14" i="79"/>
  <c r="L14" i="79"/>
  <c r="K14" i="79"/>
  <c r="N14" i="79" s="1"/>
  <c r="O14" i="79" s="1"/>
  <c r="C14" i="79"/>
  <c r="M13" i="79"/>
  <c r="N13" i="79" s="1"/>
  <c r="O13" i="79" s="1"/>
  <c r="L13" i="79"/>
  <c r="K13" i="79"/>
  <c r="C13" i="79"/>
  <c r="M12" i="79"/>
  <c r="L12" i="79"/>
  <c r="L25" i="79" s="1"/>
  <c r="K12" i="79"/>
  <c r="N12" i="79" s="1"/>
  <c r="C12" i="79"/>
  <c r="B12" i="79"/>
  <c r="C7" i="79"/>
  <c r="B7" i="79"/>
  <c r="G5" i="79"/>
  <c r="G4" i="79"/>
  <c r="V25" i="78"/>
  <c r="T25" i="78"/>
  <c r="W25" i="78" s="1"/>
  <c r="R25" i="78"/>
  <c r="S25" i="78" s="1"/>
  <c r="P25" i="78"/>
  <c r="N25" i="78"/>
  <c r="L25" i="78"/>
  <c r="J25" i="78"/>
  <c r="K25" i="78" s="1"/>
  <c r="D197" i="1" s="1"/>
  <c r="H25" i="78"/>
  <c r="I25" i="78" s="1"/>
  <c r="D198" i="1" s="1"/>
  <c r="F25" i="78"/>
  <c r="G25" i="78" s="1"/>
  <c r="D196" i="1" s="1"/>
  <c r="E25" i="78"/>
  <c r="D25" i="78"/>
  <c r="W22" i="78"/>
  <c r="U22" i="78"/>
  <c r="S22" i="78"/>
  <c r="Q22" i="78"/>
  <c r="O22" i="78"/>
  <c r="M22" i="78"/>
  <c r="K22" i="78"/>
  <c r="I22" i="78"/>
  <c r="G22" i="78"/>
  <c r="C22" i="78"/>
  <c r="B22" i="78"/>
  <c r="W21" i="78"/>
  <c r="U21" i="78"/>
  <c r="S21" i="78"/>
  <c r="Q21" i="78"/>
  <c r="O21" i="78"/>
  <c r="M21" i="78"/>
  <c r="K21" i="78"/>
  <c r="I21" i="78"/>
  <c r="G21" i="78"/>
  <c r="C21" i="78"/>
  <c r="B21" i="78"/>
  <c r="W20" i="78"/>
  <c r="U20" i="78"/>
  <c r="S20" i="78"/>
  <c r="Q20" i="78"/>
  <c r="O20" i="78"/>
  <c r="M20" i="78"/>
  <c r="K20" i="78"/>
  <c r="I20" i="78"/>
  <c r="G20" i="78"/>
  <c r="C20" i="78"/>
  <c r="B20" i="78"/>
  <c r="W19" i="78"/>
  <c r="U19" i="78"/>
  <c r="S19" i="78"/>
  <c r="Q19" i="78"/>
  <c r="O19" i="78"/>
  <c r="M19" i="78"/>
  <c r="K19" i="78"/>
  <c r="I19" i="78"/>
  <c r="G19" i="78"/>
  <c r="C19" i="78"/>
  <c r="B19" i="78"/>
  <c r="W18" i="78"/>
  <c r="U18" i="78"/>
  <c r="S18" i="78"/>
  <c r="Q18" i="78"/>
  <c r="O18" i="78"/>
  <c r="M18" i="78"/>
  <c r="K18" i="78"/>
  <c r="I18" i="78"/>
  <c r="G18" i="78"/>
  <c r="C18" i="78"/>
  <c r="B18" i="78"/>
  <c r="W17" i="78"/>
  <c r="U17" i="78"/>
  <c r="S17" i="78"/>
  <c r="Q17" i="78"/>
  <c r="O17" i="78"/>
  <c r="M17" i="78"/>
  <c r="K17" i="78"/>
  <c r="I17" i="78"/>
  <c r="G17" i="78"/>
  <c r="C17" i="78"/>
  <c r="B17" i="78"/>
  <c r="W16" i="78"/>
  <c r="I16" i="78"/>
  <c r="G16" i="78"/>
  <c r="C16" i="78"/>
  <c r="B16" i="78"/>
  <c r="W15" i="78"/>
  <c r="U15" i="78"/>
  <c r="S15" i="78"/>
  <c r="Q15" i="78"/>
  <c r="O15" i="78"/>
  <c r="M15" i="78"/>
  <c r="K15" i="78"/>
  <c r="I15" i="78"/>
  <c r="G15" i="78"/>
  <c r="C15" i="78"/>
  <c r="B15" i="78"/>
  <c r="W14" i="78"/>
  <c r="U14" i="78"/>
  <c r="S14" i="78"/>
  <c r="Q14" i="78"/>
  <c r="O14" i="78"/>
  <c r="M14" i="78"/>
  <c r="K14" i="78"/>
  <c r="I14" i="78"/>
  <c r="G14" i="78"/>
  <c r="C14" i="78"/>
  <c r="B14" i="78"/>
  <c r="W13" i="78"/>
  <c r="U13" i="78"/>
  <c r="S13" i="78"/>
  <c r="Q13" i="78"/>
  <c r="O13" i="78"/>
  <c r="M13" i="78"/>
  <c r="K13" i="78"/>
  <c r="I13" i="78"/>
  <c r="G13" i="78"/>
  <c r="C13" i="78"/>
  <c r="B13" i="78"/>
  <c r="W12" i="78"/>
  <c r="U12" i="78"/>
  <c r="S12" i="78"/>
  <c r="Q12" i="78"/>
  <c r="O12" i="78"/>
  <c r="M12" i="78"/>
  <c r="K12" i="78"/>
  <c r="I12" i="78"/>
  <c r="G12" i="78"/>
  <c r="C12" i="78"/>
  <c r="B12" i="78"/>
  <c r="W11" i="78"/>
  <c r="U11" i="78"/>
  <c r="S11" i="78"/>
  <c r="Q11" i="78"/>
  <c r="O11" i="78"/>
  <c r="M11" i="78"/>
  <c r="K11" i="78"/>
  <c r="I11" i="78"/>
  <c r="G11" i="78"/>
  <c r="C11" i="78"/>
  <c r="B11" i="78"/>
  <c r="C8" i="78"/>
  <c r="K6" i="78"/>
  <c r="K5" i="78"/>
  <c r="D23" i="77"/>
  <c r="E21" i="77"/>
  <c r="F21" i="77" s="1"/>
  <c r="C21" i="77"/>
  <c r="F20" i="77"/>
  <c r="E20" i="77"/>
  <c r="C20" i="77"/>
  <c r="E19" i="77"/>
  <c r="F19" i="77" s="1"/>
  <c r="C19" i="77"/>
  <c r="F18" i="77"/>
  <c r="E18" i="77"/>
  <c r="C18" i="77"/>
  <c r="E17" i="77"/>
  <c r="F17" i="77" s="1"/>
  <c r="C17" i="77"/>
  <c r="F16" i="77"/>
  <c r="E16" i="77"/>
  <c r="C16" i="77"/>
  <c r="F15" i="77"/>
  <c r="E15" i="77"/>
  <c r="C15" i="77"/>
  <c r="E14" i="77"/>
  <c r="F14" i="77" s="1"/>
  <c r="C14" i="77"/>
  <c r="E13" i="77"/>
  <c r="F13" i="77" s="1"/>
  <c r="C13" i="77"/>
  <c r="F12" i="77"/>
  <c r="E12" i="77"/>
  <c r="C12" i="77"/>
  <c r="E11" i="77"/>
  <c r="E23" i="77" s="1"/>
  <c r="F23" i="77" s="1"/>
  <c r="E195" i="1" s="1"/>
  <c r="C11" i="77"/>
  <c r="F10" i="77"/>
  <c r="E10" i="77"/>
  <c r="C10" i="77"/>
  <c r="B10" i="77"/>
  <c r="C7" i="77"/>
  <c r="C5" i="77"/>
  <c r="C4" i="77"/>
  <c r="I24" i="76"/>
  <c r="J24" i="76" s="1"/>
  <c r="G24" i="76"/>
  <c r="H24" i="76" s="1"/>
  <c r="E24" i="76"/>
  <c r="D24" i="76"/>
  <c r="F24" i="76" s="1"/>
  <c r="K22" i="76"/>
  <c r="F22" i="76"/>
  <c r="J22" i="76" s="1"/>
  <c r="C22" i="76"/>
  <c r="B22" i="76"/>
  <c r="K21" i="76"/>
  <c r="F21" i="76"/>
  <c r="J21" i="76" s="1"/>
  <c r="C21" i="76"/>
  <c r="B21" i="76"/>
  <c r="L20" i="76"/>
  <c r="K20" i="76"/>
  <c r="J20" i="76"/>
  <c r="F20" i="76"/>
  <c r="H20" i="76" s="1"/>
  <c r="C20" i="76"/>
  <c r="B20" i="76"/>
  <c r="K19" i="76"/>
  <c r="L19" i="76" s="1"/>
  <c r="J19" i="76"/>
  <c r="H19" i="76"/>
  <c r="F19" i="76"/>
  <c r="C19" i="76"/>
  <c r="B19" i="76"/>
  <c r="L18" i="76"/>
  <c r="K18" i="76"/>
  <c r="J18" i="76"/>
  <c r="H18" i="76"/>
  <c r="F18" i="76"/>
  <c r="C18" i="76"/>
  <c r="B18" i="76"/>
  <c r="K17" i="76"/>
  <c r="L17" i="76" s="1"/>
  <c r="H17" i="76"/>
  <c r="F17" i="76"/>
  <c r="J17" i="76" s="1"/>
  <c r="C17" i="76"/>
  <c r="B17" i="76"/>
  <c r="K16" i="76"/>
  <c r="L16" i="76" s="1"/>
  <c r="F16" i="76"/>
  <c r="J16" i="76" s="1"/>
  <c r="C16" i="76"/>
  <c r="B16" i="76"/>
  <c r="K15" i="76"/>
  <c r="J15" i="76"/>
  <c r="H15" i="76"/>
  <c r="F15" i="76"/>
  <c r="L15" i="76" s="1"/>
  <c r="C15" i="76"/>
  <c r="B15" i="76"/>
  <c r="K14" i="76"/>
  <c r="F14" i="76"/>
  <c r="J14" i="76" s="1"/>
  <c r="C14" i="76"/>
  <c r="B14" i="76"/>
  <c r="K13" i="76"/>
  <c r="F13" i="76"/>
  <c r="J13" i="76" s="1"/>
  <c r="C13" i="76"/>
  <c r="B13" i="76"/>
  <c r="L12" i="76"/>
  <c r="K12" i="76"/>
  <c r="J12" i="76"/>
  <c r="H12" i="76"/>
  <c r="F12" i="76"/>
  <c r="C12" i="76"/>
  <c r="B12" i="76"/>
  <c r="K11" i="76"/>
  <c r="L11" i="76" s="1"/>
  <c r="J11" i="76"/>
  <c r="H11" i="76"/>
  <c r="F11" i="76"/>
  <c r="C11" i="76"/>
  <c r="B11" i="76"/>
  <c r="C7" i="76"/>
  <c r="F5" i="76"/>
  <c r="F4" i="76"/>
  <c r="R24" i="75"/>
  <c r="Q24" i="75"/>
  <c r="P24" i="75"/>
  <c r="O24" i="75"/>
  <c r="N24" i="75"/>
  <c r="M24" i="75"/>
  <c r="L24" i="75"/>
  <c r="K24" i="75"/>
  <c r="J24" i="75"/>
  <c r="I24" i="75"/>
  <c r="H24" i="75"/>
  <c r="G24" i="75"/>
  <c r="F24" i="75"/>
  <c r="E24" i="75"/>
  <c r="D24" i="75"/>
  <c r="B11" i="75"/>
  <c r="C7" i="75"/>
  <c r="H5" i="75"/>
  <c r="H4" i="75"/>
  <c r="S23" i="74"/>
  <c r="P23" i="74"/>
  <c r="O23" i="74"/>
  <c r="N23" i="74"/>
  <c r="M23" i="74"/>
  <c r="L23" i="74"/>
  <c r="K23" i="74"/>
  <c r="J23" i="74"/>
  <c r="I23" i="74"/>
  <c r="Q23" i="74" s="1"/>
  <c r="C186" i="1" s="1"/>
  <c r="G23" i="74"/>
  <c r="H23" i="74" s="1"/>
  <c r="F23" i="74"/>
  <c r="E23" i="74"/>
  <c r="D23" i="74"/>
  <c r="S19" i="74"/>
  <c r="Q19" i="74"/>
  <c r="M19" i="74"/>
  <c r="C7" i="74"/>
  <c r="H5" i="74"/>
  <c r="H4" i="74"/>
  <c r="L24" i="73"/>
  <c r="I24" i="73"/>
  <c r="H24" i="73"/>
  <c r="K24" i="73" s="1"/>
  <c r="G24" i="73"/>
  <c r="J24" i="73" s="1"/>
  <c r="F24" i="73"/>
  <c r="E24" i="73"/>
  <c r="D24" i="73"/>
  <c r="C22" i="73"/>
  <c r="C21" i="73"/>
  <c r="C20" i="73"/>
  <c r="C19" i="73"/>
  <c r="C18" i="73"/>
  <c r="C17" i="73"/>
  <c r="C16" i="73"/>
  <c r="C15" i="73"/>
  <c r="C14" i="73"/>
  <c r="C13" i="73"/>
  <c r="C12" i="73"/>
  <c r="C11" i="73"/>
  <c r="B11" i="73"/>
  <c r="C7" i="73"/>
  <c r="E5" i="73"/>
  <c r="E4" i="73"/>
  <c r="AG11" i="72"/>
  <c r="AF11" i="72"/>
  <c r="AD11" i="72"/>
  <c r="AC11" i="72"/>
  <c r="AB11" i="72"/>
  <c r="AE11" i="72" s="1"/>
  <c r="Y11" i="72"/>
  <c r="AH11" i="72" s="1"/>
  <c r="J11" i="72"/>
  <c r="O5" i="72"/>
  <c r="O4" i="72"/>
  <c r="E24" i="71"/>
  <c r="F24" i="71" s="1"/>
  <c r="E178" i="1" s="1"/>
  <c r="D24" i="71"/>
  <c r="F22" i="71"/>
  <c r="C22" i="71"/>
  <c r="B22" i="71"/>
  <c r="F21" i="71"/>
  <c r="C21" i="71"/>
  <c r="B21" i="71"/>
  <c r="F20" i="71"/>
  <c r="C20" i="71"/>
  <c r="B20" i="71"/>
  <c r="F19" i="71"/>
  <c r="C19" i="71"/>
  <c r="B19" i="71"/>
  <c r="F18" i="71"/>
  <c r="C18" i="71"/>
  <c r="B18" i="71"/>
  <c r="F17" i="71"/>
  <c r="C17" i="71"/>
  <c r="B17" i="71"/>
  <c r="F16" i="71"/>
  <c r="C16" i="71"/>
  <c r="B16" i="71"/>
  <c r="F15" i="71"/>
  <c r="C15" i="71"/>
  <c r="B15" i="71"/>
  <c r="F14" i="71"/>
  <c r="C14" i="71"/>
  <c r="B14" i="71"/>
  <c r="F13" i="71"/>
  <c r="C13" i="71"/>
  <c r="B13" i="71"/>
  <c r="F12" i="71"/>
  <c r="C12" i="71"/>
  <c r="B12" i="71"/>
  <c r="F11" i="71"/>
  <c r="C11" i="71"/>
  <c r="B11" i="71"/>
  <c r="C8" i="71"/>
  <c r="C5" i="71"/>
  <c r="C4" i="71"/>
  <c r="T25" i="70"/>
  <c r="S25" i="70"/>
  <c r="R25" i="70"/>
  <c r="Q25" i="70"/>
  <c r="P25" i="70"/>
  <c r="O25" i="70"/>
  <c r="N25" i="70"/>
  <c r="N26" i="70" s="1"/>
  <c r="M25" i="70"/>
  <c r="L25" i="70"/>
  <c r="K25" i="70"/>
  <c r="J25" i="70"/>
  <c r="I25" i="70"/>
  <c r="H25" i="70"/>
  <c r="G25" i="70"/>
  <c r="F25" i="70"/>
  <c r="G26" i="70" s="1"/>
  <c r="E25" i="70"/>
  <c r="D25" i="70"/>
  <c r="C23" i="70"/>
  <c r="B23" i="70"/>
  <c r="C22" i="70"/>
  <c r="B22" i="70"/>
  <c r="C21" i="70"/>
  <c r="B21" i="70"/>
  <c r="C20" i="70"/>
  <c r="B20" i="70"/>
  <c r="C19" i="70"/>
  <c r="B19" i="70"/>
  <c r="C18" i="70"/>
  <c r="B18" i="70"/>
  <c r="C17" i="70"/>
  <c r="B17" i="70"/>
  <c r="C16" i="70"/>
  <c r="B16" i="70"/>
  <c r="C15" i="70"/>
  <c r="B15" i="70"/>
  <c r="C14" i="70"/>
  <c r="B14" i="70"/>
  <c r="C13" i="70"/>
  <c r="B13" i="70"/>
  <c r="C12" i="70"/>
  <c r="B12" i="70"/>
  <c r="C7" i="70"/>
  <c r="I5" i="70"/>
  <c r="I4" i="70"/>
  <c r="E22" i="69"/>
  <c r="E169" i="1" s="1"/>
  <c r="C20" i="69"/>
  <c r="C19" i="69"/>
  <c r="C18" i="69"/>
  <c r="C17" i="69"/>
  <c r="C16" i="69"/>
  <c r="C15" i="69"/>
  <c r="C14" i="69"/>
  <c r="C13" i="69"/>
  <c r="C12" i="69"/>
  <c r="C11" i="69"/>
  <c r="C10" i="69"/>
  <c r="C9" i="69"/>
  <c r="B9" i="69"/>
  <c r="C7" i="69"/>
  <c r="C5" i="69"/>
  <c r="C4" i="69"/>
  <c r="L24" i="68"/>
  <c r="K24" i="68"/>
  <c r="J24" i="68"/>
  <c r="I24" i="68"/>
  <c r="H24" i="68"/>
  <c r="G24" i="68"/>
  <c r="F24" i="68"/>
  <c r="E24" i="68"/>
  <c r="D24" i="68"/>
  <c r="C7" i="68"/>
  <c r="F5" i="68"/>
  <c r="F4" i="68"/>
  <c r="K25" i="67"/>
  <c r="J25" i="67"/>
  <c r="I25" i="67"/>
  <c r="G25" i="67"/>
  <c r="H25" i="67" s="1"/>
  <c r="E25" i="67"/>
  <c r="F25" i="67" s="1"/>
  <c r="D25" i="67"/>
  <c r="J23" i="67"/>
  <c r="H23" i="67"/>
  <c r="F23" i="67"/>
  <c r="J22" i="67"/>
  <c r="H22" i="67"/>
  <c r="F22" i="67"/>
  <c r="J21" i="67"/>
  <c r="H21" i="67"/>
  <c r="F21" i="67"/>
  <c r="J20" i="67"/>
  <c r="H20" i="67"/>
  <c r="F20" i="67"/>
  <c r="J19" i="67"/>
  <c r="H19" i="67"/>
  <c r="F19" i="67"/>
  <c r="J18" i="67"/>
  <c r="H18" i="67"/>
  <c r="F18" i="67"/>
  <c r="J17" i="67"/>
  <c r="H17" i="67"/>
  <c r="F17" i="67"/>
  <c r="J16" i="67"/>
  <c r="H16" i="67"/>
  <c r="F16" i="67"/>
  <c r="J15" i="67"/>
  <c r="H15" i="67"/>
  <c r="F15" i="67"/>
  <c r="J14" i="67"/>
  <c r="H14" i="67"/>
  <c r="F14" i="67"/>
  <c r="J13" i="67"/>
  <c r="H13" i="67"/>
  <c r="F13" i="67"/>
  <c r="J12" i="67"/>
  <c r="H12" i="67"/>
  <c r="F12" i="67"/>
  <c r="C8" i="67"/>
  <c r="E6" i="67"/>
  <c r="E5" i="67"/>
  <c r="J24" i="66"/>
  <c r="I24" i="66"/>
  <c r="H24" i="66"/>
  <c r="H25" i="66" s="1"/>
  <c r="G24" i="66"/>
  <c r="G25" i="66" s="1"/>
  <c r="E24" i="66"/>
  <c r="E25" i="66" s="1"/>
  <c r="D24" i="66"/>
  <c r="K22" i="66"/>
  <c r="J22" i="66"/>
  <c r="F22" i="66"/>
  <c r="K21" i="66"/>
  <c r="J21" i="66"/>
  <c r="L21" i="66" s="1"/>
  <c r="F21" i="66"/>
  <c r="L20" i="66"/>
  <c r="K20" i="66"/>
  <c r="J20" i="66"/>
  <c r="F20" i="66"/>
  <c r="K19" i="66"/>
  <c r="J19" i="66"/>
  <c r="L19" i="66" s="1"/>
  <c r="F19" i="66"/>
  <c r="K18" i="66"/>
  <c r="J18" i="66"/>
  <c r="L18" i="66" s="1"/>
  <c r="F18" i="66"/>
  <c r="L17" i="66"/>
  <c r="K17" i="66"/>
  <c r="J17" i="66"/>
  <c r="F17" i="66"/>
  <c r="K16" i="66"/>
  <c r="L16" i="66" s="1"/>
  <c r="J16" i="66"/>
  <c r="F16" i="66"/>
  <c r="L15" i="66"/>
  <c r="K15" i="66"/>
  <c r="J15" i="66"/>
  <c r="F15" i="66"/>
  <c r="K14" i="66"/>
  <c r="J14" i="66"/>
  <c r="L14" i="66" s="1"/>
  <c r="F14" i="66"/>
  <c r="K13" i="66"/>
  <c r="J13" i="66"/>
  <c r="L13" i="66" s="1"/>
  <c r="F13" i="66"/>
  <c r="L12" i="66"/>
  <c r="K12" i="66"/>
  <c r="J12" i="66"/>
  <c r="F12" i="66"/>
  <c r="K11" i="66"/>
  <c r="J11" i="66"/>
  <c r="L11" i="66" s="1"/>
  <c r="F11" i="66"/>
  <c r="F24" i="66" s="1"/>
  <c r="B11" i="66"/>
  <c r="C7" i="66"/>
  <c r="F5" i="66"/>
  <c r="F4" i="66"/>
  <c r="I24" i="65"/>
  <c r="H24" i="65"/>
  <c r="G24" i="65"/>
  <c r="E24" i="65"/>
  <c r="F24" i="65" s="1"/>
  <c r="D24" i="65"/>
  <c r="I23" i="65"/>
  <c r="F23" i="65"/>
  <c r="I22" i="65"/>
  <c r="F22" i="65"/>
  <c r="I21" i="65"/>
  <c r="F21" i="65"/>
  <c r="I20" i="65"/>
  <c r="F20" i="65"/>
  <c r="I19" i="65"/>
  <c r="F19" i="65"/>
  <c r="I18" i="65"/>
  <c r="F18" i="65"/>
  <c r="I17" i="65"/>
  <c r="F17" i="65"/>
  <c r="I16" i="65"/>
  <c r="F16" i="65"/>
  <c r="I15" i="65"/>
  <c r="F15" i="65"/>
  <c r="I14" i="65"/>
  <c r="F14" i="65"/>
  <c r="I13" i="65"/>
  <c r="F13" i="65"/>
  <c r="I12" i="65"/>
  <c r="F12" i="65"/>
  <c r="C7" i="65"/>
  <c r="E5" i="65"/>
  <c r="E4" i="65"/>
  <c r="G24" i="64"/>
  <c r="H24" i="64" s="1"/>
  <c r="F24" i="64"/>
  <c r="E24" i="64"/>
  <c r="I24" i="64" s="1"/>
  <c r="J24" i="64" s="1"/>
  <c r="J23" i="64"/>
  <c r="H23" i="64"/>
  <c r="F23" i="64"/>
  <c r="C23" i="64"/>
  <c r="J22" i="64"/>
  <c r="H22" i="64"/>
  <c r="F22" i="64"/>
  <c r="C22" i="64"/>
  <c r="J21" i="64"/>
  <c r="H21" i="64"/>
  <c r="F21" i="64"/>
  <c r="C21" i="64"/>
  <c r="J20" i="64"/>
  <c r="H20" i="64"/>
  <c r="F20" i="64"/>
  <c r="C20" i="64"/>
  <c r="J19" i="64"/>
  <c r="H19" i="64"/>
  <c r="F19" i="64"/>
  <c r="C19" i="64"/>
  <c r="J18" i="64"/>
  <c r="H18" i="64"/>
  <c r="F18" i="64"/>
  <c r="C18" i="64"/>
  <c r="J17" i="64"/>
  <c r="H17" i="64"/>
  <c r="F17" i="64"/>
  <c r="C17" i="64"/>
  <c r="J16" i="64"/>
  <c r="H16" i="64"/>
  <c r="F16" i="64"/>
  <c r="C16" i="64"/>
  <c r="J15" i="64"/>
  <c r="H15" i="64"/>
  <c r="F15" i="64"/>
  <c r="C15" i="64"/>
  <c r="J14" i="64"/>
  <c r="H14" i="64"/>
  <c r="F14" i="64"/>
  <c r="C14" i="64"/>
  <c r="J13" i="64"/>
  <c r="H13" i="64"/>
  <c r="F13" i="64"/>
  <c r="C13" i="64"/>
  <c r="J12" i="64"/>
  <c r="H12" i="64"/>
  <c r="F12" i="64"/>
  <c r="C12" i="64"/>
  <c r="B12" i="64"/>
  <c r="C7" i="64"/>
  <c r="D5" i="64"/>
  <c r="D4" i="64"/>
  <c r="G25" i="63"/>
  <c r="F25" i="63"/>
  <c r="E25" i="63"/>
  <c r="D25" i="63"/>
  <c r="H23" i="63"/>
  <c r="C23" i="63"/>
  <c r="H22" i="63"/>
  <c r="C22" i="63"/>
  <c r="H21" i="63"/>
  <c r="C21" i="63"/>
  <c r="H20" i="63"/>
  <c r="C20" i="63"/>
  <c r="H19" i="63"/>
  <c r="C19" i="63"/>
  <c r="H18" i="63"/>
  <c r="C18" i="63"/>
  <c r="H17" i="63"/>
  <c r="C17" i="63"/>
  <c r="H16" i="63"/>
  <c r="C16" i="63"/>
  <c r="H15" i="63"/>
  <c r="C15" i="63"/>
  <c r="H14" i="63"/>
  <c r="C14" i="63"/>
  <c r="H13" i="63"/>
  <c r="C13" i="63"/>
  <c r="H12" i="63"/>
  <c r="C12" i="63"/>
  <c r="B12" i="63"/>
  <c r="C7" i="63"/>
  <c r="D5" i="63"/>
  <c r="D4" i="63"/>
  <c r="O25" i="62"/>
  <c r="M25" i="62"/>
  <c r="N25" i="62" s="1"/>
  <c r="L25" i="62"/>
  <c r="K25" i="62"/>
  <c r="I25" i="62"/>
  <c r="P25" i="62" s="1"/>
  <c r="G25" i="62"/>
  <c r="E25" i="62"/>
  <c r="H25" i="62" s="1"/>
  <c r="P23" i="62"/>
  <c r="N23" i="62"/>
  <c r="L23" i="62"/>
  <c r="J23" i="62"/>
  <c r="H23" i="62"/>
  <c r="C23" i="62"/>
  <c r="P22" i="62"/>
  <c r="N22" i="62"/>
  <c r="L22" i="62"/>
  <c r="J22" i="62"/>
  <c r="H22" i="62"/>
  <c r="C22" i="62"/>
  <c r="P21" i="62"/>
  <c r="N21" i="62"/>
  <c r="L21" i="62"/>
  <c r="J21" i="62"/>
  <c r="H21" i="62"/>
  <c r="C21" i="62"/>
  <c r="P20" i="62"/>
  <c r="N20" i="62"/>
  <c r="L20" i="62"/>
  <c r="J20" i="62"/>
  <c r="H20" i="62"/>
  <c r="C20" i="62"/>
  <c r="P19" i="62"/>
  <c r="N19" i="62"/>
  <c r="L19" i="62"/>
  <c r="J19" i="62"/>
  <c r="H19" i="62"/>
  <c r="C19" i="62"/>
  <c r="P18" i="62"/>
  <c r="N18" i="62"/>
  <c r="L18" i="62"/>
  <c r="H18" i="62"/>
  <c r="F18" i="62"/>
  <c r="J18" i="62" s="1"/>
  <c r="C18" i="62"/>
  <c r="P17" i="62"/>
  <c r="N17" i="62"/>
  <c r="L17" i="62"/>
  <c r="H17" i="62"/>
  <c r="F17" i="62"/>
  <c r="J17" i="62" s="1"/>
  <c r="C17" i="62"/>
  <c r="P16" i="62"/>
  <c r="N16" i="62"/>
  <c r="L16" i="62"/>
  <c r="J16" i="62"/>
  <c r="H16" i="62"/>
  <c r="F16" i="62"/>
  <c r="C16" i="62"/>
  <c r="P15" i="62"/>
  <c r="N15" i="62"/>
  <c r="L15" i="62"/>
  <c r="J15" i="62"/>
  <c r="H15" i="62"/>
  <c r="C15" i="62"/>
  <c r="P14" i="62"/>
  <c r="N14" i="62"/>
  <c r="L14" i="62"/>
  <c r="J14" i="62"/>
  <c r="H14" i="62"/>
  <c r="F14" i="62"/>
  <c r="C14" i="62"/>
  <c r="P13" i="62"/>
  <c r="N13" i="62"/>
  <c r="L13" i="62"/>
  <c r="J13" i="62"/>
  <c r="H13" i="62"/>
  <c r="F13" i="62"/>
  <c r="C13" i="62"/>
  <c r="P12" i="62"/>
  <c r="N12" i="62"/>
  <c r="L12" i="62"/>
  <c r="J12" i="62"/>
  <c r="H12" i="62"/>
  <c r="C12" i="62"/>
  <c r="B12" i="62"/>
  <c r="C7" i="62"/>
  <c r="G5" i="62"/>
  <c r="G4" i="62"/>
  <c r="F24" i="61"/>
  <c r="E24" i="61"/>
  <c r="D24" i="61"/>
  <c r="F22" i="61"/>
  <c r="F21" i="61"/>
  <c r="F20" i="61"/>
  <c r="F19" i="61"/>
  <c r="F18" i="61"/>
  <c r="F17" i="61"/>
  <c r="F16" i="61"/>
  <c r="F15" i="61"/>
  <c r="F14" i="61"/>
  <c r="F13" i="61"/>
  <c r="F12" i="61"/>
  <c r="F11" i="61"/>
  <c r="B11" i="61"/>
  <c r="C7" i="61"/>
  <c r="C5" i="61"/>
  <c r="C4" i="61"/>
  <c r="D18" i="60"/>
  <c r="C17" i="60"/>
  <c r="C18" i="60" s="1"/>
  <c r="F15" i="60"/>
  <c r="F14" i="60"/>
  <c r="F13" i="60"/>
  <c r="F12" i="60"/>
  <c r="F11" i="60"/>
  <c r="F10" i="60"/>
  <c r="C5" i="60"/>
  <c r="C4" i="60"/>
  <c r="G27" i="59"/>
  <c r="G28" i="59" s="1"/>
  <c r="S25" i="59"/>
  <c r="R25" i="59"/>
  <c r="Q25" i="59"/>
  <c r="O25" i="59"/>
  <c r="P25" i="59" s="1"/>
  <c r="N25" i="59"/>
  <c r="M25" i="59"/>
  <c r="L25" i="59"/>
  <c r="K25" i="59"/>
  <c r="J25" i="59"/>
  <c r="I25" i="59"/>
  <c r="H25" i="59"/>
  <c r="F25" i="59"/>
  <c r="G25" i="59" s="1"/>
  <c r="E25" i="59"/>
  <c r="D25" i="59"/>
  <c r="P23" i="59"/>
  <c r="G23" i="59"/>
  <c r="C23" i="59"/>
  <c r="B23" i="59"/>
  <c r="P22" i="59"/>
  <c r="G22" i="59"/>
  <c r="C22" i="59"/>
  <c r="B22" i="59"/>
  <c r="P21" i="59"/>
  <c r="G21" i="59"/>
  <c r="C21" i="59"/>
  <c r="B21" i="59"/>
  <c r="P20" i="59"/>
  <c r="G20" i="59"/>
  <c r="C20" i="59"/>
  <c r="B20" i="59"/>
  <c r="P19" i="59"/>
  <c r="G19" i="59"/>
  <c r="C19" i="59"/>
  <c r="B19" i="59"/>
  <c r="P18" i="59"/>
  <c r="G18" i="59"/>
  <c r="C18" i="59"/>
  <c r="B18" i="59"/>
  <c r="P17" i="59"/>
  <c r="G17" i="59"/>
  <c r="C17" i="59"/>
  <c r="B17" i="59"/>
  <c r="P16" i="59"/>
  <c r="G16" i="59"/>
  <c r="C16" i="59"/>
  <c r="B16" i="59"/>
  <c r="P15" i="59"/>
  <c r="G15" i="59"/>
  <c r="C15" i="59"/>
  <c r="B15" i="59"/>
  <c r="P14" i="59"/>
  <c r="G14" i="59"/>
  <c r="C14" i="59"/>
  <c r="B14" i="59"/>
  <c r="P13" i="59"/>
  <c r="G13" i="59"/>
  <c r="C13" i="59"/>
  <c r="B13" i="59"/>
  <c r="P12" i="59"/>
  <c r="G12" i="59"/>
  <c r="C12" i="59"/>
  <c r="B12" i="59"/>
  <c r="C7" i="59"/>
  <c r="G5" i="59"/>
  <c r="G4" i="59"/>
  <c r="V24" i="58"/>
  <c r="T24" i="58"/>
  <c r="R24" i="58"/>
  <c r="P24" i="58"/>
  <c r="N24" i="58"/>
  <c r="L24" i="58"/>
  <c r="X24" i="58" s="1"/>
  <c r="Y24" i="58" s="1"/>
  <c r="D147" i="1" s="1"/>
  <c r="K24" i="58"/>
  <c r="J24" i="58"/>
  <c r="E24" i="58"/>
  <c r="H24" i="58" s="1"/>
  <c r="S24" i="58" s="1"/>
  <c r="D24" i="58"/>
  <c r="G24" i="58" s="1"/>
  <c r="H23" i="58"/>
  <c r="G23" i="58"/>
  <c r="H22" i="58"/>
  <c r="G22" i="58"/>
  <c r="I22" i="58" s="1"/>
  <c r="F22" i="58"/>
  <c r="AB22" i="58" s="1"/>
  <c r="AB21" i="58"/>
  <c r="I21" i="58"/>
  <c r="H21" i="58"/>
  <c r="G21" i="58"/>
  <c r="F21" i="58"/>
  <c r="H20" i="58"/>
  <c r="I20" i="58" s="1"/>
  <c r="G20" i="58"/>
  <c r="F20" i="58"/>
  <c r="AB20" i="58" s="1"/>
  <c r="I19" i="58"/>
  <c r="H19" i="58"/>
  <c r="G19" i="58"/>
  <c r="F19" i="58"/>
  <c r="AB19" i="58" s="1"/>
  <c r="AB18" i="58"/>
  <c r="H18" i="58"/>
  <c r="G18" i="58"/>
  <c r="I18" i="58" s="1"/>
  <c r="F18" i="58"/>
  <c r="H17" i="58"/>
  <c r="G17" i="58"/>
  <c r="I17" i="58" s="1"/>
  <c r="F17" i="58"/>
  <c r="AB17" i="58" s="1"/>
  <c r="AB16" i="58"/>
  <c r="I16" i="58"/>
  <c r="H16" i="58"/>
  <c r="G16" i="58"/>
  <c r="F16" i="58"/>
  <c r="AB15" i="58"/>
  <c r="H15" i="58"/>
  <c r="G15" i="58"/>
  <c r="I15" i="58" s="1"/>
  <c r="F15" i="58"/>
  <c r="H14" i="58"/>
  <c r="G14" i="58"/>
  <c r="I14" i="58" s="1"/>
  <c r="F14" i="58"/>
  <c r="AB14" i="58" s="1"/>
  <c r="AB13" i="58"/>
  <c r="I13" i="58"/>
  <c r="H13" i="58"/>
  <c r="G13" i="58"/>
  <c r="F13" i="58"/>
  <c r="H12" i="58"/>
  <c r="I12" i="58" s="1"/>
  <c r="G12" i="58"/>
  <c r="F12" i="58"/>
  <c r="AB12" i="58" s="1"/>
  <c r="I11" i="58"/>
  <c r="H11" i="58"/>
  <c r="G11" i="58"/>
  <c r="F11" i="58"/>
  <c r="C7" i="58"/>
  <c r="M5" i="58"/>
  <c r="M4" i="58"/>
  <c r="G29" i="57"/>
  <c r="J27" i="57"/>
  <c r="J32" i="57" s="1"/>
  <c r="H27" i="57"/>
  <c r="G27" i="57"/>
  <c r="I27" i="57" s="1"/>
  <c r="I31" i="57" s="1"/>
  <c r="F27" i="57"/>
  <c r="E27" i="57"/>
  <c r="D27" i="57"/>
  <c r="I23" i="57"/>
  <c r="H23" i="57"/>
  <c r="F23" i="57"/>
  <c r="C23" i="57"/>
  <c r="I22" i="57"/>
  <c r="H22" i="57"/>
  <c r="F22" i="57"/>
  <c r="C22" i="57"/>
  <c r="I21" i="57"/>
  <c r="H21" i="57"/>
  <c r="F21" i="57"/>
  <c r="C21" i="57"/>
  <c r="I20" i="57"/>
  <c r="H20" i="57"/>
  <c r="F20" i="57"/>
  <c r="C20" i="57"/>
  <c r="I19" i="57"/>
  <c r="H19" i="57"/>
  <c r="F19" i="57"/>
  <c r="C19" i="57"/>
  <c r="I18" i="57"/>
  <c r="H18" i="57"/>
  <c r="F18" i="57"/>
  <c r="C18" i="57"/>
  <c r="I17" i="57"/>
  <c r="H17" i="57"/>
  <c r="F17" i="57"/>
  <c r="C17" i="57"/>
  <c r="I16" i="57"/>
  <c r="H16" i="57"/>
  <c r="F16" i="57"/>
  <c r="C16" i="57"/>
  <c r="I15" i="57"/>
  <c r="H15" i="57"/>
  <c r="F15" i="57"/>
  <c r="C15" i="57"/>
  <c r="I14" i="57"/>
  <c r="H14" i="57"/>
  <c r="F14" i="57"/>
  <c r="C14" i="57"/>
  <c r="I13" i="57"/>
  <c r="H13" i="57"/>
  <c r="F13" i="57"/>
  <c r="C13" i="57"/>
  <c r="I12" i="57"/>
  <c r="H12" i="57"/>
  <c r="F12" i="57"/>
  <c r="C12" i="57"/>
  <c r="B12" i="57"/>
  <c r="C8" i="57"/>
  <c r="E6" i="57"/>
  <c r="E5" i="57"/>
  <c r="L23" i="56"/>
  <c r="K23" i="56"/>
  <c r="J23" i="56"/>
  <c r="I23" i="56"/>
  <c r="H23" i="56"/>
  <c r="G23" i="56"/>
  <c r="F23" i="56"/>
  <c r="E23" i="56"/>
  <c r="D23" i="56"/>
  <c r="M22" i="56"/>
  <c r="M23" i="56" s="1"/>
  <c r="C21" i="56"/>
  <c r="C20" i="56"/>
  <c r="C19" i="56"/>
  <c r="C18" i="56"/>
  <c r="C17" i="56"/>
  <c r="C16" i="56"/>
  <c r="C15" i="56"/>
  <c r="C14" i="56"/>
  <c r="C13" i="56"/>
  <c r="C12" i="56"/>
  <c r="C23" i="56" s="1"/>
  <c r="H24" i="56" s="1"/>
  <c r="C11" i="56"/>
  <c r="C10" i="56"/>
  <c r="B10" i="56"/>
  <c r="C7" i="56"/>
  <c r="G5" i="56"/>
  <c r="G4" i="56"/>
  <c r="G25" i="55"/>
  <c r="E25" i="55"/>
  <c r="D25" i="55"/>
  <c r="K23" i="55"/>
  <c r="I23" i="55"/>
  <c r="J23" i="55" s="1"/>
  <c r="H23" i="55"/>
  <c r="G23" i="55"/>
  <c r="F23" i="55"/>
  <c r="K22" i="55"/>
  <c r="I22" i="55"/>
  <c r="J22" i="55" s="1"/>
  <c r="H22" i="55"/>
  <c r="G22" i="55"/>
  <c r="F22" i="55"/>
  <c r="K21" i="55"/>
  <c r="L21" i="55" s="1"/>
  <c r="I21" i="55"/>
  <c r="J21" i="55" s="1"/>
  <c r="H21" i="55"/>
  <c r="G21" i="55"/>
  <c r="F21" i="55"/>
  <c r="K20" i="55"/>
  <c r="L20" i="55" s="1"/>
  <c r="I20" i="55"/>
  <c r="J20" i="55" s="1"/>
  <c r="H20" i="55"/>
  <c r="G20" i="55"/>
  <c r="F20" i="55"/>
  <c r="K19" i="55"/>
  <c r="L19" i="55" s="1"/>
  <c r="I19" i="55"/>
  <c r="J19" i="55" s="1"/>
  <c r="G19" i="55"/>
  <c r="H19" i="55" s="1"/>
  <c r="F19" i="55"/>
  <c r="K18" i="55"/>
  <c r="I18" i="55"/>
  <c r="J18" i="55" s="1"/>
  <c r="H18" i="55"/>
  <c r="G18" i="55"/>
  <c r="F18" i="55"/>
  <c r="K17" i="55"/>
  <c r="I17" i="55"/>
  <c r="J17" i="55" s="1"/>
  <c r="H17" i="55"/>
  <c r="G17" i="55"/>
  <c r="F17" i="55"/>
  <c r="I16" i="55"/>
  <c r="H16" i="55"/>
  <c r="G16" i="55"/>
  <c r="F16" i="55"/>
  <c r="I15" i="55"/>
  <c r="J15" i="55" s="1"/>
  <c r="G15" i="55"/>
  <c r="K15" i="55" s="1"/>
  <c r="F15" i="55"/>
  <c r="K14" i="55"/>
  <c r="I14" i="55"/>
  <c r="J14" i="55" s="1"/>
  <c r="H14" i="55"/>
  <c r="G14" i="55"/>
  <c r="F14" i="55"/>
  <c r="K13" i="55"/>
  <c r="L13" i="55" s="1"/>
  <c r="I13" i="55"/>
  <c r="J13" i="55" s="1"/>
  <c r="H13" i="55"/>
  <c r="G13" i="55"/>
  <c r="F13" i="55"/>
  <c r="K12" i="55"/>
  <c r="L12" i="55" s="1"/>
  <c r="I12" i="55"/>
  <c r="H12" i="55"/>
  <c r="G12" i="55"/>
  <c r="F12" i="55"/>
  <c r="F25" i="55" s="1"/>
  <c r="C7" i="55"/>
  <c r="E5" i="55"/>
  <c r="E4" i="55"/>
  <c r="O24" i="54"/>
  <c r="M24" i="54"/>
  <c r="G24" i="54"/>
  <c r="E24" i="54"/>
  <c r="D24" i="54"/>
  <c r="F24" i="54" s="1"/>
  <c r="L22" i="54"/>
  <c r="J22" i="54"/>
  <c r="I22" i="54"/>
  <c r="H22" i="54"/>
  <c r="G22" i="54"/>
  <c r="C22" i="54"/>
  <c r="L21" i="54"/>
  <c r="I21" i="54"/>
  <c r="H21" i="54"/>
  <c r="G21" i="54"/>
  <c r="C21" i="54"/>
  <c r="L20" i="54"/>
  <c r="I20" i="54"/>
  <c r="H20" i="54"/>
  <c r="G20" i="54"/>
  <c r="C20" i="54"/>
  <c r="N19" i="54"/>
  <c r="L19" i="54"/>
  <c r="J19" i="54"/>
  <c r="I19" i="54"/>
  <c r="P19" i="54" s="1"/>
  <c r="H19" i="54"/>
  <c r="G19" i="54"/>
  <c r="C19" i="54"/>
  <c r="L18" i="54"/>
  <c r="I18" i="54"/>
  <c r="H18" i="54"/>
  <c r="G18" i="54"/>
  <c r="C18" i="54"/>
  <c r="N17" i="54"/>
  <c r="L17" i="54"/>
  <c r="J17" i="54"/>
  <c r="I17" i="54"/>
  <c r="P17" i="54" s="1"/>
  <c r="H17" i="54"/>
  <c r="G17" i="54"/>
  <c r="C17" i="54"/>
  <c r="N16" i="54"/>
  <c r="L16" i="54"/>
  <c r="I16" i="54"/>
  <c r="P16" i="54" s="1"/>
  <c r="H16" i="54"/>
  <c r="G16" i="54"/>
  <c r="C16" i="54"/>
  <c r="N15" i="54"/>
  <c r="L15" i="54"/>
  <c r="J15" i="54"/>
  <c r="I15" i="54"/>
  <c r="P15" i="54" s="1"/>
  <c r="H15" i="54"/>
  <c r="G15" i="54"/>
  <c r="C15" i="54"/>
  <c r="L14" i="54"/>
  <c r="J14" i="54"/>
  <c r="I14" i="54"/>
  <c r="H14" i="54"/>
  <c r="G14" i="54"/>
  <c r="C14" i="54"/>
  <c r="L13" i="54"/>
  <c r="I13" i="54"/>
  <c r="H13" i="54"/>
  <c r="G13" i="54"/>
  <c r="C13" i="54"/>
  <c r="L12" i="54"/>
  <c r="I12" i="54"/>
  <c r="H12" i="54"/>
  <c r="G12" i="54"/>
  <c r="C12" i="54"/>
  <c r="N11" i="54"/>
  <c r="L11" i="54"/>
  <c r="J11" i="54"/>
  <c r="I11" i="54"/>
  <c r="P11" i="54" s="1"/>
  <c r="H11" i="54"/>
  <c r="G11" i="54"/>
  <c r="C11" i="54"/>
  <c r="B11" i="54"/>
  <c r="C7" i="54"/>
  <c r="H5" i="54"/>
  <c r="H4" i="54"/>
  <c r="O25" i="53"/>
  <c r="P25" i="53" s="1"/>
  <c r="M25" i="53"/>
  <c r="N25" i="53" s="1"/>
  <c r="K25" i="53"/>
  <c r="L25" i="53" s="1"/>
  <c r="E136" i="1" s="1"/>
  <c r="I25" i="53"/>
  <c r="G25" i="53"/>
  <c r="F25" i="53"/>
  <c r="E25" i="53"/>
  <c r="D25" i="53"/>
  <c r="Q23" i="53"/>
  <c r="P23" i="53"/>
  <c r="N23" i="53"/>
  <c r="L23" i="53"/>
  <c r="K23" i="53"/>
  <c r="R23" i="53" s="1"/>
  <c r="J23" i="53"/>
  <c r="F23" i="53"/>
  <c r="H23" i="53" s="1"/>
  <c r="C23" i="53"/>
  <c r="R22" i="53"/>
  <c r="Q22" i="53"/>
  <c r="P22" i="53"/>
  <c r="N22" i="53"/>
  <c r="L22" i="53"/>
  <c r="K22" i="53"/>
  <c r="J22" i="53"/>
  <c r="F22" i="53"/>
  <c r="H22" i="53" s="1"/>
  <c r="C22" i="53"/>
  <c r="Q21" i="53"/>
  <c r="P21" i="53"/>
  <c r="N21" i="53"/>
  <c r="K21" i="53"/>
  <c r="F21" i="53"/>
  <c r="C21" i="53"/>
  <c r="L20" i="53"/>
  <c r="K20" i="53"/>
  <c r="J20" i="53"/>
  <c r="F20" i="53"/>
  <c r="H20" i="53" s="1"/>
  <c r="C20" i="53"/>
  <c r="Q19" i="53"/>
  <c r="R19" i="53" s="1"/>
  <c r="P19" i="53"/>
  <c r="N19" i="53"/>
  <c r="L19" i="53"/>
  <c r="K19" i="53"/>
  <c r="F19" i="53"/>
  <c r="H19" i="53" s="1"/>
  <c r="C19" i="53"/>
  <c r="R18" i="53"/>
  <c r="Q18" i="53"/>
  <c r="P18" i="53"/>
  <c r="N18" i="53"/>
  <c r="K18" i="53"/>
  <c r="F18" i="53"/>
  <c r="C18" i="53"/>
  <c r="R17" i="53"/>
  <c r="Q17" i="53"/>
  <c r="P17" i="53"/>
  <c r="N17" i="53"/>
  <c r="K17" i="53"/>
  <c r="F17" i="53"/>
  <c r="C17" i="53"/>
  <c r="R16" i="53"/>
  <c r="P16" i="53"/>
  <c r="N16" i="53"/>
  <c r="K16" i="53"/>
  <c r="L16" i="53" s="1"/>
  <c r="J16" i="53"/>
  <c r="H16" i="53"/>
  <c r="F16" i="53"/>
  <c r="C16" i="53"/>
  <c r="P15" i="53"/>
  <c r="N15" i="53"/>
  <c r="K15" i="53"/>
  <c r="F15" i="53"/>
  <c r="C15" i="53"/>
  <c r="K14" i="53"/>
  <c r="F14" i="53"/>
  <c r="C14" i="53"/>
  <c r="R13" i="53"/>
  <c r="Q13" i="53"/>
  <c r="P13" i="53"/>
  <c r="N13" i="53"/>
  <c r="L13" i="53"/>
  <c r="K13" i="53"/>
  <c r="J13" i="53"/>
  <c r="F13" i="53"/>
  <c r="H13" i="53" s="1"/>
  <c r="C13" i="53"/>
  <c r="R12" i="53"/>
  <c r="Q12" i="53"/>
  <c r="P12" i="53"/>
  <c r="N12" i="53"/>
  <c r="K12" i="53"/>
  <c r="F12" i="53"/>
  <c r="C12" i="53"/>
  <c r="B12" i="53"/>
  <c r="C7" i="53"/>
  <c r="H5" i="53"/>
  <c r="H4" i="53"/>
  <c r="G13" i="52"/>
  <c r="H13" i="52" s="1"/>
  <c r="F13" i="52"/>
  <c r="E13" i="52"/>
  <c r="D13" i="52"/>
  <c r="Y11" i="52"/>
  <c r="T11" i="52"/>
  <c r="K11" i="52"/>
  <c r="H11" i="52"/>
  <c r="F11" i="52"/>
  <c r="C11" i="52"/>
  <c r="B11" i="52"/>
  <c r="K5" i="52"/>
  <c r="K4" i="52"/>
  <c r="I13" i="51"/>
  <c r="H13" i="51"/>
  <c r="G13" i="51"/>
  <c r="F13" i="51"/>
  <c r="J10" i="51"/>
  <c r="G10" i="51"/>
  <c r="C10" i="51"/>
  <c r="B10" i="51"/>
  <c r="F5" i="51"/>
  <c r="F4" i="51"/>
  <c r="W14" i="50"/>
  <c r="X14" i="50" s="1"/>
  <c r="V14" i="50"/>
  <c r="T14" i="50"/>
  <c r="S14" i="50"/>
  <c r="R14" i="50"/>
  <c r="Q14" i="50"/>
  <c r="P14" i="50"/>
  <c r="O14" i="50"/>
  <c r="N14" i="50"/>
  <c r="M14" i="50"/>
  <c r="K14" i="50"/>
  <c r="L14" i="50" s="1"/>
  <c r="J14" i="50"/>
  <c r="H14" i="50"/>
  <c r="G14" i="50"/>
  <c r="I14" i="50" s="1"/>
  <c r="E14" i="50"/>
  <c r="F14" i="50" s="1"/>
  <c r="D14" i="50"/>
  <c r="X11" i="50"/>
  <c r="U11" i="50"/>
  <c r="R11" i="50"/>
  <c r="O11" i="50"/>
  <c r="L11" i="50"/>
  <c r="I11" i="50"/>
  <c r="F11" i="50"/>
  <c r="C11" i="50"/>
  <c r="B11" i="50"/>
  <c r="K5" i="50"/>
  <c r="K4" i="50"/>
  <c r="M23" i="49"/>
  <c r="K23" i="49"/>
  <c r="H23" i="49"/>
  <c r="E23" i="49"/>
  <c r="D23" i="49"/>
  <c r="G21" i="49"/>
  <c r="F21" i="49"/>
  <c r="C21" i="49"/>
  <c r="J20" i="49"/>
  <c r="G20" i="49"/>
  <c r="I20" i="49" s="1"/>
  <c r="F20" i="49"/>
  <c r="C20" i="49"/>
  <c r="L19" i="49"/>
  <c r="J19" i="49"/>
  <c r="N19" i="49" s="1"/>
  <c r="I19" i="49"/>
  <c r="G19" i="49"/>
  <c r="F19" i="49"/>
  <c r="C19" i="49"/>
  <c r="I18" i="49"/>
  <c r="G18" i="49"/>
  <c r="J18" i="49" s="1"/>
  <c r="F18" i="49"/>
  <c r="C18" i="49"/>
  <c r="J17" i="49"/>
  <c r="L17" i="49" s="1"/>
  <c r="I17" i="49"/>
  <c r="G17" i="49"/>
  <c r="F17" i="49"/>
  <c r="C17" i="49"/>
  <c r="N16" i="49"/>
  <c r="I16" i="49"/>
  <c r="G16" i="49"/>
  <c r="J16" i="49" s="1"/>
  <c r="L16" i="49" s="1"/>
  <c r="F16" i="49"/>
  <c r="C16" i="49"/>
  <c r="J15" i="49"/>
  <c r="G15" i="49"/>
  <c r="I15" i="49" s="1"/>
  <c r="F15" i="49"/>
  <c r="C15" i="49"/>
  <c r="N14" i="49"/>
  <c r="J14" i="49"/>
  <c r="L14" i="49" s="1"/>
  <c r="I14" i="49"/>
  <c r="G14" i="49"/>
  <c r="F14" i="49"/>
  <c r="C14" i="49"/>
  <c r="N13" i="49"/>
  <c r="L13" i="49"/>
  <c r="I13" i="49"/>
  <c r="G13" i="49"/>
  <c r="J13" i="49" s="1"/>
  <c r="F13" i="49"/>
  <c r="C13" i="49"/>
  <c r="J12" i="49"/>
  <c r="G12" i="49"/>
  <c r="I12" i="49" s="1"/>
  <c r="F12" i="49"/>
  <c r="C12" i="49"/>
  <c r="L11" i="49"/>
  <c r="J11" i="49"/>
  <c r="N11" i="49" s="1"/>
  <c r="I11" i="49"/>
  <c r="G11" i="49"/>
  <c r="F11" i="49"/>
  <c r="C11" i="49"/>
  <c r="N10" i="49"/>
  <c r="I10" i="49"/>
  <c r="G10" i="49"/>
  <c r="J10" i="49" s="1"/>
  <c r="F10" i="49"/>
  <c r="C10" i="49"/>
  <c r="B10" i="49"/>
  <c r="C7" i="49"/>
  <c r="F5" i="49"/>
  <c r="F4" i="49"/>
  <c r="H25" i="48"/>
  <c r="G25" i="48"/>
  <c r="J25" i="48" s="1"/>
  <c r="E25" i="48"/>
  <c r="K25" i="48" s="1"/>
  <c r="D25" i="48"/>
  <c r="K23" i="48"/>
  <c r="J23" i="48"/>
  <c r="I23" i="48"/>
  <c r="F23" i="48"/>
  <c r="L23" i="48" s="1"/>
  <c r="C23" i="48"/>
  <c r="L22" i="48"/>
  <c r="K22" i="48"/>
  <c r="J22" i="48"/>
  <c r="I22" i="48"/>
  <c r="F22" i="48"/>
  <c r="C22" i="48"/>
  <c r="L21" i="48"/>
  <c r="K21" i="48"/>
  <c r="J21" i="48"/>
  <c r="I21" i="48"/>
  <c r="F21" i="48"/>
  <c r="C21" i="48"/>
  <c r="K20" i="48"/>
  <c r="J20" i="48"/>
  <c r="I20" i="48"/>
  <c r="F20" i="48"/>
  <c r="L20" i="48" s="1"/>
  <c r="C20" i="48"/>
  <c r="K19" i="48"/>
  <c r="J19" i="48"/>
  <c r="I19" i="48"/>
  <c r="F19" i="48"/>
  <c r="L19" i="48" s="1"/>
  <c r="C19" i="48"/>
  <c r="L18" i="48"/>
  <c r="K18" i="48"/>
  <c r="J18" i="48"/>
  <c r="I18" i="48"/>
  <c r="F18" i="48"/>
  <c r="C18" i="48"/>
  <c r="L17" i="48"/>
  <c r="K17" i="48"/>
  <c r="J17" i="48"/>
  <c r="I17" i="48"/>
  <c r="F17" i="48"/>
  <c r="C17" i="48"/>
  <c r="K16" i="48"/>
  <c r="J16" i="48"/>
  <c r="I16" i="48"/>
  <c r="L16" i="48" s="1"/>
  <c r="F16" i="48"/>
  <c r="C16" i="48"/>
  <c r="K15" i="48"/>
  <c r="J15" i="48"/>
  <c r="I15" i="48"/>
  <c r="F15" i="48"/>
  <c r="L15" i="48" s="1"/>
  <c r="C15" i="48"/>
  <c r="K14" i="48"/>
  <c r="J14" i="48"/>
  <c r="I14" i="48"/>
  <c r="F14" i="48"/>
  <c r="L14" i="48" s="1"/>
  <c r="C14" i="48"/>
  <c r="L13" i="48"/>
  <c r="K13" i="48"/>
  <c r="J13" i="48"/>
  <c r="I13" i="48"/>
  <c r="F13" i="48"/>
  <c r="C13" i="48"/>
  <c r="L12" i="48"/>
  <c r="K12" i="48"/>
  <c r="J12" i="48"/>
  <c r="I12" i="48"/>
  <c r="I25" i="48" s="1"/>
  <c r="F12" i="48"/>
  <c r="C12" i="48"/>
  <c r="B12" i="48"/>
  <c r="C7" i="48"/>
  <c r="E5" i="48"/>
  <c r="E4" i="48"/>
  <c r="M24" i="47"/>
  <c r="L24" i="47"/>
  <c r="F24" i="47"/>
  <c r="G24" i="47" s="1"/>
  <c r="E123" i="1" s="1"/>
  <c r="E24" i="47"/>
  <c r="D24" i="47"/>
  <c r="M22" i="47"/>
  <c r="J22" i="47"/>
  <c r="K22" i="47" s="1"/>
  <c r="H22" i="47"/>
  <c r="I22" i="47" s="1"/>
  <c r="F22" i="47"/>
  <c r="G22" i="47" s="1"/>
  <c r="C22" i="47"/>
  <c r="M21" i="47"/>
  <c r="J21" i="47"/>
  <c r="K21" i="47" s="1"/>
  <c r="H21" i="47"/>
  <c r="I21" i="47" s="1"/>
  <c r="G21" i="47"/>
  <c r="F21" i="47"/>
  <c r="C21" i="47"/>
  <c r="M20" i="47"/>
  <c r="J20" i="47"/>
  <c r="K20" i="47" s="1"/>
  <c r="H20" i="47"/>
  <c r="I20" i="47" s="1"/>
  <c r="G20" i="47"/>
  <c r="F20" i="47"/>
  <c r="C20" i="47"/>
  <c r="M19" i="47"/>
  <c r="J19" i="47"/>
  <c r="K19" i="47" s="1"/>
  <c r="H19" i="47"/>
  <c r="I19" i="47" s="1"/>
  <c r="G19" i="47"/>
  <c r="F19" i="47"/>
  <c r="C19" i="47"/>
  <c r="M18" i="47"/>
  <c r="J18" i="47"/>
  <c r="K18" i="47" s="1"/>
  <c r="H18" i="47"/>
  <c r="I18" i="47" s="1"/>
  <c r="F18" i="47"/>
  <c r="G18" i="47" s="1"/>
  <c r="C18" i="47"/>
  <c r="M17" i="47"/>
  <c r="J17" i="47"/>
  <c r="K17" i="47" s="1"/>
  <c r="H17" i="47"/>
  <c r="I17" i="47" s="1"/>
  <c r="G17" i="47"/>
  <c r="F17" i="47"/>
  <c r="C17" i="47"/>
  <c r="M16" i="47"/>
  <c r="J16" i="47"/>
  <c r="K16" i="47" s="1"/>
  <c r="H16" i="47"/>
  <c r="I16" i="47" s="1"/>
  <c r="G16" i="47"/>
  <c r="F16" i="47"/>
  <c r="C16" i="47"/>
  <c r="M15" i="47"/>
  <c r="J15" i="47"/>
  <c r="K15" i="47" s="1"/>
  <c r="H15" i="47"/>
  <c r="I15" i="47" s="1"/>
  <c r="G15" i="47"/>
  <c r="F15" i="47"/>
  <c r="C15" i="47"/>
  <c r="M14" i="47"/>
  <c r="J14" i="47"/>
  <c r="K14" i="47" s="1"/>
  <c r="H14" i="47"/>
  <c r="I14" i="47" s="1"/>
  <c r="F14" i="47"/>
  <c r="G14" i="47" s="1"/>
  <c r="C14" i="47"/>
  <c r="M13" i="47"/>
  <c r="J13" i="47"/>
  <c r="K13" i="47" s="1"/>
  <c r="H13" i="47"/>
  <c r="I13" i="47" s="1"/>
  <c r="G13" i="47"/>
  <c r="F13" i="47"/>
  <c r="C13" i="47"/>
  <c r="M12" i="47"/>
  <c r="J12" i="47"/>
  <c r="K12" i="47" s="1"/>
  <c r="H12" i="47"/>
  <c r="I12" i="47" s="1"/>
  <c r="G12" i="47"/>
  <c r="F12" i="47"/>
  <c r="C12" i="47"/>
  <c r="M11" i="47"/>
  <c r="J11" i="47"/>
  <c r="H11" i="47"/>
  <c r="G11" i="47"/>
  <c r="F11" i="47"/>
  <c r="C11" i="47"/>
  <c r="B11" i="47"/>
  <c r="C7" i="47"/>
  <c r="F5" i="47"/>
  <c r="F4" i="47"/>
  <c r="G24" i="46"/>
  <c r="D24" i="46"/>
  <c r="J24" i="46" s="1"/>
  <c r="K24" i="46" s="1"/>
  <c r="L24" i="46" s="1"/>
  <c r="K23" i="46"/>
  <c r="J22" i="46"/>
  <c r="K22" i="46" s="1"/>
  <c r="L22" i="46" s="1"/>
  <c r="H22" i="46"/>
  <c r="I22" i="46" s="1"/>
  <c r="F22" i="46"/>
  <c r="E22" i="46"/>
  <c r="C22" i="46"/>
  <c r="H21" i="46"/>
  <c r="I21" i="46" s="1"/>
  <c r="F21" i="46"/>
  <c r="E21" i="46"/>
  <c r="C21" i="46"/>
  <c r="H20" i="46"/>
  <c r="I20" i="46" s="1"/>
  <c r="F20" i="46"/>
  <c r="J20" i="46" s="1"/>
  <c r="K20" i="46" s="1"/>
  <c r="L20" i="46" s="1"/>
  <c r="E20" i="46"/>
  <c r="C20" i="46"/>
  <c r="J19" i="46"/>
  <c r="K19" i="46" s="1"/>
  <c r="L19" i="46" s="1"/>
  <c r="H19" i="46"/>
  <c r="I19" i="46" s="1"/>
  <c r="E19" i="46"/>
  <c r="F19" i="46" s="1"/>
  <c r="C19" i="46"/>
  <c r="H18" i="46"/>
  <c r="I18" i="46" s="1"/>
  <c r="E18" i="46"/>
  <c r="C18" i="46"/>
  <c r="H17" i="46"/>
  <c r="I17" i="46" s="1"/>
  <c r="E17" i="46"/>
  <c r="C17" i="46"/>
  <c r="H16" i="46"/>
  <c r="I16" i="46" s="1"/>
  <c r="F16" i="46"/>
  <c r="J16" i="46" s="1"/>
  <c r="K16" i="46" s="1"/>
  <c r="L16" i="46" s="1"/>
  <c r="E16" i="46"/>
  <c r="C16" i="46"/>
  <c r="H15" i="46"/>
  <c r="I15" i="46" s="1"/>
  <c r="E15" i="46"/>
  <c r="C15" i="46"/>
  <c r="J14" i="46"/>
  <c r="K14" i="46" s="1"/>
  <c r="L14" i="46" s="1"/>
  <c r="H14" i="46"/>
  <c r="I14" i="46" s="1"/>
  <c r="F14" i="46"/>
  <c r="E14" i="46"/>
  <c r="C14" i="46"/>
  <c r="H13" i="46"/>
  <c r="I13" i="46" s="1"/>
  <c r="F13" i="46"/>
  <c r="E13" i="46"/>
  <c r="C13" i="46"/>
  <c r="H12" i="46"/>
  <c r="I12" i="46" s="1"/>
  <c r="F12" i="46"/>
  <c r="J12" i="46" s="1"/>
  <c r="K12" i="46" s="1"/>
  <c r="L12" i="46" s="1"/>
  <c r="E12" i="46"/>
  <c r="C12" i="46"/>
  <c r="J11" i="46"/>
  <c r="K11" i="46" s="1"/>
  <c r="H11" i="46"/>
  <c r="E11" i="46"/>
  <c r="F11" i="46" s="1"/>
  <c r="C11" i="46"/>
  <c r="B11" i="46"/>
  <c r="C7" i="46"/>
  <c r="F5" i="46"/>
  <c r="G4" i="46"/>
  <c r="F4" i="46"/>
  <c r="O26" i="45"/>
  <c r="M26" i="45"/>
  <c r="I26" i="45"/>
  <c r="G26" i="45"/>
  <c r="E26" i="45"/>
  <c r="D26" i="45"/>
  <c r="R24" i="45"/>
  <c r="Q24" i="45"/>
  <c r="P24" i="45"/>
  <c r="N24" i="45"/>
  <c r="K24" i="45"/>
  <c r="J24" i="45"/>
  <c r="H24" i="45"/>
  <c r="F24" i="45"/>
  <c r="L24" i="45" s="1"/>
  <c r="C24" i="45"/>
  <c r="Q23" i="45"/>
  <c r="P23" i="45"/>
  <c r="N23" i="45"/>
  <c r="K23" i="45"/>
  <c r="L23" i="45" s="1"/>
  <c r="J23" i="45"/>
  <c r="H23" i="45"/>
  <c r="F23" i="45"/>
  <c r="R23" i="45" s="1"/>
  <c r="C23" i="45"/>
  <c r="Q22" i="45"/>
  <c r="P22" i="45"/>
  <c r="N22" i="45"/>
  <c r="L22" i="45"/>
  <c r="K22" i="45"/>
  <c r="J22" i="45"/>
  <c r="H22" i="45"/>
  <c r="F22" i="45"/>
  <c r="R22" i="45" s="1"/>
  <c r="C22" i="45"/>
  <c r="Q21" i="45"/>
  <c r="R21" i="45" s="1"/>
  <c r="P21" i="45"/>
  <c r="N21" i="45"/>
  <c r="K21" i="45"/>
  <c r="J21" i="45"/>
  <c r="H21" i="45"/>
  <c r="F21" i="45"/>
  <c r="L21" i="45" s="1"/>
  <c r="C21" i="45"/>
  <c r="Q20" i="45"/>
  <c r="P20" i="45"/>
  <c r="N20" i="45"/>
  <c r="K20" i="45"/>
  <c r="J20" i="45"/>
  <c r="H20" i="45"/>
  <c r="F20" i="45"/>
  <c r="L20" i="45" s="1"/>
  <c r="C20" i="45"/>
  <c r="Q19" i="45"/>
  <c r="P19" i="45"/>
  <c r="N19" i="45"/>
  <c r="L19" i="45"/>
  <c r="K19" i="45"/>
  <c r="J19" i="45"/>
  <c r="H19" i="45"/>
  <c r="F19" i="45"/>
  <c r="R19" i="45" s="1"/>
  <c r="C19" i="45"/>
  <c r="Q18" i="45"/>
  <c r="P18" i="45"/>
  <c r="N18" i="45"/>
  <c r="L18" i="45"/>
  <c r="K18" i="45"/>
  <c r="J18" i="45"/>
  <c r="H18" i="45"/>
  <c r="F18" i="45"/>
  <c r="R18" i="45" s="1"/>
  <c r="C18" i="45"/>
  <c r="R17" i="45"/>
  <c r="Q17" i="45"/>
  <c r="P17" i="45"/>
  <c r="N17" i="45"/>
  <c r="K17" i="45"/>
  <c r="J17" i="45"/>
  <c r="H17" i="45"/>
  <c r="F17" i="45"/>
  <c r="L17" i="45" s="1"/>
  <c r="C17" i="45"/>
  <c r="Q16" i="45"/>
  <c r="P16" i="45"/>
  <c r="N16" i="45"/>
  <c r="L16" i="45"/>
  <c r="K16" i="45"/>
  <c r="J16" i="45"/>
  <c r="H16" i="45"/>
  <c r="F16" i="45"/>
  <c r="R16" i="45" s="1"/>
  <c r="C16" i="45"/>
  <c r="Q15" i="45"/>
  <c r="P15" i="45"/>
  <c r="N15" i="45"/>
  <c r="L15" i="45"/>
  <c r="K15" i="45"/>
  <c r="J15" i="45"/>
  <c r="H15" i="45"/>
  <c r="F15" i="45"/>
  <c r="R15" i="45" s="1"/>
  <c r="C15" i="45"/>
  <c r="Q14" i="45"/>
  <c r="P14" i="45"/>
  <c r="N14" i="45"/>
  <c r="K14" i="45"/>
  <c r="J14" i="45"/>
  <c r="H14" i="45"/>
  <c r="F14" i="45"/>
  <c r="C14" i="45"/>
  <c r="Q13" i="45"/>
  <c r="P13" i="45"/>
  <c r="N13" i="45"/>
  <c r="K13" i="45"/>
  <c r="J13" i="45"/>
  <c r="H13" i="45"/>
  <c r="F13" i="45"/>
  <c r="C13" i="45"/>
  <c r="B13" i="45"/>
  <c r="C8" i="45"/>
  <c r="H6" i="45"/>
  <c r="H5" i="45"/>
  <c r="F32" i="44"/>
  <c r="E32" i="44"/>
  <c r="D32" i="44"/>
  <c r="AA25" i="44"/>
  <c r="AB25" i="44" s="1"/>
  <c r="Y25" i="44"/>
  <c r="W25" i="44"/>
  <c r="U25" i="44"/>
  <c r="V25" i="44" s="1"/>
  <c r="S25" i="44"/>
  <c r="T25" i="44" s="1"/>
  <c r="Q25" i="44"/>
  <c r="P25" i="44"/>
  <c r="O25" i="44"/>
  <c r="M25" i="44"/>
  <c r="N25" i="44" s="1"/>
  <c r="I25" i="44"/>
  <c r="J25" i="44" s="1"/>
  <c r="H25" i="44"/>
  <c r="G25" i="44"/>
  <c r="K25" i="44" s="1"/>
  <c r="E25" i="44"/>
  <c r="D25" i="44"/>
  <c r="AC23" i="44"/>
  <c r="AB23" i="44"/>
  <c r="Z23" i="44"/>
  <c r="X23" i="44"/>
  <c r="W23" i="44"/>
  <c r="V23" i="44"/>
  <c r="T23" i="44"/>
  <c r="Q23" i="44"/>
  <c r="P23" i="44"/>
  <c r="N23" i="44"/>
  <c r="L23" i="44"/>
  <c r="K23" i="44"/>
  <c r="J23" i="44"/>
  <c r="H23" i="44"/>
  <c r="F23" i="44"/>
  <c r="AD23" i="44" s="1"/>
  <c r="C23" i="44"/>
  <c r="AC22" i="44"/>
  <c r="AD22" i="44" s="1"/>
  <c r="AB22" i="44"/>
  <c r="Z22" i="44"/>
  <c r="W22" i="44"/>
  <c r="V22" i="44"/>
  <c r="T22" i="44"/>
  <c r="R22" i="44"/>
  <c r="Q22" i="44"/>
  <c r="P22" i="44"/>
  <c r="N22" i="44"/>
  <c r="K22" i="44"/>
  <c r="J22" i="44"/>
  <c r="H22" i="44"/>
  <c r="F22" i="44"/>
  <c r="C22" i="44"/>
  <c r="AC21" i="44"/>
  <c r="AB21" i="44"/>
  <c r="Z21" i="44"/>
  <c r="X21" i="44"/>
  <c r="W21" i="44"/>
  <c r="V21" i="44"/>
  <c r="T21" i="44"/>
  <c r="Q21" i="44"/>
  <c r="P21" i="44"/>
  <c r="N21" i="44"/>
  <c r="L21" i="44"/>
  <c r="K21" i="44"/>
  <c r="J21" i="44"/>
  <c r="H21" i="44"/>
  <c r="F21" i="44"/>
  <c r="AD21" i="44" s="1"/>
  <c r="C21" i="44"/>
  <c r="AC20" i="44"/>
  <c r="AB20" i="44"/>
  <c r="Z20" i="44"/>
  <c r="X20" i="44"/>
  <c r="W20" i="44"/>
  <c r="V20" i="44"/>
  <c r="T20" i="44"/>
  <c r="Q20" i="44"/>
  <c r="P20" i="44"/>
  <c r="N20" i="44"/>
  <c r="L20" i="44"/>
  <c r="K20" i="44"/>
  <c r="J20" i="44"/>
  <c r="H20" i="44"/>
  <c r="F20" i="44"/>
  <c r="AD20" i="44" s="1"/>
  <c r="C20" i="44"/>
  <c r="AD19" i="44"/>
  <c r="AC19" i="44"/>
  <c r="AB19" i="44"/>
  <c r="Z19" i="44"/>
  <c r="W19" i="44"/>
  <c r="V19" i="44"/>
  <c r="T19" i="44"/>
  <c r="R19" i="44"/>
  <c r="Q19" i="44"/>
  <c r="P19" i="44"/>
  <c r="N19" i="44"/>
  <c r="K19" i="44"/>
  <c r="J19" i="44"/>
  <c r="H19" i="44"/>
  <c r="F19" i="44"/>
  <c r="C19" i="44"/>
  <c r="AD18" i="44"/>
  <c r="AC18" i="44"/>
  <c r="AB18" i="44"/>
  <c r="Z18" i="44"/>
  <c r="W18" i="44"/>
  <c r="V18" i="44"/>
  <c r="T18" i="44"/>
  <c r="R18" i="44"/>
  <c r="Q18" i="44"/>
  <c r="P18" i="44"/>
  <c r="N18" i="44"/>
  <c r="K18" i="44"/>
  <c r="J18" i="44"/>
  <c r="H18" i="44"/>
  <c r="F18" i="44"/>
  <c r="C18" i="44"/>
  <c r="AD17" i="44"/>
  <c r="AC17" i="44"/>
  <c r="AB17" i="44"/>
  <c r="Z17" i="44"/>
  <c r="W17" i="44"/>
  <c r="V17" i="44"/>
  <c r="T17" i="44"/>
  <c r="R17" i="44"/>
  <c r="Q17" i="44"/>
  <c r="P17" i="44"/>
  <c r="N17" i="44"/>
  <c r="K17" i="44"/>
  <c r="J17" i="44"/>
  <c r="H17" i="44"/>
  <c r="F17" i="44"/>
  <c r="C17" i="44"/>
  <c r="AC16" i="44"/>
  <c r="AB16" i="44"/>
  <c r="Z16" i="44"/>
  <c r="X16" i="44"/>
  <c r="W16" i="44"/>
  <c r="V16" i="44"/>
  <c r="T16" i="44"/>
  <c r="Q16" i="44"/>
  <c r="P16" i="44"/>
  <c r="N16" i="44"/>
  <c r="K16" i="44"/>
  <c r="L16" i="44" s="1"/>
  <c r="J16" i="44"/>
  <c r="H16" i="44"/>
  <c r="F16" i="44"/>
  <c r="AD16" i="44" s="1"/>
  <c r="C16" i="44"/>
  <c r="AC15" i="44"/>
  <c r="AB15" i="44"/>
  <c r="Z15" i="44"/>
  <c r="X15" i="44"/>
  <c r="W15" i="44"/>
  <c r="V15" i="44"/>
  <c r="T15" i="44"/>
  <c r="Q15" i="44"/>
  <c r="P15" i="44"/>
  <c r="N15" i="44"/>
  <c r="L15" i="44"/>
  <c r="K15" i="44"/>
  <c r="J15" i="44"/>
  <c r="H15" i="44"/>
  <c r="F15" i="44"/>
  <c r="AD15" i="44" s="1"/>
  <c r="C15" i="44"/>
  <c r="AC14" i="44"/>
  <c r="AD14" i="44" s="1"/>
  <c r="AB14" i="44"/>
  <c r="Z14" i="44"/>
  <c r="W14" i="44"/>
  <c r="V14" i="44"/>
  <c r="T14" i="44"/>
  <c r="R14" i="44"/>
  <c r="Q14" i="44"/>
  <c r="P14" i="44"/>
  <c r="N14" i="44"/>
  <c r="K14" i="44"/>
  <c r="J14" i="44"/>
  <c r="H14" i="44"/>
  <c r="F14" i="44"/>
  <c r="C14" i="44"/>
  <c r="AC13" i="44"/>
  <c r="AB13" i="44"/>
  <c r="Z13" i="44"/>
  <c r="X13" i="44"/>
  <c r="W13" i="44"/>
  <c r="V13" i="44"/>
  <c r="T13" i="44"/>
  <c r="Q13" i="44"/>
  <c r="P13" i="44"/>
  <c r="N13" i="44"/>
  <c r="L13" i="44"/>
  <c r="K13" i="44"/>
  <c r="J13" i="44"/>
  <c r="H13" i="44"/>
  <c r="F13" i="44"/>
  <c r="AD13" i="44" s="1"/>
  <c r="C13" i="44"/>
  <c r="AC12" i="44"/>
  <c r="AB12" i="44"/>
  <c r="Z12" i="44"/>
  <c r="X12" i="44"/>
  <c r="W12" i="44"/>
  <c r="V12" i="44"/>
  <c r="T12" i="44"/>
  <c r="Q12" i="44"/>
  <c r="P12" i="44"/>
  <c r="N12" i="44"/>
  <c r="L12" i="44"/>
  <c r="K12" i="44"/>
  <c r="J12" i="44"/>
  <c r="H12" i="44"/>
  <c r="F12" i="44"/>
  <c r="C12" i="44"/>
  <c r="B12" i="44"/>
  <c r="C7" i="44"/>
  <c r="M5" i="44"/>
  <c r="M4" i="44"/>
  <c r="AB26" i="43"/>
  <c r="AA26" i="43"/>
  <c r="Z26" i="43"/>
  <c r="Y26" i="43"/>
  <c r="AC26" i="43" s="1"/>
  <c r="U26" i="43"/>
  <c r="V26" i="43" s="1"/>
  <c r="S26" i="43"/>
  <c r="W26" i="43" s="1"/>
  <c r="Q26" i="43"/>
  <c r="P26" i="43"/>
  <c r="O26" i="43"/>
  <c r="M26" i="43"/>
  <c r="N26" i="43" s="1"/>
  <c r="I26" i="43"/>
  <c r="K26" i="43" s="1"/>
  <c r="G26" i="43"/>
  <c r="E26" i="43"/>
  <c r="D26" i="43"/>
  <c r="AC24" i="43"/>
  <c r="AD24" i="43" s="1"/>
  <c r="AB24" i="43"/>
  <c r="Z24" i="43"/>
  <c r="W24" i="43"/>
  <c r="X24" i="43" s="1"/>
  <c r="V24" i="43"/>
  <c r="T24" i="43"/>
  <c r="Q24" i="43"/>
  <c r="R24" i="43" s="1"/>
  <c r="P24" i="43"/>
  <c r="N24" i="43"/>
  <c r="K24" i="43"/>
  <c r="L24" i="43" s="1"/>
  <c r="J24" i="43"/>
  <c r="H24" i="43"/>
  <c r="F24" i="43"/>
  <c r="C24" i="43"/>
  <c r="AC23" i="43"/>
  <c r="AD23" i="43" s="1"/>
  <c r="AB23" i="43"/>
  <c r="Z23" i="43"/>
  <c r="W23" i="43"/>
  <c r="V23" i="43"/>
  <c r="T23" i="43"/>
  <c r="Q23" i="43"/>
  <c r="R23" i="43" s="1"/>
  <c r="P23" i="43"/>
  <c r="N23" i="43"/>
  <c r="K23" i="43"/>
  <c r="L23" i="43" s="1"/>
  <c r="J23" i="43"/>
  <c r="H23" i="43"/>
  <c r="F23" i="43"/>
  <c r="C23" i="43"/>
  <c r="AC22" i="43"/>
  <c r="AD22" i="43" s="1"/>
  <c r="AB22" i="43"/>
  <c r="Z22" i="43"/>
  <c r="W22" i="43"/>
  <c r="X22" i="43" s="1"/>
  <c r="V22" i="43"/>
  <c r="T22" i="43"/>
  <c r="Q22" i="43"/>
  <c r="R22" i="43" s="1"/>
  <c r="P22" i="43"/>
  <c r="N22" i="43"/>
  <c r="K22" i="43"/>
  <c r="L22" i="43" s="1"/>
  <c r="J22" i="43"/>
  <c r="H22" i="43"/>
  <c r="F22" i="43"/>
  <c r="C22" i="43"/>
  <c r="AC21" i="43"/>
  <c r="AD21" i="43" s="1"/>
  <c r="AB21" i="43"/>
  <c r="Z21" i="43"/>
  <c r="X21" i="43"/>
  <c r="W21" i="43"/>
  <c r="V21" i="43"/>
  <c r="T21" i="43"/>
  <c r="Q21" i="43"/>
  <c r="R21" i="43" s="1"/>
  <c r="P21" i="43"/>
  <c r="N21" i="43"/>
  <c r="K21" i="43"/>
  <c r="L21" i="43" s="1"/>
  <c r="J21" i="43"/>
  <c r="H21" i="43"/>
  <c r="F21" i="43"/>
  <c r="C21" i="43"/>
  <c r="AC20" i="43"/>
  <c r="AD20" i="43" s="1"/>
  <c r="AB20" i="43"/>
  <c r="Z20" i="43"/>
  <c r="W20" i="43"/>
  <c r="X20" i="43" s="1"/>
  <c r="V20" i="43"/>
  <c r="T20" i="43"/>
  <c r="Q20" i="43"/>
  <c r="R20" i="43" s="1"/>
  <c r="P20" i="43"/>
  <c r="N20" i="43"/>
  <c r="K20" i="43"/>
  <c r="L20" i="43" s="1"/>
  <c r="J20" i="43"/>
  <c r="H20" i="43"/>
  <c r="F20" i="43"/>
  <c r="C20" i="43"/>
  <c r="AC19" i="43"/>
  <c r="AB19" i="43"/>
  <c r="Z19" i="43"/>
  <c r="W19" i="43"/>
  <c r="V19" i="43"/>
  <c r="T19" i="43"/>
  <c r="Q19" i="43"/>
  <c r="P19" i="43"/>
  <c r="N19" i="43"/>
  <c r="K19" i="43"/>
  <c r="L19" i="43" s="1"/>
  <c r="J19" i="43"/>
  <c r="H19" i="43"/>
  <c r="F19" i="43"/>
  <c r="R19" i="43" s="1"/>
  <c r="C19" i="43"/>
  <c r="AC18" i="43"/>
  <c r="AD18" i="43" s="1"/>
  <c r="AB18" i="43"/>
  <c r="Z18" i="43"/>
  <c r="W18" i="43"/>
  <c r="X18" i="43" s="1"/>
  <c r="V18" i="43"/>
  <c r="T18" i="43"/>
  <c r="Q18" i="43"/>
  <c r="R18" i="43" s="1"/>
  <c r="P18" i="43"/>
  <c r="N18" i="43"/>
  <c r="K18" i="43"/>
  <c r="L18" i="43" s="1"/>
  <c r="J18" i="43"/>
  <c r="H18" i="43"/>
  <c r="F18" i="43"/>
  <c r="C18" i="43"/>
  <c r="AC17" i="43"/>
  <c r="AD17" i="43" s="1"/>
  <c r="AB17" i="43"/>
  <c r="Z17" i="43"/>
  <c r="X17" i="43"/>
  <c r="W17" i="43"/>
  <c r="V17" i="43"/>
  <c r="T17" i="43"/>
  <c r="Q17" i="43"/>
  <c r="R17" i="43" s="1"/>
  <c r="P17" i="43"/>
  <c r="N17" i="43"/>
  <c r="K17" i="43"/>
  <c r="L17" i="43" s="1"/>
  <c r="J17" i="43"/>
  <c r="H17" i="43"/>
  <c r="F17" i="43"/>
  <c r="C17" i="43"/>
  <c r="AC16" i="43"/>
  <c r="AD16" i="43" s="1"/>
  <c r="AB16" i="43"/>
  <c r="Z16" i="43"/>
  <c r="W16" i="43"/>
  <c r="X16" i="43" s="1"/>
  <c r="V16" i="43"/>
  <c r="T16" i="43"/>
  <c r="Q16" i="43"/>
  <c r="R16" i="43" s="1"/>
  <c r="P16" i="43"/>
  <c r="N16" i="43"/>
  <c r="K16" i="43"/>
  <c r="L16" i="43" s="1"/>
  <c r="J16" i="43"/>
  <c r="H16" i="43"/>
  <c r="F16" i="43"/>
  <c r="C16" i="43"/>
  <c r="AD15" i="43"/>
  <c r="AC15" i="43"/>
  <c r="AB15" i="43"/>
  <c r="Z15" i="43"/>
  <c r="W15" i="43"/>
  <c r="V15" i="43"/>
  <c r="T15" i="43"/>
  <c r="Q15" i="43"/>
  <c r="R15" i="43" s="1"/>
  <c r="P15" i="43"/>
  <c r="N15" i="43"/>
  <c r="K15" i="43"/>
  <c r="L15" i="43" s="1"/>
  <c r="J15" i="43"/>
  <c r="H15" i="43"/>
  <c r="F15" i="43"/>
  <c r="C15" i="43"/>
  <c r="AC14" i="43"/>
  <c r="AD14" i="43" s="1"/>
  <c r="AB14" i="43"/>
  <c r="Z14" i="43"/>
  <c r="W14" i="43"/>
  <c r="X14" i="43" s="1"/>
  <c r="V14" i="43"/>
  <c r="T14" i="43"/>
  <c r="Q14" i="43"/>
  <c r="R14" i="43" s="1"/>
  <c r="P14" i="43"/>
  <c r="N14" i="43"/>
  <c r="K14" i="43"/>
  <c r="L14" i="43" s="1"/>
  <c r="J14" i="43"/>
  <c r="H14" i="43"/>
  <c r="F14" i="43"/>
  <c r="C14" i="43"/>
  <c r="AC13" i="43"/>
  <c r="AD13" i="43" s="1"/>
  <c r="AB13" i="43"/>
  <c r="Z13" i="43"/>
  <c r="W13" i="43"/>
  <c r="X13" i="43" s="1"/>
  <c r="V13" i="43"/>
  <c r="T13" i="43"/>
  <c r="Q13" i="43"/>
  <c r="R13" i="43" s="1"/>
  <c r="P13" i="43"/>
  <c r="N13" i="43"/>
  <c r="L13" i="43"/>
  <c r="K13" i="43"/>
  <c r="J13" i="43"/>
  <c r="H13" i="43"/>
  <c r="F13" i="43"/>
  <c r="C13" i="43"/>
  <c r="B13" i="43"/>
  <c r="C7" i="43"/>
  <c r="N5" i="43"/>
  <c r="N4" i="43"/>
  <c r="E23" i="42"/>
  <c r="F23" i="42" s="1"/>
  <c r="D23" i="42"/>
  <c r="F22" i="42"/>
  <c r="F21" i="42"/>
  <c r="F20" i="42"/>
  <c r="F19" i="42"/>
  <c r="F18" i="42"/>
  <c r="F17" i="42"/>
  <c r="F16" i="42"/>
  <c r="F15" i="42"/>
  <c r="F14" i="42"/>
  <c r="F13" i="42"/>
  <c r="F12" i="42"/>
  <c r="F11" i="42"/>
  <c r="B11" i="42"/>
  <c r="C7" i="42"/>
  <c r="C5" i="42"/>
  <c r="C4" i="42"/>
  <c r="E24" i="41"/>
  <c r="D24" i="41"/>
  <c r="I22" i="41"/>
  <c r="J22" i="41" s="1"/>
  <c r="G22" i="41"/>
  <c r="F22" i="41"/>
  <c r="C22" i="41"/>
  <c r="I21" i="41"/>
  <c r="J21" i="41" s="1"/>
  <c r="H21" i="41"/>
  <c r="G21" i="41"/>
  <c r="F21" i="41"/>
  <c r="C21" i="41"/>
  <c r="K20" i="41"/>
  <c r="L20" i="41" s="1"/>
  <c r="I20" i="41"/>
  <c r="J20" i="41" s="1"/>
  <c r="G20" i="41"/>
  <c r="H20" i="41" s="1"/>
  <c r="F20" i="41"/>
  <c r="C20" i="41"/>
  <c r="I19" i="41"/>
  <c r="J19" i="41" s="1"/>
  <c r="G19" i="41"/>
  <c r="K19" i="41" s="1"/>
  <c r="L19" i="41" s="1"/>
  <c r="F19" i="41"/>
  <c r="C19" i="41"/>
  <c r="K18" i="41"/>
  <c r="I18" i="41"/>
  <c r="J18" i="41" s="1"/>
  <c r="H18" i="41"/>
  <c r="G18" i="41"/>
  <c r="F18" i="41"/>
  <c r="C18" i="41"/>
  <c r="I17" i="41"/>
  <c r="J17" i="41" s="1"/>
  <c r="H17" i="41"/>
  <c r="G17" i="41"/>
  <c r="F17" i="41"/>
  <c r="C17" i="41"/>
  <c r="K16" i="41"/>
  <c r="L16" i="41" s="1"/>
  <c r="I16" i="41"/>
  <c r="J16" i="41" s="1"/>
  <c r="G16" i="41"/>
  <c r="H16" i="41" s="1"/>
  <c r="F16" i="41"/>
  <c r="C16" i="41"/>
  <c r="I15" i="41"/>
  <c r="J15" i="41" s="1"/>
  <c r="G15" i="41"/>
  <c r="K15" i="41" s="1"/>
  <c r="F15" i="41"/>
  <c r="C15" i="41"/>
  <c r="K14" i="41"/>
  <c r="I14" i="41"/>
  <c r="J14" i="41" s="1"/>
  <c r="H14" i="41"/>
  <c r="G14" i="41"/>
  <c r="F14" i="41"/>
  <c r="C14" i="41"/>
  <c r="K13" i="41"/>
  <c r="L13" i="41" s="1"/>
  <c r="I13" i="41"/>
  <c r="J13" i="41" s="1"/>
  <c r="H13" i="41"/>
  <c r="G13" i="41"/>
  <c r="F13" i="41"/>
  <c r="C13" i="41"/>
  <c r="I12" i="41"/>
  <c r="J12" i="41" s="1"/>
  <c r="H12" i="41"/>
  <c r="G12" i="41"/>
  <c r="F12" i="41"/>
  <c r="C12" i="41"/>
  <c r="I11" i="41"/>
  <c r="G11" i="41"/>
  <c r="F11" i="41"/>
  <c r="F24" i="41" s="1"/>
  <c r="C11" i="41"/>
  <c r="B11" i="41"/>
  <c r="C7" i="41"/>
  <c r="F5" i="41"/>
  <c r="F4" i="41"/>
  <c r="H24" i="40"/>
  <c r="I24" i="40" s="1"/>
  <c r="E115" i="1" s="1"/>
  <c r="G24" i="40"/>
  <c r="E24" i="40"/>
  <c r="D24" i="40"/>
  <c r="F24" i="40" s="1"/>
  <c r="I22" i="40"/>
  <c r="F22" i="40"/>
  <c r="C22" i="40"/>
  <c r="I21" i="40"/>
  <c r="F21" i="40"/>
  <c r="C21" i="40"/>
  <c r="I20" i="40"/>
  <c r="F20" i="40"/>
  <c r="C20" i="40"/>
  <c r="I19" i="40"/>
  <c r="F19" i="40"/>
  <c r="C19" i="40"/>
  <c r="I18" i="40"/>
  <c r="F18" i="40"/>
  <c r="C18" i="40"/>
  <c r="I17" i="40"/>
  <c r="F17" i="40"/>
  <c r="C17" i="40"/>
  <c r="I16" i="40"/>
  <c r="F16" i="40"/>
  <c r="C16" i="40"/>
  <c r="I15" i="40"/>
  <c r="F15" i="40"/>
  <c r="C15" i="40"/>
  <c r="I14" i="40"/>
  <c r="F14" i="40"/>
  <c r="C14" i="40"/>
  <c r="I13" i="40"/>
  <c r="F13" i="40"/>
  <c r="C13" i="40"/>
  <c r="I12" i="40"/>
  <c r="F12" i="40"/>
  <c r="C12" i="40"/>
  <c r="I11" i="40"/>
  <c r="F11" i="40"/>
  <c r="C11" i="40"/>
  <c r="B11" i="40"/>
  <c r="C7" i="40"/>
  <c r="D5" i="40"/>
  <c r="D4" i="40"/>
  <c r="W24" i="39"/>
  <c r="X24" i="39" s="1"/>
  <c r="V24" i="39"/>
  <c r="U24" i="39"/>
  <c r="S24" i="39"/>
  <c r="T24" i="39" s="1"/>
  <c r="Q24" i="39"/>
  <c r="R24" i="39" s="1"/>
  <c r="P24" i="39"/>
  <c r="O24" i="39"/>
  <c r="N24" i="39"/>
  <c r="M24" i="39"/>
  <c r="K24" i="39"/>
  <c r="L24" i="39" s="1"/>
  <c r="I24" i="39"/>
  <c r="J24" i="39" s="1"/>
  <c r="G24" i="39"/>
  <c r="H24" i="39" s="1"/>
  <c r="C113" i="1" s="1"/>
  <c r="F24" i="39"/>
  <c r="E24" i="39"/>
  <c r="D24" i="39"/>
  <c r="X22" i="39"/>
  <c r="V22" i="39"/>
  <c r="T22" i="39"/>
  <c r="Q22" i="39"/>
  <c r="R22" i="39" s="1"/>
  <c r="P22" i="39"/>
  <c r="N22" i="39"/>
  <c r="L22" i="39"/>
  <c r="J22" i="39"/>
  <c r="H22" i="39"/>
  <c r="C22" i="39"/>
  <c r="X21" i="39"/>
  <c r="V21" i="39"/>
  <c r="T21" i="39"/>
  <c r="R21" i="39"/>
  <c r="Q21" i="39"/>
  <c r="P21" i="39"/>
  <c r="N21" i="39"/>
  <c r="L21" i="39"/>
  <c r="J21" i="39"/>
  <c r="H21" i="39"/>
  <c r="C21" i="39"/>
  <c r="X20" i="39"/>
  <c r="V20" i="39"/>
  <c r="T20" i="39"/>
  <c r="Q20" i="39"/>
  <c r="R20" i="39" s="1"/>
  <c r="P20" i="39"/>
  <c r="N20" i="39"/>
  <c r="L20" i="39"/>
  <c r="J20" i="39"/>
  <c r="H20" i="39"/>
  <c r="C20" i="39"/>
  <c r="X19" i="39"/>
  <c r="V19" i="39"/>
  <c r="T19" i="39"/>
  <c r="Q19" i="39"/>
  <c r="R19" i="39" s="1"/>
  <c r="P19" i="39"/>
  <c r="N19" i="39"/>
  <c r="L19" i="39"/>
  <c r="J19" i="39"/>
  <c r="H19" i="39"/>
  <c r="C19" i="39"/>
  <c r="X18" i="39"/>
  <c r="V18" i="39"/>
  <c r="T18" i="39"/>
  <c r="Q18" i="39"/>
  <c r="R18" i="39" s="1"/>
  <c r="P18" i="39"/>
  <c r="N18" i="39"/>
  <c r="L18" i="39"/>
  <c r="J18" i="39"/>
  <c r="H18" i="39"/>
  <c r="C18" i="39"/>
  <c r="X17" i="39"/>
  <c r="V17" i="39"/>
  <c r="T17" i="39"/>
  <c r="Q17" i="39"/>
  <c r="R17" i="39" s="1"/>
  <c r="P17" i="39"/>
  <c r="N17" i="39"/>
  <c r="L17" i="39"/>
  <c r="J17" i="39"/>
  <c r="H17" i="39"/>
  <c r="C17" i="39"/>
  <c r="X16" i="39"/>
  <c r="V16" i="39"/>
  <c r="T16" i="39"/>
  <c r="R16" i="39"/>
  <c r="Q16" i="39"/>
  <c r="P16" i="39"/>
  <c r="N16" i="39"/>
  <c r="L16" i="39"/>
  <c r="J16" i="39"/>
  <c r="H16" i="39"/>
  <c r="C16" i="39"/>
  <c r="X15" i="39"/>
  <c r="V15" i="39"/>
  <c r="T15" i="39"/>
  <c r="R15" i="39"/>
  <c r="Q15" i="39"/>
  <c r="P15" i="39"/>
  <c r="N15" i="39"/>
  <c r="L15" i="39"/>
  <c r="J15" i="39"/>
  <c r="H15" i="39"/>
  <c r="C15" i="39"/>
  <c r="X14" i="39"/>
  <c r="V14" i="39"/>
  <c r="T14" i="39"/>
  <c r="R14" i="39"/>
  <c r="Q14" i="39"/>
  <c r="P14" i="39"/>
  <c r="N14" i="39"/>
  <c r="L14" i="39"/>
  <c r="J14" i="39"/>
  <c r="H14" i="39"/>
  <c r="C14" i="39"/>
  <c r="X13" i="39"/>
  <c r="V13" i="39"/>
  <c r="T13" i="39"/>
  <c r="R13" i="39"/>
  <c r="Q13" i="39"/>
  <c r="P13" i="39"/>
  <c r="N13" i="39"/>
  <c r="L13" i="39"/>
  <c r="J13" i="39"/>
  <c r="H13" i="39"/>
  <c r="C13" i="39"/>
  <c r="X12" i="39"/>
  <c r="V12" i="39"/>
  <c r="T12" i="39"/>
  <c r="Q12" i="39"/>
  <c r="R12" i="39" s="1"/>
  <c r="P12" i="39"/>
  <c r="N12" i="39"/>
  <c r="L12" i="39"/>
  <c r="J12" i="39"/>
  <c r="H12" i="39"/>
  <c r="C12" i="39"/>
  <c r="X11" i="39"/>
  <c r="V11" i="39"/>
  <c r="T11" i="39"/>
  <c r="R11" i="39"/>
  <c r="Q11" i="39"/>
  <c r="P11" i="39"/>
  <c r="N11" i="39"/>
  <c r="L11" i="39"/>
  <c r="J11" i="39"/>
  <c r="H11" i="39"/>
  <c r="C11" i="39"/>
  <c r="B11" i="39"/>
  <c r="C7" i="39"/>
  <c r="J5" i="39"/>
  <c r="J4" i="39"/>
  <c r="U24" i="38"/>
  <c r="W24" i="38" s="1"/>
  <c r="S24" i="38"/>
  <c r="O24" i="38"/>
  <c r="M24" i="38"/>
  <c r="E24" i="38"/>
  <c r="D24" i="38"/>
  <c r="T24" i="38" s="1"/>
  <c r="W22" i="38"/>
  <c r="X22" i="38" s="1"/>
  <c r="V22" i="38"/>
  <c r="T22" i="38"/>
  <c r="Q22" i="38"/>
  <c r="I22" i="38"/>
  <c r="G22" i="38"/>
  <c r="F22" i="38"/>
  <c r="C22" i="38"/>
  <c r="W21" i="38"/>
  <c r="V21" i="38"/>
  <c r="T21" i="38"/>
  <c r="Q21" i="38"/>
  <c r="P21" i="38"/>
  <c r="N21" i="38"/>
  <c r="I21" i="38"/>
  <c r="G21" i="38"/>
  <c r="F21" i="38"/>
  <c r="X21" i="38" s="1"/>
  <c r="C21" i="38"/>
  <c r="W20" i="38"/>
  <c r="V20" i="38"/>
  <c r="T20" i="38"/>
  <c r="Q20" i="38"/>
  <c r="R20" i="38" s="1"/>
  <c r="P20" i="38"/>
  <c r="N20" i="38"/>
  <c r="K20" i="38"/>
  <c r="J20" i="38"/>
  <c r="I20" i="38"/>
  <c r="H20" i="38"/>
  <c r="G20" i="38"/>
  <c r="F20" i="38"/>
  <c r="X20" i="38" s="1"/>
  <c r="C20" i="38"/>
  <c r="W19" i="38"/>
  <c r="X19" i="38" s="1"/>
  <c r="V19" i="38"/>
  <c r="T19" i="38"/>
  <c r="Q19" i="38"/>
  <c r="P19" i="38"/>
  <c r="N19" i="38"/>
  <c r="K19" i="38"/>
  <c r="R19" i="38" s="1"/>
  <c r="J19" i="38"/>
  <c r="I19" i="38"/>
  <c r="G19" i="38"/>
  <c r="H19" i="38" s="1"/>
  <c r="F19" i="38"/>
  <c r="C19" i="38"/>
  <c r="W18" i="38"/>
  <c r="X18" i="38" s="1"/>
  <c r="V18" i="38"/>
  <c r="T18" i="38"/>
  <c r="Q18" i="38"/>
  <c r="P18" i="38"/>
  <c r="N18" i="38"/>
  <c r="J18" i="38"/>
  <c r="I18" i="38"/>
  <c r="K18" i="38" s="1"/>
  <c r="H18" i="38"/>
  <c r="G18" i="38"/>
  <c r="F18" i="38"/>
  <c r="C18" i="38"/>
  <c r="W17" i="38"/>
  <c r="X17" i="38" s="1"/>
  <c r="V17" i="38"/>
  <c r="T17" i="38"/>
  <c r="Q17" i="38"/>
  <c r="P17" i="38"/>
  <c r="J17" i="38"/>
  <c r="I17" i="38"/>
  <c r="K17" i="38" s="1"/>
  <c r="R17" i="38" s="1"/>
  <c r="H17" i="38"/>
  <c r="G17" i="38"/>
  <c r="N17" i="38" s="1"/>
  <c r="F17" i="38"/>
  <c r="C17" i="38"/>
  <c r="W16" i="38"/>
  <c r="X16" i="38" s="1"/>
  <c r="V16" i="38"/>
  <c r="T16" i="38"/>
  <c r="Q16" i="38"/>
  <c r="J16" i="38"/>
  <c r="I16" i="38"/>
  <c r="H16" i="38"/>
  <c r="G16" i="38"/>
  <c r="F16" i="38"/>
  <c r="C16" i="38"/>
  <c r="W15" i="38"/>
  <c r="V15" i="38"/>
  <c r="T15" i="38"/>
  <c r="Q15" i="38"/>
  <c r="I15" i="38"/>
  <c r="G15" i="38"/>
  <c r="F15" i="38"/>
  <c r="X15" i="38" s="1"/>
  <c r="C15" i="38"/>
  <c r="W14" i="38"/>
  <c r="V14" i="38"/>
  <c r="T14" i="38"/>
  <c r="Q14" i="38"/>
  <c r="I14" i="38"/>
  <c r="G14" i="38"/>
  <c r="P14" i="38" s="1"/>
  <c r="F14" i="38"/>
  <c r="C14" i="38"/>
  <c r="W13" i="38"/>
  <c r="V13" i="38"/>
  <c r="T13" i="38"/>
  <c r="Q13" i="38"/>
  <c r="P13" i="38"/>
  <c r="N13" i="38"/>
  <c r="I13" i="38"/>
  <c r="G13" i="38"/>
  <c r="F13" i="38"/>
  <c r="X13" i="38" s="1"/>
  <c r="C13" i="38"/>
  <c r="X12" i="38"/>
  <c r="W12" i="38"/>
  <c r="V12" i="38"/>
  <c r="T12" i="38"/>
  <c r="Q12" i="38"/>
  <c r="P12" i="38"/>
  <c r="N12" i="38"/>
  <c r="K12" i="38"/>
  <c r="J12" i="38"/>
  <c r="I12" i="38"/>
  <c r="H12" i="38"/>
  <c r="G12" i="38"/>
  <c r="F12" i="38"/>
  <c r="C12" i="38"/>
  <c r="W11" i="38"/>
  <c r="V11" i="38"/>
  <c r="T11" i="38"/>
  <c r="Q11" i="38"/>
  <c r="P11" i="38"/>
  <c r="N11" i="38"/>
  <c r="K11" i="38"/>
  <c r="R11" i="38" s="1"/>
  <c r="J11" i="38"/>
  <c r="I11" i="38"/>
  <c r="H11" i="38"/>
  <c r="G11" i="38"/>
  <c r="F11" i="38"/>
  <c r="C11" i="38"/>
  <c r="B11" i="38"/>
  <c r="C7" i="38"/>
  <c r="K5" i="38"/>
  <c r="K4" i="38"/>
  <c r="N25" i="37"/>
  <c r="M25" i="37"/>
  <c r="L25" i="37"/>
  <c r="K25" i="37"/>
  <c r="J25" i="37"/>
  <c r="I25" i="37"/>
  <c r="H25" i="37"/>
  <c r="G25" i="37"/>
  <c r="F25" i="37"/>
  <c r="E25" i="37"/>
  <c r="D25" i="37"/>
  <c r="C23" i="37"/>
  <c r="B23" i="37"/>
  <c r="C22" i="37"/>
  <c r="B22" i="37"/>
  <c r="C21" i="37"/>
  <c r="B21" i="37"/>
  <c r="C20" i="37"/>
  <c r="B20" i="37"/>
  <c r="C19" i="37"/>
  <c r="B19" i="37"/>
  <c r="C18" i="37"/>
  <c r="B18" i="37"/>
  <c r="C17" i="37"/>
  <c r="B17" i="37"/>
  <c r="C16" i="37"/>
  <c r="B16" i="37"/>
  <c r="C15" i="37"/>
  <c r="B15" i="37"/>
  <c r="C14" i="37"/>
  <c r="B14" i="37"/>
  <c r="C13" i="37"/>
  <c r="B13" i="37"/>
  <c r="C12" i="37"/>
  <c r="B12" i="37"/>
  <c r="C7" i="37"/>
  <c r="E5" i="37"/>
  <c r="E4" i="37"/>
  <c r="C23" i="36"/>
  <c r="C22" i="36"/>
  <c r="C21" i="36"/>
  <c r="C20" i="36"/>
  <c r="C19" i="36"/>
  <c r="C18" i="36"/>
  <c r="C17" i="36"/>
  <c r="C16" i="36"/>
  <c r="C15" i="36"/>
  <c r="C14" i="36"/>
  <c r="C13" i="36"/>
  <c r="C12" i="36"/>
  <c r="B12" i="36"/>
  <c r="C7" i="36"/>
  <c r="H5" i="36"/>
  <c r="H4" i="36"/>
  <c r="T25" i="35"/>
  <c r="S25" i="35"/>
  <c r="R25" i="35"/>
  <c r="Q25" i="35"/>
  <c r="P25" i="35"/>
  <c r="O25" i="35"/>
  <c r="N25" i="35"/>
  <c r="L25" i="35"/>
  <c r="K25" i="35"/>
  <c r="J25" i="35"/>
  <c r="I25" i="35"/>
  <c r="H25" i="35"/>
  <c r="G25" i="35"/>
  <c r="F25" i="35"/>
  <c r="E25" i="35"/>
  <c r="D25" i="35"/>
  <c r="C23" i="35"/>
  <c r="C22" i="35"/>
  <c r="C21" i="35"/>
  <c r="C20" i="35"/>
  <c r="C19" i="35"/>
  <c r="C18" i="35"/>
  <c r="C17" i="35"/>
  <c r="C16" i="35"/>
  <c r="C15" i="35"/>
  <c r="C14" i="35"/>
  <c r="C13" i="35"/>
  <c r="C12" i="35"/>
  <c r="B12" i="35"/>
  <c r="C7" i="35"/>
  <c r="H5" i="35"/>
  <c r="H4" i="35"/>
  <c r="X25" i="34"/>
  <c r="W25" i="34"/>
  <c r="V25" i="34"/>
  <c r="T25" i="34"/>
  <c r="U25" i="34" s="1"/>
  <c r="S25" i="34"/>
  <c r="R25" i="34"/>
  <c r="P25" i="34"/>
  <c r="O25" i="34"/>
  <c r="N25" i="34"/>
  <c r="M25" i="34"/>
  <c r="L25" i="34"/>
  <c r="J25" i="34"/>
  <c r="K25" i="34" s="1"/>
  <c r="I25" i="34"/>
  <c r="Y25" i="34" s="1"/>
  <c r="H25" i="34"/>
  <c r="G25" i="34"/>
  <c r="F25" i="34"/>
  <c r="E25" i="34"/>
  <c r="D25" i="34"/>
  <c r="Y23" i="34"/>
  <c r="W23" i="34"/>
  <c r="S23" i="34"/>
  <c r="O23" i="34"/>
  <c r="M23" i="34"/>
  <c r="K23" i="34"/>
  <c r="C23" i="34"/>
  <c r="Y22" i="34"/>
  <c r="W22" i="34"/>
  <c r="S22" i="34"/>
  <c r="O22" i="34"/>
  <c r="M22" i="34"/>
  <c r="K22" i="34"/>
  <c r="C22" i="34"/>
  <c r="Y21" i="34"/>
  <c r="W21" i="34"/>
  <c r="S21" i="34"/>
  <c r="O21" i="34"/>
  <c r="M21" i="34"/>
  <c r="K21" i="34"/>
  <c r="C21" i="34"/>
  <c r="Y20" i="34"/>
  <c r="W20" i="34"/>
  <c r="S20" i="34"/>
  <c r="O20" i="34"/>
  <c r="M20" i="34"/>
  <c r="K20" i="34"/>
  <c r="C20" i="34"/>
  <c r="Y19" i="34"/>
  <c r="W19" i="34"/>
  <c r="S19" i="34"/>
  <c r="O19" i="34"/>
  <c r="M19" i="34"/>
  <c r="K19" i="34"/>
  <c r="C19" i="34"/>
  <c r="Y18" i="34"/>
  <c r="W18" i="34"/>
  <c r="S18" i="34"/>
  <c r="O18" i="34"/>
  <c r="M18" i="34"/>
  <c r="K18" i="34"/>
  <c r="C18" i="34"/>
  <c r="Y17" i="34"/>
  <c r="W17" i="34"/>
  <c r="S17" i="34"/>
  <c r="O17" i="34"/>
  <c r="M17" i="34"/>
  <c r="K17" i="34"/>
  <c r="C17" i="34"/>
  <c r="Y16" i="34"/>
  <c r="W16" i="34"/>
  <c r="S16" i="34"/>
  <c r="O16" i="34"/>
  <c r="M16" i="34"/>
  <c r="K16" i="34"/>
  <c r="C16" i="34"/>
  <c r="Y15" i="34"/>
  <c r="W15" i="34"/>
  <c r="S15" i="34"/>
  <c r="O15" i="34"/>
  <c r="M15" i="34"/>
  <c r="K15" i="34"/>
  <c r="C15" i="34"/>
  <c r="Y14" i="34"/>
  <c r="W14" i="34"/>
  <c r="S14" i="34"/>
  <c r="O14" i="34"/>
  <c r="M14" i="34"/>
  <c r="K14" i="34"/>
  <c r="C14" i="34"/>
  <c r="Y13" i="34"/>
  <c r="W13" i="34"/>
  <c r="S13" i="34"/>
  <c r="O13" i="34"/>
  <c r="M13" i="34"/>
  <c r="K13" i="34"/>
  <c r="C13" i="34"/>
  <c r="Y12" i="34"/>
  <c r="W12" i="34"/>
  <c r="S12" i="34"/>
  <c r="O12" i="34"/>
  <c r="M12" i="34"/>
  <c r="K12" i="34"/>
  <c r="C12" i="34"/>
  <c r="B12" i="34"/>
  <c r="C8" i="34"/>
  <c r="K6" i="34"/>
  <c r="J5" i="34"/>
  <c r="U25" i="33"/>
  <c r="T25" i="33"/>
  <c r="S25" i="33"/>
  <c r="R25" i="33"/>
  <c r="Q25" i="33"/>
  <c r="P25" i="33"/>
  <c r="O25" i="33"/>
  <c r="N25" i="33"/>
  <c r="M25" i="33"/>
  <c r="L25" i="33"/>
  <c r="K25" i="33"/>
  <c r="J25" i="33"/>
  <c r="I25" i="33"/>
  <c r="H25" i="33"/>
  <c r="G25" i="33"/>
  <c r="F25" i="33"/>
  <c r="E25" i="33"/>
  <c r="D25" i="33"/>
  <c r="G23" i="33"/>
  <c r="C23" i="33"/>
  <c r="G22" i="33"/>
  <c r="C22" i="33"/>
  <c r="G21" i="33"/>
  <c r="C21" i="33"/>
  <c r="G20" i="33"/>
  <c r="C20" i="33"/>
  <c r="G19" i="33"/>
  <c r="C19" i="33"/>
  <c r="G18" i="33"/>
  <c r="C18" i="33"/>
  <c r="G17" i="33"/>
  <c r="C17" i="33"/>
  <c r="G16" i="33"/>
  <c r="C16" i="33"/>
  <c r="G15" i="33"/>
  <c r="C15" i="33"/>
  <c r="G14" i="33"/>
  <c r="C14" i="33"/>
  <c r="G13" i="33"/>
  <c r="C13" i="33"/>
  <c r="G12" i="33"/>
  <c r="C12" i="33"/>
  <c r="B12" i="33"/>
  <c r="C8" i="33"/>
  <c r="J6" i="33"/>
  <c r="I5" i="33"/>
  <c r="S24" i="32"/>
  <c r="Q24" i="32"/>
  <c r="O24" i="32"/>
  <c r="M24" i="32"/>
  <c r="K24" i="32"/>
  <c r="I24" i="32"/>
  <c r="G24" i="32"/>
  <c r="E24" i="32"/>
  <c r="D24" i="32"/>
  <c r="V22" i="32"/>
  <c r="T22" i="32"/>
  <c r="R22" i="32"/>
  <c r="P22" i="32"/>
  <c r="N22" i="32"/>
  <c r="L22" i="32"/>
  <c r="J22" i="32"/>
  <c r="H22" i="32"/>
  <c r="F22" i="32"/>
  <c r="C22" i="32"/>
  <c r="V21" i="32"/>
  <c r="T21" i="32"/>
  <c r="R21" i="32"/>
  <c r="P21" i="32"/>
  <c r="N21" i="32"/>
  <c r="L21" i="32"/>
  <c r="J21" i="32"/>
  <c r="H21" i="32"/>
  <c r="F21" i="32"/>
  <c r="C21" i="32"/>
  <c r="V20" i="32"/>
  <c r="T20" i="32"/>
  <c r="R20" i="32"/>
  <c r="P20" i="32"/>
  <c r="N20" i="32"/>
  <c r="L20" i="32"/>
  <c r="J20" i="32"/>
  <c r="H20" i="32"/>
  <c r="F20" i="32"/>
  <c r="C20" i="32"/>
  <c r="V19" i="32"/>
  <c r="T19" i="32"/>
  <c r="R19" i="32"/>
  <c r="P19" i="32"/>
  <c r="N19" i="32"/>
  <c r="L19" i="32"/>
  <c r="J19" i="32"/>
  <c r="H19" i="32"/>
  <c r="F19" i="32"/>
  <c r="C19" i="32"/>
  <c r="V18" i="32"/>
  <c r="T18" i="32"/>
  <c r="R18" i="32"/>
  <c r="P18" i="32"/>
  <c r="N18" i="32"/>
  <c r="L18" i="32"/>
  <c r="J18" i="32"/>
  <c r="H18" i="32"/>
  <c r="F18" i="32"/>
  <c r="C18" i="32"/>
  <c r="V17" i="32"/>
  <c r="T17" i="32"/>
  <c r="R17" i="32"/>
  <c r="P17" i="32"/>
  <c r="N17" i="32"/>
  <c r="L17" i="32"/>
  <c r="J17" i="32"/>
  <c r="H17" i="32"/>
  <c r="F17" i="32"/>
  <c r="C17" i="32"/>
  <c r="V16" i="32"/>
  <c r="T16" i="32"/>
  <c r="R16" i="32"/>
  <c r="P16" i="32"/>
  <c r="N16" i="32"/>
  <c r="L16" i="32"/>
  <c r="J16" i="32"/>
  <c r="H16" i="32"/>
  <c r="F16" i="32"/>
  <c r="C16" i="32"/>
  <c r="V15" i="32"/>
  <c r="T15" i="32"/>
  <c r="R15" i="32"/>
  <c r="P15" i="32"/>
  <c r="N15" i="32"/>
  <c r="L15" i="32"/>
  <c r="J15" i="32"/>
  <c r="H15" i="32"/>
  <c r="F15" i="32"/>
  <c r="C15" i="32"/>
  <c r="V14" i="32"/>
  <c r="T14" i="32"/>
  <c r="R14" i="32"/>
  <c r="P14" i="32"/>
  <c r="N14" i="32"/>
  <c r="L14" i="32"/>
  <c r="J14" i="32"/>
  <c r="H14" i="32"/>
  <c r="F14" i="32"/>
  <c r="C14" i="32"/>
  <c r="V13" i="32"/>
  <c r="T13" i="32"/>
  <c r="R13" i="32"/>
  <c r="P13" i="32"/>
  <c r="N13" i="32"/>
  <c r="L13" i="32"/>
  <c r="J13" i="32"/>
  <c r="H13" i="32"/>
  <c r="F13" i="32"/>
  <c r="C13" i="32"/>
  <c r="V12" i="32"/>
  <c r="T12" i="32"/>
  <c r="R12" i="32"/>
  <c r="P12" i="32"/>
  <c r="N12" i="32"/>
  <c r="L12" i="32"/>
  <c r="J12" i="32"/>
  <c r="H12" i="32"/>
  <c r="F12" i="32"/>
  <c r="C12" i="32"/>
  <c r="V11" i="32"/>
  <c r="T11" i="32"/>
  <c r="R11" i="32"/>
  <c r="P11" i="32"/>
  <c r="N11" i="32"/>
  <c r="L11" i="32"/>
  <c r="J11" i="32"/>
  <c r="H11" i="32"/>
  <c r="F11" i="32"/>
  <c r="C11" i="32"/>
  <c r="B11" i="32"/>
  <c r="C7" i="32"/>
  <c r="H5" i="32"/>
  <c r="H4" i="32"/>
  <c r="K25" i="31"/>
  <c r="L25" i="31" s="1"/>
  <c r="I25" i="31"/>
  <c r="J25" i="31" s="1"/>
  <c r="G25" i="31"/>
  <c r="H25" i="31" s="1"/>
  <c r="F25" i="31"/>
  <c r="E25" i="31"/>
  <c r="D25" i="31"/>
  <c r="L23" i="31"/>
  <c r="J23" i="31"/>
  <c r="H23" i="31"/>
  <c r="F23" i="31"/>
  <c r="C23" i="31"/>
  <c r="L22" i="31"/>
  <c r="J22" i="31"/>
  <c r="H22" i="31"/>
  <c r="F22" i="31"/>
  <c r="C22" i="31"/>
  <c r="L21" i="31"/>
  <c r="J21" i="31"/>
  <c r="H21" i="31"/>
  <c r="F21" i="31"/>
  <c r="C21" i="31"/>
  <c r="L20" i="31"/>
  <c r="J20" i="31"/>
  <c r="H20" i="31"/>
  <c r="F20" i="31"/>
  <c r="C20" i="31"/>
  <c r="L19" i="31"/>
  <c r="J19" i="31"/>
  <c r="H19" i="31"/>
  <c r="F19" i="31"/>
  <c r="C19" i="31"/>
  <c r="L18" i="31"/>
  <c r="J18" i="31"/>
  <c r="H18" i="31"/>
  <c r="F18" i="31"/>
  <c r="C18" i="31"/>
  <c r="L17" i="31"/>
  <c r="J17" i="31"/>
  <c r="H17" i="31"/>
  <c r="F17" i="31"/>
  <c r="C17" i="31"/>
  <c r="L16" i="31"/>
  <c r="J16" i="31"/>
  <c r="H16" i="31"/>
  <c r="F16" i="31"/>
  <c r="C16" i="31"/>
  <c r="L15" i="31"/>
  <c r="J15" i="31"/>
  <c r="H15" i="31"/>
  <c r="F15" i="31"/>
  <c r="C15" i="31"/>
  <c r="L14" i="31"/>
  <c r="J14" i="31"/>
  <c r="H14" i="31"/>
  <c r="F14" i="31"/>
  <c r="C14" i="31"/>
  <c r="L13" i="31"/>
  <c r="J13" i="31"/>
  <c r="H13" i="31"/>
  <c r="F13" i="31"/>
  <c r="C13" i="31"/>
  <c r="L12" i="31"/>
  <c r="J12" i="31"/>
  <c r="H12" i="31"/>
  <c r="F12" i="31"/>
  <c r="C12" i="31"/>
  <c r="B12" i="31"/>
  <c r="C8" i="31"/>
  <c r="E6" i="31"/>
  <c r="E5" i="31"/>
  <c r="AC24" i="30"/>
  <c r="AA24" i="30"/>
  <c r="Y24" i="30"/>
  <c r="W24" i="30"/>
  <c r="S24" i="30"/>
  <c r="Q24" i="30"/>
  <c r="O24" i="30"/>
  <c r="M24" i="30"/>
  <c r="K24" i="30"/>
  <c r="I24" i="30"/>
  <c r="G24" i="30"/>
  <c r="E24" i="30"/>
  <c r="D24" i="30"/>
  <c r="AD22" i="30"/>
  <c r="AB22" i="30"/>
  <c r="Z22" i="30"/>
  <c r="X22" i="30"/>
  <c r="V22" i="30"/>
  <c r="T22" i="30"/>
  <c r="R22" i="30"/>
  <c r="P22" i="30"/>
  <c r="N22" i="30"/>
  <c r="L22" i="30"/>
  <c r="J22" i="30"/>
  <c r="H22" i="30"/>
  <c r="F22" i="30"/>
  <c r="AD21" i="30"/>
  <c r="AB21" i="30"/>
  <c r="Z21" i="30"/>
  <c r="X21" i="30"/>
  <c r="V21" i="30"/>
  <c r="T21" i="30"/>
  <c r="R21" i="30"/>
  <c r="P21" i="30"/>
  <c r="N21" i="30"/>
  <c r="L21" i="30"/>
  <c r="J21" i="30"/>
  <c r="H21" i="30"/>
  <c r="F21" i="30"/>
  <c r="AD20" i="30"/>
  <c r="AB20" i="30"/>
  <c r="Z20" i="30"/>
  <c r="X20" i="30"/>
  <c r="V20" i="30"/>
  <c r="T20" i="30"/>
  <c r="R20" i="30"/>
  <c r="P20" i="30"/>
  <c r="N20" i="30"/>
  <c r="L20" i="30"/>
  <c r="J20" i="30"/>
  <c r="H20" i="30"/>
  <c r="F20" i="30"/>
  <c r="AD19" i="30"/>
  <c r="AB19" i="30"/>
  <c r="Z19" i="30"/>
  <c r="X19" i="30"/>
  <c r="V19" i="30"/>
  <c r="T19" i="30"/>
  <c r="R19" i="30"/>
  <c r="P19" i="30"/>
  <c r="N19" i="30"/>
  <c r="L19" i="30"/>
  <c r="J19" i="30"/>
  <c r="H19" i="30"/>
  <c r="F19" i="30"/>
  <c r="AD18" i="30"/>
  <c r="AB18" i="30"/>
  <c r="Z18" i="30"/>
  <c r="X18" i="30"/>
  <c r="V18" i="30"/>
  <c r="T18" i="30"/>
  <c r="R18" i="30"/>
  <c r="P18" i="30"/>
  <c r="N18" i="30"/>
  <c r="L18" i="30"/>
  <c r="J18" i="30"/>
  <c r="H18" i="30"/>
  <c r="F18" i="30"/>
  <c r="AD17" i="30"/>
  <c r="AB17" i="30"/>
  <c r="Z17" i="30"/>
  <c r="X17" i="30"/>
  <c r="V17" i="30"/>
  <c r="T17" i="30"/>
  <c r="R17" i="30"/>
  <c r="P17" i="30"/>
  <c r="N17" i="30"/>
  <c r="L17" i="30"/>
  <c r="J17" i="30"/>
  <c r="H17" i="30"/>
  <c r="F17" i="30"/>
  <c r="AD16" i="30"/>
  <c r="AB16" i="30"/>
  <c r="Z16" i="30"/>
  <c r="X16" i="30"/>
  <c r="V16" i="30"/>
  <c r="T16" i="30"/>
  <c r="R16" i="30"/>
  <c r="P16" i="30"/>
  <c r="N16" i="30"/>
  <c r="L16" i="30"/>
  <c r="J16" i="30"/>
  <c r="H16" i="30"/>
  <c r="F16" i="30"/>
  <c r="AD15" i="30"/>
  <c r="AB15" i="30"/>
  <c r="Z15" i="30"/>
  <c r="X15" i="30"/>
  <c r="V15" i="30"/>
  <c r="T15" i="30"/>
  <c r="R15" i="30"/>
  <c r="P15" i="30"/>
  <c r="N15" i="30"/>
  <c r="L15" i="30"/>
  <c r="J15" i="30"/>
  <c r="H15" i="30"/>
  <c r="F15" i="30"/>
  <c r="AD14" i="30"/>
  <c r="AB14" i="30"/>
  <c r="Z14" i="30"/>
  <c r="X14" i="30"/>
  <c r="V14" i="30"/>
  <c r="T14" i="30"/>
  <c r="R14" i="30"/>
  <c r="P14" i="30"/>
  <c r="N14" i="30"/>
  <c r="L14" i="30"/>
  <c r="J14" i="30"/>
  <c r="H14" i="30"/>
  <c r="F14" i="30"/>
  <c r="AD13" i="30"/>
  <c r="AB13" i="30"/>
  <c r="Z13" i="30"/>
  <c r="X13" i="30"/>
  <c r="V13" i="30"/>
  <c r="T13" i="30"/>
  <c r="R13" i="30"/>
  <c r="P13" i="30"/>
  <c r="N13" i="30"/>
  <c r="L13" i="30"/>
  <c r="J13" i="30"/>
  <c r="H13" i="30"/>
  <c r="F13" i="30"/>
  <c r="AD12" i="30"/>
  <c r="AB12" i="30"/>
  <c r="Z12" i="30"/>
  <c r="X12" i="30"/>
  <c r="V12" i="30"/>
  <c r="T12" i="30"/>
  <c r="R12" i="30"/>
  <c r="P12" i="30"/>
  <c r="N12" i="30"/>
  <c r="L12" i="30"/>
  <c r="J12" i="30"/>
  <c r="H12" i="30"/>
  <c r="F12" i="30"/>
  <c r="AD11" i="30"/>
  <c r="AB11" i="30"/>
  <c r="Z11" i="30"/>
  <c r="X11" i="30"/>
  <c r="V11" i="30"/>
  <c r="T11" i="30"/>
  <c r="R11" i="30"/>
  <c r="P11" i="30"/>
  <c r="N11" i="30"/>
  <c r="L11" i="30"/>
  <c r="J11" i="30"/>
  <c r="H11" i="30"/>
  <c r="F11" i="30"/>
  <c r="B11" i="30"/>
  <c r="C7" i="30"/>
  <c r="O5" i="30"/>
  <c r="P4" i="30"/>
  <c r="O4" i="30"/>
  <c r="D23" i="29"/>
  <c r="G21" i="29"/>
  <c r="H21" i="29" s="1"/>
  <c r="F21" i="29"/>
  <c r="E21" i="29"/>
  <c r="G20" i="29"/>
  <c r="H20" i="29" s="1"/>
  <c r="E20" i="29"/>
  <c r="F20" i="29" s="1"/>
  <c r="H19" i="29"/>
  <c r="G19" i="29"/>
  <c r="F19" i="29"/>
  <c r="E19" i="29"/>
  <c r="G18" i="29"/>
  <c r="H18" i="29" s="1"/>
  <c r="E18" i="29"/>
  <c r="F18" i="29" s="1"/>
  <c r="H17" i="29"/>
  <c r="G17" i="29"/>
  <c r="F17" i="29"/>
  <c r="E17" i="29"/>
  <c r="H16" i="29"/>
  <c r="G16" i="29"/>
  <c r="E16" i="29"/>
  <c r="F16" i="29" s="1"/>
  <c r="G15" i="29"/>
  <c r="H15" i="29" s="1"/>
  <c r="F15" i="29"/>
  <c r="E15" i="29"/>
  <c r="G14" i="29"/>
  <c r="H14" i="29" s="1"/>
  <c r="E14" i="29"/>
  <c r="F14" i="29" s="1"/>
  <c r="C14" i="29"/>
  <c r="G13" i="29"/>
  <c r="H13" i="29" s="1"/>
  <c r="F13" i="29"/>
  <c r="E13" i="29"/>
  <c r="G12" i="29"/>
  <c r="H12" i="29" s="1"/>
  <c r="E12" i="29"/>
  <c r="F12" i="29" s="1"/>
  <c r="C12" i="29"/>
  <c r="H11" i="29"/>
  <c r="G11" i="29"/>
  <c r="F11" i="29"/>
  <c r="E11" i="29"/>
  <c r="G10" i="29"/>
  <c r="E10" i="29"/>
  <c r="E23" i="29" s="1"/>
  <c r="F23" i="29" s="1"/>
  <c r="D98" i="1" s="1"/>
  <c r="C7" i="29"/>
  <c r="D5" i="29"/>
  <c r="D4" i="29"/>
  <c r="M24" i="28"/>
  <c r="N24" i="28" s="1"/>
  <c r="K24" i="28"/>
  <c r="L24" i="28" s="1"/>
  <c r="I24" i="28"/>
  <c r="J24" i="28" s="1"/>
  <c r="H24" i="28"/>
  <c r="G24" i="28"/>
  <c r="E24" i="28"/>
  <c r="F24" i="28" s="1"/>
  <c r="D24" i="28"/>
  <c r="N22" i="28"/>
  <c r="L22" i="28"/>
  <c r="J22" i="28"/>
  <c r="H22" i="28"/>
  <c r="F22" i="28"/>
  <c r="N21" i="28"/>
  <c r="L21" i="28"/>
  <c r="J21" i="28"/>
  <c r="H21" i="28"/>
  <c r="F21" i="28"/>
  <c r="N20" i="28"/>
  <c r="L20" i="28"/>
  <c r="J20" i="28"/>
  <c r="H20" i="28"/>
  <c r="F20" i="28"/>
  <c r="N19" i="28"/>
  <c r="L19" i="28"/>
  <c r="J19" i="28"/>
  <c r="H19" i="28"/>
  <c r="F19" i="28"/>
  <c r="N18" i="28"/>
  <c r="L18" i="28"/>
  <c r="J18" i="28"/>
  <c r="H18" i="28"/>
  <c r="F18" i="28"/>
  <c r="N17" i="28"/>
  <c r="L17" i="28"/>
  <c r="J17" i="28"/>
  <c r="H17" i="28"/>
  <c r="F17" i="28"/>
  <c r="C17" i="28"/>
  <c r="N16" i="28"/>
  <c r="L16" i="28"/>
  <c r="J16" i="28"/>
  <c r="H16" i="28"/>
  <c r="F16" i="28"/>
  <c r="N15" i="28"/>
  <c r="L15" i="28"/>
  <c r="J15" i="28"/>
  <c r="H15" i="28"/>
  <c r="F15" i="28"/>
  <c r="N14" i="28"/>
  <c r="L14" i="28"/>
  <c r="J14" i="28"/>
  <c r="H14" i="28"/>
  <c r="F14" i="28"/>
  <c r="C14" i="28"/>
  <c r="N13" i="28"/>
  <c r="L13" i="28"/>
  <c r="J13" i="28"/>
  <c r="H13" i="28"/>
  <c r="F13" i="28"/>
  <c r="N12" i="28"/>
  <c r="L12" i="28"/>
  <c r="J12" i="28"/>
  <c r="H12" i="28"/>
  <c r="F12" i="28"/>
  <c r="N11" i="28"/>
  <c r="L11" i="28"/>
  <c r="J11" i="28"/>
  <c r="H11" i="28"/>
  <c r="F11" i="28"/>
  <c r="C7" i="28"/>
  <c r="B7" i="28"/>
  <c r="F5" i="28"/>
  <c r="G4" i="28"/>
  <c r="F4" i="28"/>
  <c r="M23" i="27"/>
  <c r="L23" i="27"/>
  <c r="K23" i="27"/>
  <c r="I23" i="27"/>
  <c r="G23" i="27"/>
  <c r="E23" i="27"/>
  <c r="D23" i="27"/>
  <c r="H23" i="27" s="1"/>
  <c r="N22" i="27"/>
  <c r="L22" i="27"/>
  <c r="J22" i="27"/>
  <c r="H22" i="27"/>
  <c r="F22" i="27"/>
  <c r="C22" i="27"/>
  <c r="N21" i="27"/>
  <c r="L21" i="27"/>
  <c r="J21" i="27"/>
  <c r="H21" i="27"/>
  <c r="F21" i="27"/>
  <c r="N20" i="27"/>
  <c r="L20" i="27"/>
  <c r="J20" i="27"/>
  <c r="H20" i="27"/>
  <c r="F20" i="27"/>
  <c r="N19" i="27"/>
  <c r="L19" i="27"/>
  <c r="J19" i="27"/>
  <c r="H19" i="27"/>
  <c r="F19" i="27"/>
  <c r="C19" i="27"/>
  <c r="N18" i="27"/>
  <c r="L18" i="27"/>
  <c r="J18" i="27"/>
  <c r="H18" i="27"/>
  <c r="F18" i="27"/>
  <c r="N17" i="27"/>
  <c r="L17" i="27"/>
  <c r="J17" i="27"/>
  <c r="H17" i="27"/>
  <c r="F17" i="27"/>
  <c r="C17" i="27"/>
  <c r="N16" i="27"/>
  <c r="L16" i="27"/>
  <c r="J16" i="27"/>
  <c r="H16" i="27"/>
  <c r="F16" i="27"/>
  <c r="N15" i="27"/>
  <c r="L15" i="27"/>
  <c r="J15" i="27"/>
  <c r="H15" i="27"/>
  <c r="F15" i="27"/>
  <c r="C15" i="27"/>
  <c r="N14" i="27"/>
  <c r="L14" i="27"/>
  <c r="J14" i="27"/>
  <c r="H14" i="27"/>
  <c r="F14" i="27"/>
  <c r="C14" i="27"/>
  <c r="N13" i="27"/>
  <c r="L13" i="27"/>
  <c r="J13" i="27"/>
  <c r="H13" i="27"/>
  <c r="F13" i="27"/>
  <c r="N12" i="27"/>
  <c r="L12" i="27"/>
  <c r="J12" i="27"/>
  <c r="H12" i="27"/>
  <c r="F12" i="27"/>
  <c r="N11" i="27"/>
  <c r="L11" i="27"/>
  <c r="J11" i="27"/>
  <c r="H11" i="27"/>
  <c r="F11" i="27"/>
  <c r="C11" i="27"/>
  <c r="B7" i="27"/>
  <c r="F5" i="27"/>
  <c r="G4" i="27"/>
  <c r="F4" i="27"/>
  <c r="N23" i="26"/>
  <c r="M23" i="26"/>
  <c r="K23" i="26"/>
  <c r="I23" i="26"/>
  <c r="J23" i="26" s="1"/>
  <c r="H23" i="26"/>
  <c r="G23" i="26"/>
  <c r="O23" i="26" s="1"/>
  <c r="P23" i="26" s="1"/>
  <c r="D97" i="1" s="1"/>
  <c r="F23" i="26"/>
  <c r="E23" i="26"/>
  <c r="D23" i="26"/>
  <c r="L23" i="26" s="1"/>
  <c r="O22" i="26"/>
  <c r="P22" i="26" s="1"/>
  <c r="N22" i="26"/>
  <c r="L22" i="26"/>
  <c r="J22" i="26"/>
  <c r="H22" i="26"/>
  <c r="F22" i="26"/>
  <c r="O21" i="26"/>
  <c r="P21" i="26" s="1"/>
  <c r="N21" i="26"/>
  <c r="L21" i="26"/>
  <c r="J21" i="26"/>
  <c r="H21" i="26"/>
  <c r="F21" i="26"/>
  <c r="O20" i="26"/>
  <c r="P20" i="26" s="1"/>
  <c r="N20" i="26"/>
  <c r="L20" i="26"/>
  <c r="J20" i="26"/>
  <c r="H20" i="26"/>
  <c r="F20" i="26"/>
  <c r="O19" i="26"/>
  <c r="P19" i="26" s="1"/>
  <c r="N19" i="26"/>
  <c r="L19" i="26"/>
  <c r="J19" i="26"/>
  <c r="H19" i="26"/>
  <c r="F19" i="26"/>
  <c r="O18" i="26"/>
  <c r="P18" i="26" s="1"/>
  <c r="N18" i="26"/>
  <c r="L18" i="26"/>
  <c r="J18" i="26"/>
  <c r="H18" i="26"/>
  <c r="F18" i="26"/>
  <c r="O17" i="26"/>
  <c r="P17" i="26" s="1"/>
  <c r="N17" i="26"/>
  <c r="L17" i="26"/>
  <c r="J17" i="26"/>
  <c r="H17" i="26"/>
  <c r="F17" i="26"/>
  <c r="O16" i="26"/>
  <c r="P16" i="26" s="1"/>
  <c r="N16" i="26"/>
  <c r="L16" i="26"/>
  <c r="J16" i="26"/>
  <c r="H16" i="26"/>
  <c r="F16" i="26"/>
  <c r="O15" i="26"/>
  <c r="P15" i="26" s="1"/>
  <c r="N15" i="26"/>
  <c r="L15" i="26"/>
  <c r="J15" i="26"/>
  <c r="H15" i="26"/>
  <c r="F15" i="26"/>
  <c r="O14" i="26"/>
  <c r="P14" i="26" s="1"/>
  <c r="N14" i="26"/>
  <c r="L14" i="26"/>
  <c r="J14" i="26"/>
  <c r="H14" i="26"/>
  <c r="F14" i="26"/>
  <c r="O13" i="26"/>
  <c r="P13" i="26" s="1"/>
  <c r="N13" i="26"/>
  <c r="L13" i="26"/>
  <c r="J13" i="26"/>
  <c r="H13" i="26"/>
  <c r="F13" i="26"/>
  <c r="O12" i="26"/>
  <c r="P12" i="26" s="1"/>
  <c r="N12" i="26"/>
  <c r="L12" i="26"/>
  <c r="J12" i="26"/>
  <c r="H12" i="26"/>
  <c r="F12" i="26"/>
  <c r="O11" i="26"/>
  <c r="P11" i="26" s="1"/>
  <c r="N11" i="26"/>
  <c r="L11" i="26"/>
  <c r="J11" i="26"/>
  <c r="H11" i="26"/>
  <c r="F11" i="26"/>
  <c r="C7" i="26"/>
  <c r="B7" i="26"/>
  <c r="G5" i="26"/>
  <c r="G4" i="26"/>
  <c r="R23" i="25"/>
  <c r="S23" i="25" s="1"/>
  <c r="D96" i="1" s="1"/>
  <c r="L23" i="25"/>
  <c r="K23" i="25"/>
  <c r="H23" i="25"/>
  <c r="G23" i="25"/>
  <c r="E23" i="25"/>
  <c r="D23" i="25"/>
  <c r="F23" i="25" s="1"/>
  <c r="R22" i="25"/>
  <c r="S22" i="25" s="1"/>
  <c r="P22" i="25"/>
  <c r="Q22" i="25" s="1"/>
  <c r="O22" i="25"/>
  <c r="N22" i="25"/>
  <c r="M22" i="25"/>
  <c r="J22" i="25"/>
  <c r="I22" i="25"/>
  <c r="H22" i="25"/>
  <c r="F22" i="25"/>
  <c r="C22" i="25"/>
  <c r="S21" i="25"/>
  <c r="R21" i="25"/>
  <c r="P21" i="25"/>
  <c r="Q21" i="25" s="1"/>
  <c r="N21" i="25"/>
  <c r="O21" i="25" s="1"/>
  <c r="M21" i="25"/>
  <c r="I21" i="25"/>
  <c r="J21" i="25" s="1"/>
  <c r="H21" i="25"/>
  <c r="F21" i="25"/>
  <c r="R20" i="25"/>
  <c r="S20" i="25" s="1"/>
  <c r="P20" i="25"/>
  <c r="Q20" i="25" s="1"/>
  <c r="N20" i="25"/>
  <c r="O20" i="25" s="1"/>
  <c r="M20" i="25"/>
  <c r="J20" i="25"/>
  <c r="I20" i="25"/>
  <c r="H20" i="25"/>
  <c r="F20" i="25"/>
  <c r="R19" i="25"/>
  <c r="S19" i="25" s="1"/>
  <c r="P19" i="25"/>
  <c r="Q19" i="25" s="1"/>
  <c r="N19" i="25"/>
  <c r="O19" i="25" s="1"/>
  <c r="M19" i="25"/>
  <c r="I19" i="25"/>
  <c r="J19" i="25" s="1"/>
  <c r="H19" i="25"/>
  <c r="F19" i="25"/>
  <c r="C19" i="25"/>
  <c r="R18" i="25"/>
  <c r="S18" i="25" s="1"/>
  <c r="Q18" i="25"/>
  <c r="P18" i="25"/>
  <c r="N18" i="25"/>
  <c r="O18" i="25" s="1"/>
  <c r="M18" i="25"/>
  <c r="J18" i="25"/>
  <c r="I18" i="25"/>
  <c r="H18" i="25"/>
  <c r="F18" i="25"/>
  <c r="R17" i="25"/>
  <c r="S17" i="25" s="1"/>
  <c r="P17" i="25"/>
  <c r="Q17" i="25" s="1"/>
  <c r="N17" i="25"/>
  <c r="O17" i="25" s="1"/>
  <c r="M17" i="25"/>
  <c r="I17" i="25"/>
  <c r="J17" i="25" s="1"/>
  <c r="H17" i="25"/>
  <c r="F17" i="25"/>
  <c r="R16" i="25"/>
  <c r="S16" i="25" s="1"/>
  <c r="P16" i="25"/>
  <c r="Q16" i="25" s="1"/>
  <c r="N16" i="25"/>
  <c r="O16" i="25" s="1"/>
  <c r="M16" i="25"/>
  <c r="J16" i="25"/>
  <c r="I16" i="25"/>
  <c r="H16" i="25"/>
  <c r="F16" i="25"/>
  <c r="C16" i="25"/>
  <c r="R15" i="25"/>
  <c r="S15" i="25" s="1"/>
  <c r="P15" i="25"/>
  <c r="Q15" i="25" s="1"/>
  <c r="N15" i="25"/>
  <c r="O15" i="25" s="1"/>
  <c r="M15" i="25"/>
  <c r="J15" i="25"/>
  <c r="I15" i="25"/>
  <c r="H15" i="25"/>
  <c r="F15" i="25"/>
  <c r="C15" i="25"/>
  <c r="R14" i="25"/>
  <c r="S14" i="25" s="1"/>
  <c r="P14" i="25"/>
  <c r="Q14" i="25" s="1"/>
  <c r="O14" i="25"/>
  <c r="N14" i="25"/>
  <c r="M14" i="25"/>
  <c r="J14" i="25"/>
  <c r="I14" i="25"/>
  <c r="H14" i="25"/>
  <c r="F14" i="25"/>
  <c r="S13" i="25"/>
  <c r="R13" i="25"/>
  <c r="P13" i="25"/>
  <c r="Q13" i="25" s="1"/>
  <c r="N13" i="25"/>
  <c r="O13" i="25" s="1"/>
  <c r="M13" i="25"/>
  <c r="I13" i="25"/>
  <c r="J13" i="25" s="1"/>
  <c r="H13" i="25"/>
  <c r="F13" i="25"/>
  <c r="R12" i="25"/>
  <c r="S12" i="25" s="1"/>
  <c r="P12" i="25"/>
  <c r="Q12" i="25" s="1"/>
  <c r="N12" i="25"/>
  <c r="O12" i="25" s="1"/>
  <c r="M12" i="25"/>
  <c r="J12" i="25"/>
  <c r="I12" i="25"/>
  <c r="H12" i="25"/>
  <c r="F12" i="25"/>
  <c r="R11" i="25"/>
  <c r="S11" i="25" s="1"/>
  <c r="P11" i="25"/>
  <c r="Q11" i="25" s="1"/>
  <c r="N11" i="25"/>
  <c r="O11" i="25" s="1"/>
  <c r="M11" i="25"/>
  <c r="I11" i="25"/>
  <c r="J11" i="25" s="1"/>
  <c r="H11" i="25"/>
  <c r="F11" i="25"/>
  <c r="C7" i="25"/>
  <c r="B7" i="25"/>
  <c r="H5" i="25"/>
  <c r="H4" i="25"/>
  <c r="L22" i="24"/>
  <c r="K22" i="24"/>
  <c r="J22" i="24"/>
  <c r="I22" i="24"/>
  <c r="H22" i="24"/>
  <c r="G22" i="24"/>
  <c r="F22" i="24"/>
  <c r="E22" i="24"/>
  <c r="D22" i="24"/>
  <c r="M21" i="24"/>
  <c r="M20" i="24"/>
  <c r="M19" i="24"/>
  <c r="C19" i="24"/>
  <c r="M18" i="24"/>
  <c r="M17" i="24"/>
  <c r="M16" i="24"/>
  <c r="M15" i="24"/>
  <c r="M14" i="24"/>
  <c r="M13" i="24"/>
  <c r="M12" i="24"/>
  <c r="M11" i="24"/>
  <c r="M10" i="24"/>
  <c r="C7" i="24"/>
  <c r="B7" i="24"/>
  <c r="F5" i="24"/>
  <c r="G4" i="24"/>
  <c r="F4" i="24"/>
  <c r="H22" i="23"/>
  <c r="G22" i="23"/>
  <c r="F22" i="23"/>
  <c r="E22" i="23"/>
  <c r="D22" i="23"/>
  <c r="C20" i="23"/>
  <c r="C18" i="23"/>
  <c r="C16" i="23"/>
  <c r="C7" i="23"/>
  <c r="B7" i="23"/>
  <c r="E5" i="23"/>
  <c r="E4" i="23"/>
  <c r="K24" i="22"/>
  <c r="H24" i="22"/>
  <c r="G24" i="22"/>
  <c r="E24" i="22"/>
  <c r="D24" i="22"/>
  <c r="J23" i="22"/>
  <c r="L23" i="22" s="1"/>
  <c r="I23" i="22"/>
  <c r="F23" i="22"/>
  <c r="L22" i="22"/>
  <c r="J22" i="22"/>
  <c r="I22" i="22"/>
  <c r="F22" i="22"/>
  <c r="C22" i="22"/>
  <c r="L21" i="22"/>
  <c r="J21" i="22"/>
  <c r="I21" i="22"/>
  <c r="F21" i="22"/>
  <c r="J20" i="22"/>
  <c r="L20" i="22" s="1"/>
  <c r="I20" i="22"/>
  <c r="F20" i="22"/>
  <c r="C20" i="22"/>
  <c r="J19" i="22"/>
  <c r="L19" i="22" s="1"/>
  <c r="I19" i="22"/>
  <c r="F19" i="22"/>
  <c r="L18" i="22"/>
  <c r="J18" i="22"/>
  <c r="I18" i="22"/>
  <c r="F18" i="22"/>
  <c r="C18" i="22"/>
  <c r="J17" i="22"/>
  <c r="L17" i="22" s="1"/>
  <c r="I17" i="22"/>
  <c r="F17" i="22"/>
  <c r="L16" i="22"/>
  <c r="J16" i="22"/>
  <c r="I16" i="22"/>
  <c r="F16" i="22"/>
  <c r="J15" i="22"/>
  <c r="L15" i="22" s="1"/>
  <c r="I15" i="22"/>
  <c r="F15" i="22"/>
  <c r="L14" i="22"/>
  <c r="J14" i="22"/>
  <c r="I14" i="22"/>
  <c r="I24" i="22" s="1"/>
  <c r="H25" i="22" s="1"/>
  <c r="D88" i="1" s="1"/>
  <c r="F14" i="22"/>
  <c r="J13" i="22"/>
  <c r="L13" i="22" s="1"/>
  <c r="I13" i="22"/>
  <c r="F13" i="22"/>
  <c r="J12" i="22"/>
  <c r="J24" i="22" s="1"/>
  <c r="E87" i="1" s="1"/>
  <c r="I12" i="22"/>
  <c r="F12" i="22"/>
  <c r="C7" i="22"/>
  <c r="B7" i="22"/>
  <c r="F5" i="22"/>
  <c r="F4" i="22"/>
  <c r="C19" i="21"/>
  <c r="V17" i="21"/>
  <c r="C13" i="21"/>
  <c r="B5" i="21"/>
  <c r="B4" i="21"/>
  <c r="C19" i="20"/>
  <c r="B5" i="20"/>
  <c r="B4" i="20"/>
  <c r="M21" i="19"/>
  <c r="L21" i="19"/>
  <c r="K21" i="19"/>
  <c r="H21" i="19"/>
  <c r="E21" i="19"/>
  <c r="M20" i="19"/>
  <c r="N20" i="19" s="1"/>
  <c r="L20" i="19"/>
  <c r="K20" i="19"/>
  <c r="H20" i="19"/>
  <c r="E20" i="19"/>
  <c r="M19" i="19"/>
  <c r="N19" i="19" s="1"/>
  <c r="L19" i="19"/>
  <c r="K19" i="19"/>
  <c r="H19" i="19"/>
  <c r="E19" i="19"/>
  <c r="N18" i="19"/>
  <c r="M18" i="19"/>
  <c r="L18" i="19"/>
  <c r="K18" i="19"/>
  <c r="H18" i="19"/>
  <c r="E18" i="19"/>
  <c r="M17" i="19"/>
  <c r="L17" i="19"/>
  <c r="N17" i="19" s="1"/>
  <c r="K17" i="19"/>
  <c r="H17" i="19"/>
  <c r="E17" i="19"/>
  <c r="M16" i="19"/>
  <c r="N16" i="19" s="1"/>
  <c r="L16" i="19"/>
  <c r="K16" i="19"/>
  <c r="H16" i="19"/>
  <c r="E16" i="19"/>
  <c r="M15" i="19"/>
  <c r="L15" i="19"/>
  <c r="N15" i="19" s="1"/>
  <c r="K15" i="19"/>
  <c r="H15" i="19"/>
  <c r="E15" i="19"/>
  <c r="M14" i="19"/>
  <c r="N14" i="19" s="1"/>
  <c r="L14" i="19"/>
  <c r="K14" i="19"/>
  <c r="H14" i="19"/>
  <c r="E14" i="19"/>
  <c r="M11" i="19"/>
  <c r="L11" i="19"/>
  <c r="N11" i="19" s="1"/>
  <c r="K11" i="19"/>
  <c r="H11" i="19"/>
  <c r="E11" i="19"/>
  <c r="B11" i="19"/>
  <c r="F5" i="19"/>
  <c r="F4" i="19"/>
  <c r="J22" i="18"/>
  <c r="K22" i="18" s="1"/>
  <c r="I22" i="18"/>
  <c r="H22" i="18"/>
  <c r="E22" i="18"/>
  <c r="K21" i="18"/>
  <c r="J21" i="18"/>
  <c r="I21" i="18"/>
  <c r="H21" i="18"/>
  <c r="E21" i="18"/>
  <c r="J20" i="18"/>
  <c r="I20" i="18"/>
  <c r="K20" i="18" s="1"/>
  <c r="H20" i="18"/>
  <c r="E20" i="18"/>
  <c r="J19" i="18"/>
  <c r="I19" i="18"/>
  <c r="K19" i="18" s="1"/>
  <c r="H19" i="18"/>
  <c r="E19" i="18"/>
  <c r="J18" i="18"/>
  <c r="K18" i="18" s="1"/>
  <c r="I18" i="18"/>
  <c r="H18" i="18"/>
  <c r="E18" i="18"/>
  <c r="J17" i="18"/>
  <c r="I17" i="18"/>
  <c r="K17" i="18" s="1"/>
  <c r="H17" i="18"/>
  <c r="E17" i="18"/>
  <c r="J14" i="18"/>
  <c r="I14" i="18"/>
  <c r="K14" i="18" s="1"/>
  <c r="H14" i="18"/>
  <c r="E14" i="18"/>
  <c r="J13" i="18"/>
  <c r="I13" i="18"/>
  <c r="K13" i="18" s="1"/>
  <c r="H13" i="18"/>
  <c r="E13" i="18"/>
  <c r="J12" i="18"/>
  <c r="K12" i="18" s="1"/>
  <c r="I12" i="18"/>
  <c r="H12" i="18"/>
  <c r="E12" i="18"/>
  <c r="B12" i="18"/>
  <c r="J11" i="18"/>
  <c r="I11" i="18"/>
  <c r="K11" i="18" s="1"/>
  <c r="H11" i="18"/>
  <c r="E11" i="18"/>
  <c r="B11" i="18"/>
  <c r="D5" i="18"/>
  <c r="D4" i="18"/>
  <c r="N19" i="17"/>
  <c r="K19" i="17"/>
  <c r="H19" i="17"/>
  <c r="E19" i="17"/>
  <c r="N18" i="17"/>
  <c r="K18" i="17"/>
  <c r="H18" i="17"/>
  <c r="E18" i="17"/>
  <c r="N17" i="17"/>
  <c r="K17" i="17"/>
  <c r="H17" i="17"/>
  <c r="E17" i="17"/>
  <c r="N16" i="17"/>
  <c r="K16" i="17"/>
  <c r="H16" i="17"/>
  <c r="E16" i="17"/>
  <c r="N15" i="17"/>
  <c r="K15" i="17"/>
  <c r="H15" i="17"/>
  <c r="E15" i="17"/>
  <c r="N14" i="17"/>
  <c r="K14" i="17"/>
  <c r="H14" i="17"/>
  <c r="E14" i="17"/>
  <c r="N11" i="17"/>
  <c r="K11" i="17"/>
  <c r="H11" i="17"/>
  <c r="E11" i="17"/>
  <c r="B11" i="17"/>
  <c r="N10" i="17"/>
  <c r="K10" i="17"/>
  <c r="H10" i="17"/>
  <c r="E10" i="17"/>
  <c r="B10" i="17"/>
  <c r="E5" i="17"/>
  <c r="E4" i="17"/>
  <c r="K19" i="16"/>
  <c r="H19" i="16"/>
  <c r="E19" i="16"/>
  <c r="K18" i="16"/>
  <c r="H18" i="16"/>
  <c r="E18" i="16"/>
  <c r="K17" i="16"/>
  <c r="H17" i="16"/>
  <c r="E17" i="16"/>
  <c r="K16" i="16"/>
  <c r="H16" i="16"/>
  <c r="E16" i="16"/>
  <c r="K15" i="16"/>
  <c r="H15" i="16"/>
  <c r="E15" i="16"/>
  <c r="K14" i="16"/>
  <c r="H14" i="16"/>
  <c r="E14" i="16"/>
  <c r="K11" i="16"/>
  <c r="H11" i="16"/>
  <c r="E11" i="16"/>
  <c r="B11" i="16"/>
  <c r="K10" i="16"/>
  <c r="H10" i="16"/>
  <c r="E10" i="16"/>
  <c r="B10" i="16"/>
  <c r="E5" i="16"/>
  <c r="E4" i="16"/>
  <c r="E28" i="15"/>
  <c r="E27" i="15"/>
  <c r="E26" i="15"/>
  <c r="E25" i="15"/>
  <c r="E24" i="15"/>
  <c r="E23" i="15"/>
  <c r="E22" i="15"/>
  <c r="E21" i="15"/>
  <c r="E18" i="15"/>
  <c r="E17" i="15"/>
  <c r="E16" i="15"/>
  <c r="E15" i="15"/>
  <c r="E14" i="15"/>
  <c r="E13" i="15"/>
  <c r="E12" i="15"/>
  <c r="E11" i="15"/>
  <c r="B11" i="15"/>
  <c r="E10" i="15"/>
  <c r="B10" i="15"/>
  <c r="C5" i="15"/>
  <c r="C4" i="15"/>
  <c r="S22" i="14"/>
  <c r="D62" i="1" s="1"/>
  <c r="R22" i="14"/>
  <c r="T22" i="14" s="1"/>
  <c r="Q22" i="14"/>
  <c r="N22" i="14"/>
  <c r="J22" i="14"/>
  <c r="I22" i="14"/>
  <c r="K22" i="14" s="1"/>
  <c r="H22" i="14"/>
  <c r="E22" i="14"/>
  <c r="S21" i="14"/>
  <c r="T21" i="14" s="1"/>
  <c r="R21" i="14"/>
  <c r="Q21" i="14"/>
  <c r="N21" i="14"/>
  <c r="K21" i="14"/>
  <c r="J21" i="14"/>
  <c r="I21" i="14"/>
  <c r="H21" i="14"/>
  <c r="E21" i="14"/>
  <c r="S20" i="14"/>
  <c r="R20" i="14"/>
  <c r="T20" i="14" s="1"/>
  <c r="Q20" i="14"/>
  <c r="N20" i="14"/>
  <c r="J20" i="14"/>
  <c r="I20" i="14"/>
  <c r="K20" i="14" s="1"/>
  <c r="H20" i="14"/>
  <c r="E20" i="14"/>
  <c r="S19" i="14"/>
  <c r="R19" i="14"/>
  <c r="T19" i="14" s="1"/>
  <c r="Q19" i="14"/>
  <c r="N19" i="14"/>
  <c r="K19" i="14"/>
  <c r="J19" i="14"/>
  <c r="I19" i="14"/>
  <c r="H19" i="14"/>
  <c r="E19" i="14"/>
  <c r="S18" i="14"/>
  <c r="R18" i="14"/>
  <c r="T18" i="14" s="1"/>
  <c r="Q18" i="14"/>
  <c r="N18" i="14"/>
  <c r="J18" i="14"/>
  <c r="I18" i="14"/>
  <c r="K18" i="14" s="1"/>
  <c r="H18" i="14"/>
  <c r="E18" i="14"/>
  <c r="S17" i="14"/>
  <c r="T17" i="14" s="1"/>
  <c r="R17" i="14"/>
  <c r="Q17" i="14"/>
  <c r="N17" i="14"/>
  <c r="K17" i="14"/>
  <c r="J17" i="14"/>
  <c r="I17" i="14"/>
  <c r="H17" i="14"/>
  <c r="E17" i="14"/>
  <c r="S16" i="14"/>
  <c r="R16" i="14"/>
  <c r="T16" i="14" s="1"/>
  <c r="Q16" i="14"/>
  <c r="N16" i="14"/>
  <c r="K16" i="14"/>
  <c r="J16" i="14"/>
  <c r="I16" i="14"/>
  <c r="H16" i="14"/>
  <c r="E16" i="14"/>
  <c r="S13" i="14"/>
  <c r="R13" i="14"/>
  <c r="T13" i="14" s="1"/>
  <c r="Q13" i="14"/>
  <c r="N13" i="14"/>
  <c r="K13" i="14"/>
  <c r="J13" i="14"/>
  <c r="I13" i="14"/>
  <c r="H13" i="14"/>
  <c r="E13" i="14"/>
  <c r="S12" i="14"/>
  <c r="R12" i="14"/>
  <c r="T12" i="14" s="1"/>
  <c r="Q12" i="14"/>
  <c r="N12" i="14"/>
  <c r="J12" i="14"/>
  <c r="I12" i="14"/>
  <c r="K12" i="14" s="1"/>
  <c r="H12" i="14"/>
  <c r="E12" i="14"/>
  <c r="S11" i="14"/>
  <c r="T11" i="14" s="1"/>
  <c r="R11" i="14"/>
  <c r="Q11" i="14"/>
  <c r="N11" i="14"/>
  <c r="K11" i="14"/>
  <c r="J11" i="14"/>
  <c r="I11" i="14"/>
  <c r="H11" i="14"/>
  <c r="E11" i="14"/>
  <c r="S10" i="14"/>
  <c r="T10" i="14" s="1"/>
  <c r="R10" i="14"/>
  <c r="Q10" i="14"/>
  <c r="N10" i="14"/>
  <c r="J10" i="14"/>
  <c r="I10" i="14"/>
  <c r="K10" i="14" s="1"/>
  <c r="H10" i="14"/>
  <c r="E10" i="14"/>
  <c r="B10" i="14"/>
  <c r="H5" i="14"/>
  <c r="I4" i="14"/>
  <c r="H4" i="14"/>
  <c r="F24" i="13"/>
  <c r="D24" i="13"/>
  <c r="C23" i="13"/>
  <c r="H22" i="13"/>
  <c r="E22" i="13" s="1"/>
  <c r="G22" i="13"/>
  <c r="C22" i="13"/>
  <c r="C22" i="28" s="1"/>
  <c r="B22" i="13"/>
  <c r="H21" i="13"/>
  <c r="G21" i="13" s="1"/>
  <c r="E21" i="13"/>
  <c r="C21" i="13"/>
  <c r="C21" i="27" s="1"/>
  <c r="B21" i="13"/>
  <c r="H20" i="13"/>
  <c r="G20" i="13"/>
  <c r="E20" i="13"/>
  <c r="C20" i="13"/>
  <c r="C20" i="25" s="1"/>
  <c r="B20" i="13"/>
  <c r="H19" i="13"/>
  <c r="G19" i="13" s="1"/>
  <c r="C19" i="13"/>
  <c r="B19" i="13"/>
  <c r="H18" i="13"/>
  <c r="E18" i="13" s="1"/>
  <c r="G18" i="13"/>
  <c r="C18" i="13"/>
  <c r="B18" i="13"/>
  <c r="H17" i="13"/>
  <c r="C17" i="13"/>
  <c r="C16" i="24" s="1"/>
  <c r="B17" i="13"/>
  <c r="H16" i="13"/>
  <c r="G16" i="13"/>
  <c r="E16" i="13"/>
  <c r="C16" i="13"/>
  <c r="C17" i="22" s="1"/>
  <c r="B16" i="13"/>
  <c r="H15" i="13"/>
  <c r="G15" i="13" s="1"/>
  <c r="E15" i="13"/>
  <c r="C15" i="13"/>
  <c r="B15" i="13"/>
  <c r="H14" i="13"/>
  <c r="E14" i="13" s="1"/>
  <c r="G14" i="13"/>
  <c r="C14" i="13"/>
  <c r="C13" i="29" s="1"/>
  <c r="B14" i="13"/>
  <c r="H13" i="13"/>
  <c r="G13" i="13" s="1"/>
  <c r="E13" i="13"/>
  <c r="C13" i="13"/>
  <c r="B13" i="13"/>
  <c r="H12" i="13"/>
  <c r="G12" i="13"/>
  <c r="E12" i="13"/>
  <c r="C12" i="13"/>
  <c r="B12" i="13"/>
  <c r="H11" i="13"/>
  <c r="G11" i="13"/>
  <c r="E11" i="13"/>
  <c r="C11" i="13"/>
  <c r="C11" i="25" s="1"/>
  <c r="B11" i="13"/>
  <c r="I5" i="13"/>
  <c r="H5" i="13"/>
  <c r="G5" i="13"/>
  <c r="E5" i="13"/>
  <c r="A5" i="13"/>
  <c r="I4" i="13"/>
  <c r="H4" i="13"/>
  <c r="G4" i="13"/>
  <c r="F4" i="13"/>
  <c r="E4" i="13"/>
  <c r="A4" i="13"/>
  <c r="D15" i="12"/>
  <c r="D14" i="12"/>
  <c r="B5" i="12"/>
  <c r="B4" i="12"/>
  <c r="D51" i="11"/>
  <c r="D50" i="11"/>
  <c r="D49" i="11"/>
  <c r="B5" i="11"/>
  <c r="C4" i="11"/>
  <c r="B4" i="11"/>
  <c r="D33" i="10"/>
  <c r="D32" i="10"/>
  <c r="G31" i="10"/>
  <c r="D31" i="10"/>
  <c r="C5" i="10"/>
  <c r="C4" i="10"/>
  <c r="F30" i="9"/>
  <c r="E30" i="9"/>
  <c r="C28" i="9"/>
  <c r="G28" i="9" s="1"/>
  <c r="B28" i="9"/>
  <c r="D27" i="9"/>
  <c r="J27" i="9" s="1"/>
  <c r="C27" i="9"/>
  <c r="B27" i="9"/>
  <c r="G26" i="9"/>
  <c r="C26" i="9"/>
  <c r="B26" i="9"/>
  <c r="C25" i="9"/>
  <c r="B25" i="9"/>
  <c r="C24" i="9"/>
  <c r="G24" i="9" s="1"/>
  <c r="B24" i="9"/>
  <c r="J23" i="9"/>
  <c r="H23" i="9"/>
  <c r="C23" i="9"/>
  <c r="G23" i="9" s="1"/>
  <c r="B23" i="9"/>
  <c r="G22" i="9"/>
  <c r="C22" i="9"/>
  <c r="B22" i="9"/>
  <c r="G21" i="9"/>
  <c r="C21" i="9"/>
  <c r="B21" i="9"/>
  <c r="D20" i="9"/>
  <c r="C20" i="9"/>
  <c r="I20" i="9" s="1"/>
  <c r="B20" i="9"/>
  <c r="C19" i="9"/>
  <c r="B19" i="9"/>
  <c r="C18" i="9"/>
  <c r="G18" i="9" s="1"/>
  <c r="B18" i="9"/>
  <c r="C17" i="9"/>
  <c r="B17" i="9"/>
  <c r="C16" i="9"/>
  <c r="G16" i="9" s="1"/>
  <c r="B16" i="9"/>
  <c r="J15" i="9"/>
  <c r="C15" i="9"/>
  <c r="G15" i="9" s="1"/>
  <c r="B15" i="9"/>
  <c r="H14" i="9"/>
  <c r="G14" i="9"/>
  <c r="C14" i="9"/>
  <c r="B14" i="9"/>
  <c r="G13" i="9"/>
  <c r="C13" i="9"/>
  <c r="B13" i="9"/>
  <c r="C12" i="9"/>
  <c r="G12" i="9" s="1"/>
  <c r="B12" i="9"/>
  <c r="G11" i="9"/>
  <c r="D11" i="9"/>
  <c r="J11" i="9" s="1"/>
  <c r="C11" i="9"/>
  <c r="B11" i="9"/>
  <c r="G10" i="9"/>
  <c r="C10" i="9"/>
  <c r="B10" i="9"/>
  <c r="D9" i="9"/>
  <c r="J9" i="9" s="1"/>
  <c r="C9" i="9"/>
  <c r="B9" i="9"/>
  <c r="E5" i="9"/>
  <c r="E4" i="9"/>
  <c r="Q31" i="8"/>
  <c r="P31" i="8"/>
  <c r="C42" i="1" s="1"/>
  <c r="K31" i="8"/>
  <c r="J31" i="8"/>
  <c r="H31" i="8"/>
  <c r="N31" i="8" s="1"/>
  <c r="D41" i="1" s="1"/>
  <c r="G31" i="8"/>
  <c r="M31" i="8" s="1"/>
  <c r="C41" i="1" s="1"/>
  <c r="E31" i="8"/>
  <c r="D31" i="8"/>
  <c r="C31" i="8"/>
  <c r="Q29" i="8"/>
  <c r="P29" i="8"/>
  <c r="O29" i="8"/>
  <c r="N29" i="8"/>
  <c r="M29" i="8"/>
  <c r="L29" i="8"/>
  <c r="I29" i="8"/>
  <c r="F29" i="8"/>
  <c r="D28" i="9" s="1"/>
  <c r="Q28" i="8"/>
  <c r="P28" i="8"/>
  <c r="O28" i="8"/>
  <c r="N28" i="8"/>
  <c r="M28" i="8"/>
  <c r="L28" i="8"/>
  <c r="R28" i="8" s="1"/>
  <c r="I28" i="8"/>
  <c r="F28" i="8"/>
  <c r="Q27" i="8"/>
  <c r="P27" i="8"/>
  <c r="N27" i="8"/>
  <c r="M27" i="8"/>
  <c r="L27" i="8"/>
  <c r="I27" i="8"/>
  <c r="F27" i="8"/>
  <c r="D26" i="9" s="1"/>
  <c r="Q26" i="8"/>
  <c r="P26" i="8"/>
  <c r="N26" i="8"/>
  <c r="M26" i="8"/>
  <c r="L26" i="8"/>
  <c r="I26" i="8"/>
  <c r="O26" i="8" s="1"/>
  <c r="F26" i="8"/>
  <c r="R26" i="8" s="1"/>
  <c r="Q25" i="8"/>
  <c r="P25" i="8"/>
  <c r="N25" i="8"/>
  <c r="M25" i="8"/>
  <c r="L25" i="8"/>
  <c r="I25" i="8"/>
  <c r="O25" i="8" s="1"/>
  <c r="F25" i="8"/>
  <c r="D24" i="9" s="1"/>
  <c r="H24" i="9" s="1"/>
  <c r="Q24" i="8"/>
  <c r="P24" i="8"/>
  <c r="N24" i="8"/>
  <c r="M24" i="8"/>
  <c r="L24" i="8"/>
  <c r="R24" i="8" s="1"/>
  <c r="I24" i="8"/>
  <c r="O24" i="8" s="1"/>
  <c r="F24" i="8"/>
  <c r="D23" i="9" s="1"/>
  <c r="I23" i="9" s="1"/>
  <c r="Q23" i="8"/>
  <c r="P23" i="8"/>
  <c r="N23" i="8"/>
  <c r="M23" i="8"/>
  <c r="L23" i="8"/>
  <c r="R23" i="8" s="1"/>
  <c r="I23" i="8"/>
  <c r="O23" i="8" s="1"/>
  <c r="F23" i="8"/>
  <c r="D22" i="9" s="1"/>
  <c r="J22" i="9" s="1"/>
  <c r="Q22" i="8"/>
  <c r="P22" i="8"/>
  <c r="O22" i="8"/>
  <c r="N22" i="8"/>
  <c r="M22" i="8"/>
  <c r="L22" i="8"/>
  <c r="I22" i="8"/>
  <c r="F22" i="8"/>
  <c r="D21" i="9" s="1"/>
  <c r="Q21" i="8"/>
  <c r="P21" i="8"/>
  <c r="O21" i="8"/>
  <c r="N21" i="8"/>
  <c r="M21" i="8"/>
  <c r="L21" i="8"/>
  <c r="I21" i="8"/>
  <c r="F21" i="8"/>
  <c r="R21" i="8" s="1"/>
  <c r="Q20" i="8"/>
  <c r="P20" i="8"/>
  <c r="O20" i="8"/>
  <c r="N20" i="8"/>
  <c r="M20" i="8"/>
  <c r="L20" i="8"/>
  <c r="R20" i="8" s="1"/>
  <c r="I20" i="8"/>
  <c r="F20" i="8"/>
  <c r="D19" i="9" s="1"/>
  <c r="Q19" i="8"/>
  <c r="P19" i="8"/>
  <c r="N19" i="8"/>
  <c r="M19" i="8"/>
  <c r="L19" i="8"/>
  <c r="I19" i="8"/>
  <c r="F19" i="8"/>
  <c r="D18" i="9" s="1"/>
  <c r="R18" i="8"/>
  <c r="Q18" i="8"/>
  <c r="P18" i="8"/>
  <c r="N18" i="8"/>
  <c r="M18" i="8"/>
  <c r="L18" i="8"/>
  <c r="I18" i="8"/>
  <c r="O18" i="8" s="1"/>
  <c r="F18" i="8"/>
  <c r="D17" i="9" s="1"/>
  <c r="Q17" i="8"/>
  <c r="P17" i="8"/>
  <c r="N17" i="8"/>
  <c r="M17" i="8"/>
  <c r="L17" i="8"/>
  <c r="I17" i="8"/>
  <c r="O17" i="8" s="1"/>
  <c r="F17" i="8"/>
  <c r="D16" i="9" s="1"/>
  <c r="H16" i="9" s="1"/>
  <c r="Q16" i="8"/>
  <c r="P16" i="8"/>
  <c r="N16" i="8"/>
  <c r="M16" i="8"/>
  <c r="L16" i="8"/>
  <c r="R16" i="8" s="1"/>
  <c r="I16" i="8"/>
  <c r="O16" i="8" s="1"/>
  <c r="F16" i="8"/>
  <c r="D15" i="9" s="1"/>
  <c r="I15" i="9" s="1"/>
  <c r="Q15" i="8"/>
  <c r="P15" i="8"/>
  <c r="N15" i="8"/>
  <c r="M15" i="8"/>
  <c r="L15" i="8"/>
  <c r="R15" i="8" s="1"/>
  <c r="I15" i="8"/>
  <c r="O15" i="8" s="1"/>
  <c r="F15" i="8"/>
  <c r="D14" i="9" s="1"/>
  <c r="J14" i="9" s="1"/>
  <c r="Q14" i="8"/>
  <c r="P14" i="8"/>
  <c r="O14" i="8"/>
  <c r="N14" i="8"/>
  <c r="M14" i="8"/>
  <c r="L14" i="8"/>
  <c r="I14" i="8"/>
  <c r="F14" i="8"/>
  <c r="R14" i="8" s="1"/>
  <c r="Q13" i="8"/>
  <c r="P13" i="8"/>
  <c r="O13" i="8"/>
  <c r="N13" i="8"/>
  <c r="M13" i="8"/>
  <c r="L13" i="8"/>
  <c r="I13" i="8"/>
  <c r="F13" i="8"/>
  <c r="R13" i="8" s="1"/>
  <c r="Q12" i="8"/>
  <c r="P12" i="8"/>
  <c r="O12" i="8"/>
  <c r="N12" i="8"/>
  <c r="M12" i="8"/>
  <c r="L12" i="8"/>
  <c r="R12" i="8" s="1"/>
  <c r="I12" i="8"/>
  <c r="F12" i="8"/>
  <c r="Q11" i="8"/>
  <c r="P11" i="8"/>
  <c r="N11" i="8"/>
  <c r="M11" i="8"/>
  <c r="L11" i="8"/>
  <c r="I11" i="8"/>
  <c r="F11" i="8"/>
  <c r="O11" i="8" s="1"/>
  <c r="Q10" i="8"/>
  <c r="P10" i="8"/>
  <c r="N10" i="8"/>
  <c r="M10" i="8"/>
  <c r="L10" i="8"/>
  <c r="I10" i="8"/>
  <c r="O10" i="8" s="1"/>
  <c r="F10" i="8"/>
  <c r="R10" i="8" s="1"/>
  <c r="I5" i="8"/>
  <c r="I4" i="8"/>
  <c r="D13" i="7"/>
  <c r="C13" i="7"/>
  <c r="E13" i="7" s="1"/>
  <c r="E36" i="1" s="1"/>
  <c r="E11" i="7"/>
  <c r="E10" i="7"/>
  <c r="C5" i="7"/>
  <c r="C4" i="7"/>
  <c r="J65" i="6"/>
  <c r="I65" i="6"/>
  <c r="G65" i="6"/>
  <c r="F65" i="6"/>
  <c r="D65" i="6"/>
  <c r="C65" i="6"/>
  <c r="K62" i="6"/>
  <c r="H62" i="6"/>
  <c r="E62" i="6"/>
  <c r="K61" i="6"/>
  <c r="H61" i="6"/>
  <c r="E61" i="6"/>
  <c r="K60" i="6"/>
  <c r="H60" i="6"/>
  <c r="E60" i="6"/>
  <c r="K59" i="6"/>
  <c r="H59" i="6"/>
  <c r="E59" i="6"/>
  <c r="K57" i="6"/>
  <c r="H57" i="6"/>
  <c r="E57" i="6"/>
  <c r="K56" i="6"/>
  <c r="H56" i="6"/>
  <c r="E56" i="6"/>
  <c r="K55" i="6"/>
  <c r="H55" i="6"/>
  <c r="E55" i="6"/>
  <c r="K54" i="6"/>
  <c r="H54" i="6"/>
  <c r="E54" i="6"/>
  <c r="K52" i="6"/>
  <c r="H52" i="6"/>
  <c r="E52" i="6"/>
  <c r="K51" i="6"/>
  <c r="H51" i="6"/>
  <c r="E51" i="6"/>
  <c r="K50" i="6"/>
  <c r="H50" i="6"/>
  <c r="E50" i="6"/>
  <c r="K49" i="6"/>
  <c r="H49" i="6"/>
  <c r="H65" i="6" s="1"/>
  <c r="E49" i="6"/>
  <c r="K47" i="6"/>
  <c r="H47" i="6"/>
  <c r="E47" i="6"/>
  <c r="K46" i="6"/>
  <c r="H46" i="6"/>
  <c r="E46" i="6"/>
  <c r="E65" i="6" s="1"/>
  <c r="K45" i="6"/>
  <c r="H45" i="6"/>
  <c r="E45" i="6"/>
  <c r="K44" i="6"/>
  <c r="K65" i="6" s="1"/>
  <c r="H44" i="6"/>
  <c r="E44" i="6"/>
  <c r="J41" i="6"/>
  <c r="I41" i="6"/>
  <c r="G41" i="6"/>
  <c r="F41" i="6"/>
  <c r="D41" i="6"/>
  <c r="C41" i="6"/>
  <c r="K39" i="6"/>
  <c r="H39" i="6"/>
  <c r="E39" i="6"/>
  <c r="K38" i="6"/>
  <c r="H38" i="6"/>
  <c r="E38" i="6"/>
  <c r="K37" i="6"/>
  <c r="H37" i="6"/>
  <c r="E37" i="6"/>
  <c r="K36" i="6"/>
  <c r="H36" i="6"/>
  <c r="E36" i="6"/>
  <c r="K34" i="6"/>
  <c r="H34" i="6"/>
  <c r="E34" i="6"/>
  <c r="K33" i="6"/>
  <c r="H33" i="6"/>
  <c r="E33" i="6"/>
  <c r="K32" i="6"/>
  <c r="H32" i="6"/>
  <c r="E32" i="6"/>
  <c r="K31" i="6"/>
  <c r="H31" i="6"/>
  <c r="E31" i="6"/>
  <c r="K29" i="6"/>
  <c r="H29" i="6"/>
  <c r="E29" i="6"/>
  <c r="K28" i="6"/>
  <c r="H28" i="6"/>
  <c r="E28" i="6"/>
  <c r="K27" i="6"/>
  <c r="H27" i="6"/>
  <c r="E27" i="6"/>
  <c r="K26" i="6"/>
  <c r="H26" i="6"/>
  <c r="E26" i="6"/>
  <c r="K24" i="6"/>
  <c r="H24" i="6"/>
  <c r="E24" i="6"/>
  <c r="K23" i="6"/>
  <c r="H23" i="6"/>
  <c r="E23" i="6"/>
  <c r="K22" i="6"/>
  <c r="H22" i="6"/>
  <c r="E22" i="6"/>
  <c r="K21" i="6"/>
  <c r="H21" i="6"/>
  <c r="E21" i="6"/>
  <c r="K19" i="6"/>
  <c r="H19" i="6"/>
  <c r="E19" i="6"/>
  <c r="K18" i="6"/>
  <c r="H18" i="6"/>
  <c r="E18" i="6"/>
  <c r="K17" i="6"/>
  <c r="H17" i="6"/>
  <c r="E17" i="6"/>
  <c r="E41" i="6" s="1"/>
  <c r="K16" i="6"/>
  <c r="K41" i="6" s="1"/>
  <c r="H16" i="6"/>
  <c r="H41" i="6" s="1"/>
  <c r="E16" i="6"/>
  <c r="K11" i="6"/>
  <c r="H11" i="6"/>
  <c r="E11" i="6"/>
  <c r="E5" i="6"/>
  <c r="F4" i="6"/>
  <c r="E4" i="6"/>
  <c r="J42" i="5"/>
  <c r="J41" i="5"/>
  <c r="J40" i="5"/>
  <c r="E33" i="1" s="1"/>
  <c r="J39" i="5"/>
  <c r="J38" i="5"/>
  <c r="J37" i="5"/>
  <c r="J36" i="5"/>
  <c r="J35" i="5"/>
  <c r="J34" i="5"/>
  <c r="J33" i="5"/>
  <c r="J32" i="5"/>
  <c r="J30" i="5"/>
  <c r="J29" i="5"/>
  <c r="J28" i="5"/>
  <c r="J27" i="5"/>
  <c r="J26" i="5"/>
  <c r="J25" i="5"/>
  <c r="J24" i="5"/>
  <c r="J23" i="5"/>
  <c r="J22" i="5"/>
  <c r="J21" i="5"/>
  <c r="J20" i="5"/>
  <c r="J18" i="5"/>
  <c r="J17" i="5"/>
  <c r="J15" i="5"/>
  <c r="J14" i="5"/>
  <c r="E29" i="1" s="1"/>
  <c r="J12" i="5"/>
  <c r="E28" i="1" s="1"/>
  <c r="J11" i="5"/>
  <c r="D5" i="5"/>
  <c r="E4" i="5"/>
  <c r="D4" i="5"/>
  <c r="G22" i="4"/>
  <c r="D23" i="1" s="1"/>
  <c r="F22" i="4"/>
  <c r="C23" i="1" s="1"/>
  <c r="E22" i="4"/>
  <c r="G21" i="4"/>
  <c r="F21" i="4"/>
  <c r="E21" i="4"/>
  <c r="G20" i="4"/>
  <c r="D21" i="1" s="1"/>
  <c r="F20" i="4"/>
  <c r="C21" i="1" s="1"/>
  <c r="E20" i="4"/>
  <c r="G19" i="4"/>
  <c r="F19" i="4"/>
  <c r="C20" i="1" s="1"/>
  <c r="E19" i="4"/>
  <c r="G18" i="4"/>
  <c r="F18" i="4"/>
  <c r="E18" i="4"/>
  <c r="G17" i="4"/>
  <c r="F17" i="4"/>
  <c r="C18" i="1" s="1"/>
  <c r="E17" i="4"/>
  <c r="G16" i="4"/>
  <c r="D17" i="1" s="1"/>
  <c r="F16" i="4"/>
  <c r="C17" i="1" s="1"/>
  <c r="E16" i="4"/>
  <c r="G15" i="4"/>
  <c r="F15" i="4"/>
  <c r="E15" i="4"/>
  <c r="G14" i="4"/>
  <c r="F14" i="4"/>
  <c r="E14" i="4"/>
  <c r="G12" i="4"/>
  <c r="F12" i="4"/>
  <c r="C15" i="1" s="1"/>
  <c r="E12" i="4"/>
  <c r="H12" i="4" s="1"/>
  <c r="E15" i="1" s="1"/>
  <c r="E11" i="4"/>
  <c r="H22" i="4" s="1"/>
  <c r="E23" i="1" s="1"/>
  <c r="C6" i="4"/>
  <c r="C5" i="4"/>
  <c r="D27" i="3"/>
  <c r="G12" i="6" s="1"/>
  <c r="G13" i="6" s="1"/>
  <c r="D40" i="1" s="1"/>
  <c r="C27" i="3"/>
  <c r="F27" i="3" s="1"/>
  <c r="E14" i="1" s="1"/>
  <c r="F25" i="3"/>
  <c r="E25" i="3"/>
  <c r="F24" i="3"/>
  <c r="E24" i="3"/>
  <c r="F23" i="3"/>
  <c r="E23" i="3"/>
  <c r="F22" i="3"/>
  <c r="E22" i="3"/>
  <c r="F21" i="3"/>
  <c r="E21" i="3"/>
  <c r="F20" i="3"/>
  <c r="E20" i="3"/>
  <c r="F19" i="3"/>
  <c r="E19" i="3"/>
  <c r="F18" i="3"/>
  <c r="E18" i="3"/>
  <c r="F17" i="3"/>
  <c r="E17" i="3"/>
  <c r="F16" i="3"/>
  <c r="E16" i="3"/>
  <c r="F15" i="3"/>
  <c r="E15" i="3"/>
  <c r="F14" i="3"/>
  <c r="E14" i="3"/>
  <c r="F13" i="3"/>
  <c r="E13" i="3"/>
  <c r="F12" i="3"/>
  <c r="E12" i="3"/>
  <c r="F11" i="3"/>
  <c r="E11" i="3"/>
  <c r="F10" i="3"/>
  <c r="E10" i="3"/>
  <c r="E28" i="3" s="1"/>
  <c r="E13" i="1" s="1"/>
  <c r="C5" i="3"/>
  <c r="C4" i="3"/>
  <c r="H25" i="2"/>
  <c r="G25" i="2"/>
  <c r="J25" i="2" s="1"/>
  <c r="E12" i="1" s="1"/>
  <c r="F25" i="2"/>
  <c r="E9" i="1" s="1"/>
  <c r="E25" i="2"/>
  <c r="D25" i="2"/>
  <c r="C25" i="2"/>
  <c r="J23" i="2"/>
  <c r="I23" i="2"/>
  <c r="F23" i="2"/>
  <c r="J22" i="2"/>
  <c r="I22" i="2"/>
  <c r="F22" i="2"/>
  <c r="J21" i="2"/>
  <c r="I21" i="2"/>
  <c r="F21" i="2"/>
  <c r="J20" i="2"/>
  <c r="I20" i="2"/>
  <c r="F20" i="2"/>
  <c r="J19" i="2"/>
  <c r="I19" i="2"/>
  <c r="F19" i="2"/>
  <c r="J18" i="2"/>
  <c r="I18" i="2"/>
  <c r="F18" i="2"/>
  <c r="J17" i="2"/>
  <c r="I17" i="2"/>
  <c r="F17" i="2"/>
  <c r="J16" i="2"/>
  <c r="I16" i="2"/>
  <c r="F16" i="2"/>
  <c r="J15" i="2"/>
  <c r="I15" i="2"/>
  <c r="F15" i="2"/>
  <c r="J14" i="2"/>
  <c r="I14" i="2"/>
  <c r="F14" i="2"/>
  <c r="J13" i="2"/>
  <c r="I13" i="2"/>
  <c r="F13" i="2"/>
  <c r="J12" i="2"/>
  <c r="I12" i="2"/>
  <c r="F12" i="2"/>
  <c r="F6" i="2"/>
  <c r="F5" i="2"/>
  <c r="F4" i="16" s="1"/>
  <c r="E213" i="1"/>
  <c r="E212" i="1"/>
  <c r="E211" i="1"/>
  <c r="E206" i="1"/>
  <c r="E203" i="1"/>
  <c r="D199" i="1"/>
  <c r="D194" i="1"/>
  <c r="C194" i="1"/>
  <c r="E191" i="1"/>
  <c r="E189" i="1"/>
  <c r="E188" i="1"/>
  <c r="E187" i="1"/>
  <c r="D187" i="1"/>
  <c r="C187" i="1"/>
  <c r="E186" i="1"/>
  <c r="D186" i="1"/>
  <c r="E185" i="1"/>
  <c r="E184" i="1"/>
  <c r="E182" i="1"/>
  <c r="D182" i="1"/>
  <c r="C182" i="1"/>
  <c r="E176" i="1"/>
  <c r="D176" i="1"/>
  <c r="C176" i="1"/>
  <c r="E175" i="1"/>
  <c r="D175" i="1"/>
  <c r="C175" i="1"/>
  <c r="E174" i="1"/>
  <c r="E173" i="1"/>
  <c r="D173" i="1"/>
  <c r="C173" i="1"/>
  <c r="E172" i="1"/>
  <c r="D172" i="1"/>
  <c r="C172" i="1"/>
  <c r="E171" i="1"/>
  <c r="E170" i="1"/>
  <c r="D170" i="1"/>
  <c r="C170" i="1"/>
  <c r="E166" i="1"/>
  <c r="E165" i="1"/>
  <c r="E162" i="1"/>
  <c r="E161" i="1"/>
  <c r="E160" i="1"/>
  <c r="C158" i="1"/>
  <c r="E157" i="1"/>
  <c r="E154" i="1"/>
  <c r="E153" i="1"/>
  <c r="E152" i="1"/>
  <c r="E151" i="1"/>
  <c r="D151" i="1"/>
  <c r="C151" i="1"/>
  <c r="E150" i="1"/>
  <c r="E149" i="1"/>
  <c r="D146" i="1"/>
  <c r="C145" i="1"/>
  <c r="E144" i="1"/>
  <c r="E143" i="1"/>
  <c r="E142" i="1"/>
  <c r="E133" i="1"/>
  <c r="E132" i="1"/>
  <c r="E131" i="1"/>
  <c r="E130" i="1"/>
  <c r="D125" i="1"/>
  <c r="C125" i="1"/>
  <c r="E122" i="1"/>
  <c r="E120" i="1"/>
  <c r="D119" i="1"/>
  <c r="D118" i="1"/>
  <c r="C118" i="1"/>
  <c r="E117" i="1"/>
  <c r="E114" i="1"/>
  <c r="D114" i="1"/>
  <c r="C114" i="1"/>
  <c r="E113" i="1"/>
  <c r="D113" i="1"/>
  <c r="E110" i="1"/>
  <c r="D110" i="1"/>
  <c r="C110" i="1"/>
  <c r="E109" i="1"/>
  <c r="D109" i="1"/>
  <c r="C109" i="1"/>
  <c r="E108" i="1"/>
  <c r="D108" i="1"/>
  <c r="C108" i="1"/>
  <c r="E107" i="1"/>
  <c r="D107" i="1"/>
  <c r="C107" i="1"/>
  <c r="E106" i="1"/>
  <c r="D106" i="1"/>
  <c r="C106" i="1"/>
  <c r="E105" i="1"/>
  <c r="D105" i="1"/>
  <c r="C105" i="1"/>
  <c r="D100" i="1"/>
  <c r="D92" i="1"/>
  <c r="D91" i="1"/>
  <c r="D89" i="1"/>
  <c r="D87" i="1"/>
  <c r="C87" i="1"/>
  <c r="E77" i="1"/>
  <c r="D77" i="1"/>
  <c r="C77" i="1"/>
  <c r="D76" i="1"/>
  <c r="C76" i="1"/>
  <c r="E75" i="1"/>
  <c r="D75" i="1"/>
  <c r="C75" i="1"/>
  <c r="E74" i="1"/>
  <c r="D74" i="1"/>
  <c r="C74" i="1"/>
  <c r="E73" i="1"/>
  <c r="D73" i="1"/>
  <c r="C73" i="1"/>
  <c r="E72" i="1"/>
  <c r="D72" i="1"/>
  <c r="C72" i="1"/>
  <c r="E71" i="1"/>
  <c r="D71" i="1"/>
  <c r="C71" i="1"/>
  <c r="D70" i="1"/>
  <c r="C70" i="1"/>
  <c r="E69" i="1"/>
  <c r="D69" i="1"/>
  <c r="C69" i="1"/>
  <c r="E68" i="1"/>
  <c r="D68" i="1"/>
  <c r="C68" i="1"/>
  <c r="D66" i="1"/>
  <c r="C66" i="1"/>
  <c r="D64" i="1"/>
  <c r="E60" i="1"/>
  <c r="D60" i="1"/>
  <c r="C60" i="1"/>
  <c r="E59" i="1"/>
  <c r="D59" i="1"/>
  <c r="C59" i="1"/>
  <c r="E56" i="1"/>
  <c r="E54" i="1"/>
  <c r="E49" i="1"/>
  <c r="E48" i="1"/>
  <c r="E47" i="1"/>
  <c r="D42" i="1"/>
  <c r="E35" i="1"/>
  <c r="E34" i="1"/>
  <c r="E32" i="1"/>
  <c r="E31" i="1"/>
  <c r="E30" i="1"/>
  <c r="D20" i="1"/>
  <c r="D19" i="1"/>
  <c r="C19" i="1"/>
  <c r="D18" i="1"/>
  <c r="D15" i="1"/>
  <c r="E8" i="1"/>
  <c r="J28" i="9" l="1"/>
  <c r="H28" i="9"/>
  <c r="I28" i="9"/>
  <c r="G30" i="9"/>
  <c r="E43" i="1" s="1"/>
  <c r="E29" i="15"/>
  <c r="E67" i="1" s="1"/>
  <c r="H24" i="32"/>
  <c r="Q23" i="14"/>
  <c r="J19" i="9"/>
  <c r="H19" i="9"/>
  <c r="I21" i="9"/>
  <c r="J21" i="9"/>
  <c r="H21" i="9"/>
  <c r="H17" i="9"/>
  <c r="J17" i="9"/>
  <c r="T23" i="14"/>
  <c r="E63" i="1" s="1"/>
  <c r="J4" i="88"/>
  <c r="K5" i="82"/>
  <c r="H5" i="79"/>
  <c r="G5" i="68"/>
  <c r="D5" i="60"/>
  <c r="M5" i="84"/>
  <c r="J5" i="81"/>
  <c r="I5" i="74"/>
  <c r="J5" i="70"/>
  <c r="G6" i="86"/>
  <c r="D5" i="77"/>
  <c r="P5" i="72"/>
  <c r="G5" i="66"/>
  <c r="H5" i="62"/>
  <c r="F5" i="65"/>
  <c r="E5" i="63"/>
  <c r="D5" i="61"/>
  <c r="J4" i="87"/>
  <c r="G5" i="76"/>
  <c r="N5" i="58"/>
  <c r="F6" i="57"/>
  <c r="E5" i="85"/>
  <c r="E5" i="80"/>
  <c r="L6" i="78"/>
  <c r="I5" i="75"/>
  <c r="F5" i="73"/>
  <c r="D5" i="71"/>
  <c r="F6" i="67"/>
  <c r="I5" i="83"/>
  <c r="E5" i="64"/>
  <c r="H5" i="59"/>
  <c r="D5" i="69"/>
  <c r="H5" i="56"/>
  <c r="I5" i="53"/>
  <c r="L5" i="52"/>
  <c r="I6" i="45"/>
  <c r="I5" i="54"/>
  <c r="G5" i="41"/>
  <c r="F5" i="55"/>
  <c r="G5" i="49"/>
  <c r="G5" i="46"/>
  <c r="D5" i="42"/>
  <c r="K5" i="39"/>
  <c r="L5" i="38"/>
  <c r="F5" i="37"/>
  <c r="L5" i="50"/>
  <c r="E5" i="40"/>
  <c r="I5" i="36"/>
  <c r="G5" i="47"/>
  <c r="E5" i="29"/>
  <c r="G5" i="22"/>
  <c r="F5" i="48"/>
  <c r="M6" i="34"/>
  <c r="K6" i="33"/>
  <c r="F5" i="17"/>
  <c r="C5" i="12"/>
  <c r="G5" i="28"/>
  <c r="G5" i="27"/>
  <c r="C5" i="21"/>
  <c r="F5" i="16"/>
  <c r="I5" i="35"/>
  <c r="D5" i="15"/>
  <c r="G5" i="51"/>
  <c r="F6" i="31"/>
  <c r="I5" i="25"/>
  <c r="C5" i="20"/>
  <c r="F31" i="8"/>
  <c r="C13" i="67"/>
  <c r="C12" i="75"/>
  <c r="C12" i="66"/>
  <c r="C13" i="65"/>
  <c r="C12" i="74"/>
  <c r="C12" i="61"/>
  <c r="C13" i="55"/>
  <c r="C11" i="23"/>
  <c r="C12" i="68"/>
  <c r="C12" i="28"/>
  <c r="C13" i="22"/>
  <c r="C12" i="26"/>
  <c r="C12" i="27"/>
  <c r="H23" i="18"/>
  <c r="X25" i="44"/>
  <c r="E118" i="1" s="1"/>
  <c r="J18" i="46"/>
  <c r="K18" i="46" s="1"/>
  <c r="L18" i="46" s="1"/>
  <c r="F18" i="46"/>
  <c r="E10" i="1"/>
  <c r="H20" i="4"/>
  <c r="E21" i="1" s="1"/>
  <c r="J20" i="9"/>
  <c r="H20" i="9"/>
  <c r="N23" i="27"/>
  <c r="G23" i="29"/>
  <c r="H23" i="29" s="1"/>
  <c r="D99" i="1" s="1"/>
  <c r="H10" i="29"/>
  <c r="F24" i="38"/>
  <c r="X24" i="38" s="1"/>
  <c r="P15" i="38"/>
  <c r="N15" i="38"/>
  <c r="K15" i="38"/>
  <c r="R15" i="38" s="1"/>
  <c r="J15" i="38"/>
  <c r="H15" i="38"/>
  <c r="O5" i="43"/>
  <c r="P13" i="54"/>
  <c r="N13" i="54"/>
  <c r="I24" i="54"/>
  <c r="K24" i="54" s="1"/>
  <c r="L24" i="54" s="1"/>
  <c r="E137" i="1" s="1"/>
  <c r="J13" i="54"/>
  <c r="K24" i="74"/>
  <c r="E183" i="1" s="1"/>
  <c r="C62" i="1"/>
  <c r="E66" i="1"/>
  <c r="I25" i="2"/>
  <c r="E11" i="1" s="1"/>
  <c r="E27" i="3"/>
  <c r="K23" i="18" s="1"/>
  <c r="D12" i="6"/>
  <c r="D13" i="6" s="1"/>
  <c r="D39" i="1" s="1"/>
  <c r="L31" i="8"/>
  <c r="I31" i="8"/>
  <c r="I10" i="9"/>
  <c r="D13" i="9"/>
  <c r="I14" i="9"/>
  <c r="I16" i="9"/>
  <c r="G20" i="9"/>
  <c r="D25" i="9"/>
  <c r="H27" i="9"/>
  <c r="E25" i="22"/>
  <c r="C88" i="1" s="1"/>
  <c r="G5" i="24"/>
  <c r="C12" i="25"/>
  <c r="I23" i="25"/>
  <c r="J23" i="25" s="1"/>
  <c r="D93" i="1" s="1"/>
  <c r="H5" i="26"/>
  <c r="F23" i="27"/>
  <c r="C11" i="29"/>
  <c r="AB24" i="30"/>
  <c r="U24" i="32"/>
  <c r="R24" i="32" s="1"/>
  <c r="N22" i="38"/>
  <c r="K22" i="38"/>
  <c r="R22" i="38" s="1"/>
  <c r="J22" i="38"/>
  <c r="P22" i="38"/>
  <c r="H22" i="38"/>
  <c r="Q24" i="38"/>
  <c r="H19" i="41"/>
  <c r="L13" i="45"/>
  <c r="F26" i="45"/>
  <c r="R13" i="45"/>
  <c r="L14" i="45"/>
  <c r="R14" i="45"/>
  <c r="H26" i="45"/>
  <c r="K26" i="45"/>
  <c r="N18" i="49"/>
  <c r="L18" i="49"/>
  <c r="I27" i="9"/>
  <c r="G27" i="9"/>
  <c r="C18" i="74"/>
  <c r="C19" i="67"/>
  <c r="C19" i="65"/>
  <c r="C18" i="61"/>
  <c r="C18" i="75"/>
  <c r="C18" i="66"/>
  <c r="C18" i="68"/>
  <c r="C19" i="55"/>
  <c r="C17" i="23"/>
  <c r="C18" i="28"/>
  <c r="C18" i="26"/>
  <c r="C18" i="25"/>
  <c r="C17" i="29"/>
  <c r="C17" i="24"/>
  <c r="C19" i="22"/>
  <c r="F10" i="29"/>
  <c r="H18" i="4"/>
  <c r="E19" i="1" s="1"/>
  <c r="R11" i="8"/>
  <c r="R29" i="8"/>
  <c r="J16" i="9"/>
  <c r="C15" i="24"/>
  <c r="P5" i="30"/>
  <c r="K25" i="55"/>
  <c r="L25" i="55" s="1"/>
  <c r="E138" i="1" s="1"/>
  <c r="H25" i="55"/>
  <c r="C138" i="1" s="1"/>
  <c r="E62" i="1"/>
  <c r="E70" i="1"/>
  <c r="F12" i="6"/>
  <c r="F13" i="6" s="1"/>
  <c r="C40" i="1" s="1"/>
  <c r="D4" i="7"/>
  <c r="R22" i="8"/>
  <c r="F5" i="9"/>
  <c r="D12" i="9"/>
  <c r="I19" i="9"/>
  <c r="G19" i="9"/>
  <c r="C13" i="75"/>
  <c r="C14" i="65"/>
  <c r="C13" i="68"/>
  <c r="C14" i="67"/>
  <c r="C13" i="61"/>
  <c r="C13" i="74"/>
  <c r="C14" i="55"/>
  <c r="C13" i="26"/>
  <c r="C14" i="22"/>
  <c r="C13" i="66"/>
  <c r="C13" i="28"/>
  <c r="C13" i="25"/>
  <c r="C12" i="24"/>
  <c r="K23" i="14"/>
  <c r="E61" i="1" s="1"/>
  <c r="H20" i="17"/>
  <c r="G4" i="19"/>
  <c r="I4" i="32"/>
  <c r="X11" i="38"/>
  <c r="P24" i="38"/>
  <c r="D112" i="1" s="1"/>
  <c r="L15" i="41"/>
  <c r="N5" i="44"/>
  <c r="R25" i="44"/>
  <c r="J5" i="8"/>
  <c r="R25" i="8"/>
  <c r="J24" i="9"/>
  <c r="H16" i="4"/>
  <c r="E17" i="1" s="1"/>
  <c r="J18" i="9"/>
  <c r="H18" i="9"/>
  <c r="H11" i="9"/>
  <c r="D10" i="9"/>
  <c r="C18" i="27"/>
  <c r="F24" i="30"/>
  <c r="D4" i="3"/>
  <c r="H15" i="4"/>
  <c r="H17" i="4"/>
  <c r="E18" i="1" s="1"/>
  <c r="H19" i="4"/>
  <c r="E20" i="1" s="1"/>
  <c r="H21" i="4"/>
  <c r="E22" i="1" s="1"/>
  <c r="E5" i="5"/>
  <c r="F5" i="6"/>
  <c r="J4" i="8"/>
  <c r="H15" i="9"/>
  <c r="I17" i="9"/>
  <c r="H22" i="9"/>
  <c r="I26" i="9"/>
  <c r="F5" i="13"/>
  <c r="H24" i="13"/>
  <c r="E19" i="13"/>
  <c r="I5" i="14"/>
  <c r="L12" i="22"/>
  <c r="L24" i="22" s="1"/>
  <c r="K25" i="22" s="1"/>
  <c r="E88" i="1" s="1"/>
  <c r="M23" i="25"/>
  <c r="D94" i="1" s="1"/>
  <c r="P23" i="25"/>
  <c r="Q23" i="25" s="1"/>
  <c r="D95" i="1" s="1"/>
  <c r="N23" i="25"/>
  <c r="O23" i="25" s="1"/>
  <c r="J23" i="27"/>
  <c r="U24" i="30"/>
  <c r="N24" i="30" s="1"/>
  <c r="K12" i="41"/>
  <c r="L12" i="41" s="1"/>
  <c r="H15" i="41"/>
  <c r="X19" i="43"/>
  <c r="H24" i="47"/>
  <c r="I24" i="47" s="1"/>
  <c r="E124" i="1" s="1"/>
  <c r="I11" i="47"/>
  <c r="D5" i="3"/>
  <c r="R17" i="8"/>
  <c r="H9" i="9"/>
  <c r="N14" i="38"/>
  <c r="K14" i="38"/>
  <c r="J14" i="38"/>
  <c r="D6" i="4"/>
  <c r="C17" i="67"/>
  <c r="C17" i="65"/>
  <c r="C16" i="68"/>
  <c r="C16" i="74"/>
  <c r="C16" i="75"/>
  <c r="C16" i="66"/>
  <c r="C16" i="61"/>
  <c r="C17" i="55"/>
  <c r="C16" i="28"/>
  <c r="C16" i="26"/>
  <c r="C15" i="23"/>
  <c r="C16" i="27"/>
  <c r="C15" i="29"/>
  <c r="H14" i="38"/>
  <c r="K22" i="41"/>
  <c r="L22" i="41" s="1"/>
  <c r="H22" i="41"/>
  <c r="P18" i="54"/>
  <c r="N18" i="54"/>
  <c r="J18" i="54"/>
  <c r="H14" i="4"/>
  <c r="C12" i="6"/>
  <c r="C13" i="6" s="1"/>
  <c r="C39" i="1" s="1"/>
  <c r="R19" i="8"/>
  <c r="J26" i="9"/>
  <c r="H26" i="9"/>
  <c r="R27" i="8"/>
  <c r="I18" i="9"/>
  <c r="C21" i="67"/>
  <c r="C20" i="75"/>
  <c r="C20" i="66"/>
  <c r="C20" i="74"/>
  <c r="C21" i="65"/>
  <c r="C20" i="61"/>
  <c r="C20" i="68"/>
  <c r="C21" i="55"/>
  <c r="C19" i="23"/>
  <c r="C20" i="28"/>
  <c r="C21" i="22"/>
  <c r="C20" i="26"/>
  <c r="C19" i="29"/>
  <c r="C20" i="27"/>
  <c r="H23" i="14"/>
  <c r="E5" i="18"/>
  <c r="F5" i="23"/>
  <c r="R14" i="38"/>
  <c r="T26" i="43"/>
  <c r="H26" i="43"/>
  <c r="J26" i="66"/>
  <c r="C159" i="1" s="1"/>
  <c r="E76" i="1"/>
  <c r="D4" i="71"/>
  <c r="F5" i="67"/>
  <c r="I4" i="83"/>
  <c r="E4" i="64"/>
  <c r="H4" i="59"/>
  <c r="L4" i="50"/>
  <c r="J3" i="88"/>
  <c r="K4" i="82"/>
  <c r="H4" i="79"/>
  <c r="G4" i="68"/>
  <c r="D4" i="60"/>
  <c r="M4" i="84"/>
  <c r="J4" i="81"/>
  <c r="I4" i="74"/>
  <c r="J4" i="70"/>
  <c r="G5" i="86"/>
  <c r="D4" i="77"/>
  <c r="P4" i="72"/>
  <c r="G4" i="66"/>
  <c r="H4" i="62"/>
  <c r="J3" i="87"/>
  <c r="G4" i="76"/>
  <c r="N4" i="58"/>
  <c r="F5" i="57"/>
  <c r="E4" i="85"/>
  <c r="E4" i="80"/>
  <c r="L5" i="78"/>
  <c r="I4" i="75"/>
  <c r="F4" i="73"/>
  <c r="D4" i="69"/>
  <c r="G4" i="51"/>
  <c r="O4" i="43"/>
  <c r="H4" i="56"/>
  <c r="I4" i="54"/>
  <c r="F4" i="65"/>
  <c r="E4" i="63"/>
  <c r="G4" i="49"/>
  <c r="F4" i="48"/>
  <c r="D4" i="61"/>
  <c r="F4" i="55"/>
  <c r="L4" i="52"/>
  <c r="N4" i="44"/>
  <c r="H4" i="26"/>
  <c r="C4" i="20"/>
  <c r="I4" i="53"/>
  <c r="D4" i="42"/>
  <c r="K4" i="39"/>
  <c r="L4" i="38"/>
  <c r="F4" i="37"/>
  <c r="F5" i="31"/>
  <c r="G4" i="41"/>
  <c r="E4" i="40"/>
  <c r="E4" i="18"/>
  <c r="D4" i="10"/>
  <c r="F4" i="9"/>
  <c r="F4" i="23"/>
  <c r="I4" i="36"/>
  <c r="M5" i="34"/>
  <c r="K5" i="33"/>
  <c r="E4" i="29"/>
  <c r="F4" i="17"/>
  <c r="C4" i="12"/>
  <c r="I5" i="45"/>
  <c r="I4" i="35"/>
  <c r="D4" i="15"/>
  <c r="D5" i="4"/>
  <c r="D5" i="7"/>
  <c r="O19" i="8"/>
  <c r="O27" i="8"/>
  <c r="I9" i="9"/>
  <c r="C30" i="9"/>
  <c r="G9" i="9"/>
  <c r="I11" i="9"/>
  <c r="I22" i="9"/>
  <c r="I24" i="9"/>
  <c r="D5" i="10"/>
  <c r="G17" i="13"/>
  <c r="E17" i="13"/>
  <c r="C21" i="75"/>
  <c r="C22" i="65"/>
  <c r="C21" i="74"/>
  <c r="C21" i="68"/>
  <c r="C22" i="67"/>
  <c r="C21" i="61"/>
  <c r="C21" i="66"/>
  <c r="C22" i="55"/>
  <c r="C21" i="28"/>
  <c r="C21" i="26"/>
  <c r="C21" i="25"/>
  <c r="C20" i="29"/>
  <c r="C20" i="24"/>
  <c r="N23" i="14"/>
  <c r="N20" i="17"/>
  <c r="E23" i="18"/>
  <c r="G5" i="19"/>
  <c r="C4" i="21"/>
  <c r="G4" i="22"/>
  <c r="F24" i="22"/>
  <c r="C12" i="23"/>
  <c r="H23" i="23"/>
  <c r="D90" i="1" s="1"/>
  <c r="C11" i="24"/>
  <c r="I4" i="25"/>
  <c r="C13" i="27"/>
  <c r="I5" i="32"/>
  <c r="X14" i="38"/>
  <c r="K11" i="41"/>
  <c r="L11" i="41" s="1"/>
  <c r="G24" i="41"/>
  <c r="H11" i="41"/>
  <c r="L11" i="46"/>
  <c r="L10" i="46"/>
  <c r="G4" i="47"/>
  <c r="J24" i="47"/>
  <c r="K24" i="47" s="1"/>
  <c r="K11" i="47"/>
  <c r="P22" i="54"/>
  <c r="N22" i="54"/>
  <c r="J16" i="55"/>
  <c r="K16" i="55"/>
  <c r="L16" i="55" s="1"/>
  <c r="C15" i="61"/>
  <c r="C15" i="68"/>
  <c r="C15" i="74"/>
  <c r="C15" i="66"/>
  <c r="C16" i="65"/>
  <c r="C16" i="67"/>
  <c r="C15" i="75"/>
  <c r="C16" i="55"/>
  <c r="C15" i="28"/>
  <c r="C10" i="23"/>
  <c r="C21" i="23"/>
  <c r="I24" i="38"/>
  <c r="X17" i="44"/>
  <c r="L17" i="44"/>
  <c r="X18" i="44"/>
  <c r="L18" i="44"/>
  <c r="X19" i="44"/>
  <c r="L19" i="44"/>
  <c r="L25" i="44"/>
  <c r="N12" i="49"/>
  <c r="L12" i="49"/>
  <c r="J13" i="51"/>
  <c r="P21" i="54"/>
  <c r="N21" i="54"/>
  <c r="J21" i="54"/>
  <c r="G17" i="9"/>
  <c r="G25" i="9"/>
  <c r="C17" i="68"/>
  <c r="C17" i="74"/>
  <c r="C17" i="66"/>
  <c r="C17" i="75"/>
  <c r="C18" i="67"/>
  <c r="C17" i="61"/>
  <c r="C18" i="65"/>
  <c r="C18" i="55"/>
  <c r="C16" i="29"/>
  <c r="C12" i="22"/>
  <c r="C13" i="23"/>
  <c r="C13" i="24"/>
  <c r="C21" i="24"/>
  <c r="C14" i="25"/>
  <c r="C17" i="25"/>
  <c r="R18" i="38"/>
  <c r="AD19" i="43"/>
  <c r="R20" i="45"/>
  <c r="R21" i="53"/>
  <c r="Q25" i="53"/>
  <c r="R25" i="53" s="1"/>
  <c r="C15" i="67"/>
  <c r="C14" i="66"/>
  <c r="C14" i="61"/>
  <c r="C14" i="68"/>
  <c r="C14" i="74"/>
  <c r="C15" i="65"/>
  <c r="C14" i="75"/>
  <c r="C15" i="55"/>
  <c r="C15" i="22"/>
  <c r="C23" i="67"/>
  <c r="C22" i="66"/>
  <c r="C22" i="74"/>
  <c r="C22" i="61"/>
  <c r="C22" i="68"/>
  <c r="C23" i="65"/>
  <c r="C22" i="75"/>
  <c r="C23" i="55"/>
  <c r="C23" i="22"/>
  <c r="C14" i="23"/>
  <c r="L11" i="38"/>
  <c r="K13" i="38"/>
  <c r="R13" i="38" s="1"/>
  <c r="J13" i="38"/>
  <c r="H13" i="38"/>
  <c r="P16" i="38"/>
  <c r="N16" i="38"/>
  <c r="K16" i="38"/>
  <c r="R16" i="38" s="1"/>
  <c r="G24" i="38"/>
  <c r="V24" i="38"/>
  <c r="J13" i="46"/>
  <c r="K13" i="46" s="1"/>
  <c r="L13" i="46" s="1"/>
  <c r="J21" i="46"/>
  <c r="K21" i="46" s="1"/>
  <c r="L21" i="46" s="1"/>
  <c r="F25" i="48"/>
  <c r="L25" i="48" s="1"/>
  <c r="E125" i="1" s="1"/>
  <c r="J21" i="49"/>
  <c r="G23" i="49"/>
  <c r="I23" i="49" s="1"/>
  <c r="E127" i="1" s="1"/>
  <c r="J18" i="53"/>
  <c r="H18" i="53"/>
  <c r="L18" i="53"/>
  <c r="L15" i="55"/>
  <c r="C11" i="61"/>
  <c r="C11" i="75"/>
  <c r="C12" i="67"/>
  <c r="C11" i="68"/>
  <c r="C11" i="74"/>
  <c r="C11" i="66"/>
  <c r="C12" i="65"/>
  <c r="C12" i="55"/>
  <c r="C10" i="29"/>
  <c r="C11" i="28"/>
  <c r="C19" i="61"/>
  <c r="C19" i="75"/>
  <c r="C20" i="67"/>
  <c r="C19" i="68"/>
  <c r="C19" i="74"/>
  <c r="C19" i="66"/>
  <c r="C20" i="65"/>
  <c r="C20" i="55"/>
  <c r="C18" i="29"/>
  <c r="C19" i="28"/>
  <c r="N21" i="19"/>
  <c r="C34" i="21"/>
  <c r="D19" i="21" s="1"/>
  <c r="C16" i="22"/>
  <c r="C10" i="24"/>
  <c r="C14" i="24"/>
  <c r="C18" i="24"/>
  <c r="M22" i="24"/>
  <c r="C11" i="26"/>
  <c r="C14" i="26"/>
  <c r="C15" i="26"/>
  <c r="C17" i="26"/>
  <c r="C19" i="26"/>
  <c r="C22" i="26"/>
  <c r="C21" i="29"/>
  <c r="R12" i="38"/>
  <c r="K21" i="38"/>
  <c r="R21" i="38" s="1"/>
  <c r="J21" i="38"/>
  <c r="H21" i="38"/>
  <c r="K17" i="41"/>
  <c r="L17" i="41" s="1"/>
  <c r="P26" i="45"/>
  <c r="I11" i="46"/>
  <c r="H24" i="46"/>
  <c r="I24" i="46" s="1"/>
  <c r="E121" i="1" s="1"/>
  <c r="F15" i="46"/>
  <c r="J15" i="46" s="1"/>
  <c r="K15" i="46" s="1"/>
  <c r="L15" i="46" s="1"/>
  <c r="J17" i="46"/>
  <c r="K17" i="46" s="1"/>
  <c r="L17" i="46" s="1"/>
  <c r="L10" i="49"/>
  <c r="I21" i="49"/>
  <c r="H12" i="53"/>
  <c r="L12" i="53"/>
  <c r="J12" i="53"/>
  <c r="J14" i="53"/>
  <c r="H14" i="53"/>
  <c r="L14" i="53"/>
  <c r="L17" i="53"/>
  <c r="H17" i="53"/>
  <c r="J17" i="53"/>
  <c r="H15" i="55"/>
  <c r="I24" i="41"/>
  <c r="J24" i="41" s="1"/>
  <c r="D116" i="1" s="1"/>
  <c r="J11" i="41"/>
  <c r="F25" i="44"/>
  <c r="R13" i="44"/>
  <c r="R21" i="44"/>
  <c r="J26" i="45"/>
  <c r="E24" i="46"/>
  <c r="F24" i="46" s="1"/>
  <c r="P12" i="54"/>
  <c r="N12" i="54"/>
  <c r="J12" i="54"/>
  <c r="I25" i="55"/>
  <c r="J25" i="55" s="1"/>
  <c r="D138" i="1" s="1"/>
  <c r="J12" i="55"/>
  <c r="L22" i="66"/>
  <c r="L24" i="66" s="1"/>
  <c r="AC25" i="44"/>
  <c r="AD25" i="44" s="1"/>
  <c r="E119" i="1" s="1"/>
  <c r="Z25" i="44"/>
  <c r="C119" i="1" s="1"/>
  <c r="N15" i="49"/>
  <c r="L15" i="49"/>
  <c r="I24" i="82"/>
  <c r="E208" i="1" s="1"/>
  <c r="K24" i="82"/>
  <c r="E209" i="1" s="1"/>
  <c r="K21" i="41"/>
  <c r="L21" i="41" s="1"/>
  <c r="F26" i="43"/>
  <c r="X26" i="43" s="1"/>
  <c r="X15" i="43"/>
  <c r="X23" i="43"/>
  <c r="J26" i="43"/>
  <c r="X14" i="44"/>
  <c r="L14" i="44"/>
  <c r="R15" i="44"/>
  <c r="X22" i="44"/>
  <c r="L22" i="44"/>
  <c r="R23" i="44"/>
  <c r="F17" i="46"/>
  <c r="U14" i="50"/>
  <c r="H15" i="53"/>
  <c r="J15" i="53"/>
  <c r="P20" i="54"/>
  <c r="N20" i="54"/>
  <c r="J20" i="54"/>
  <c r="D24" i="56"/>
  <c r="L24" i="56"/>
  <c r="F24" i="58"/>
  <c r="Q24" i="58"/>
  <c r="C146" i="1" s="1"/>
  <c r="I24" i="58"/>
  <c r="U24" i="58" s="1"/>
  <c r="L25" i="68"/>
  <c r="E164" i="1" s="1"/>
  <c r="Q25" i="34"/>
  <c r="L14" i="41"/>
  <c r="L18" i="41"/>
  <c r="Q26" i="45"/>
  <c r="N26" i="45"/>
  <c r="N20" i="49"/>
  <c r="L20" i="49"/>
  <c r="R15" i="53"/>
  <c r="L15" i="53"/>
  <c r="H21" i="53"/>
  <c r="L21" i="53"/>
  <c r="J21" i="53"/>
  <c r="L17" i="55"/>
  <c r="L23" i="55"/>
  <c r="E24" i="56"/>
  <c r="N17" i="49"/>
  <c r="H25" i="53"/>
  <c r="C136" i="1" s="1"/>
  <c r="P14" i="54"/>
  <c r="N14" i="54"/>
  <c r="H24" i="54"/>
  <c r="C137" i="1" s="1"/>
  <c r="F24" i="56"/>
  <c r="W24" i="58"/>
  <c r="C147" i="1" s="1"/>
  <c r="J25" i="53"/>
  <c r="D136" i="1" s="1"/>
  <c r="G24" i="56"/>
  <c r="I25" i="63"/>
  <c r="E156" i="1" s="1"/>
  <c r="H25" i="63"/>
  <c r="E155" i="1" s="1"/>
  <c r="K24" i="66"/>
  <c r="D25" i="66"/>
  <c r="I24" i="56"/>
  <c r="O24" i="58"/>
  <c r="E145" i="1" s="1"/>
  <c r="AA24" i="84"/>
  <c r="R12" i="44"/>
  <c r="AD12" i="44"/>
  <c r="R16" i="44"/>
  <c r="R20" i="44"/>
  <c r="L14" i="55"/>
  <c r="L18" i="55"/>
  <c r="L22" i="55"/>
  <c r="M24" i="56"/>
  <c r="J24" i="56"/>
  <c r="F23" i="49"/>
  <c r="E126" i="1" s="1"/>
  <c r="J19" i="53"/>
  <c r="J16" i="54"/>
  <c r="K24" i="56"/>
  <c r="F25" i="62"/>
  <c r="J25" i="62" s="1"/>
  <c r="N25" i="79"/>
  <c r="O25" i="79" s="1"/>
  <c r="E200" i="1" s="1"/>
  <c r="O12" i="79"/>
  <c r="L14" i="76"/>
  <c r="L22" i="76"/>
  <c r="K24" i="76"/>
  <c r="L24" i="76" s="1"/>
  <c r="E194" i="1" s="1"/>
  <c r="J24" i="82"/>
  <c r="R9" i="88"/>
  <c r="AB11" i="58"/>
  <c r="AB24" i="58" s="1"/>
  <c r="AC24" i="58" s="1"/>
  <c r="E148" i="1" s="1"/>
  <c r="Z24" i="58"/>
  <c r="AA24" i="58" s="1"/>
  <c r="E146" i="1" s="1"/>
  <c r="L13" i="76"/>
  <c r="L21" i="76"/>
  <c r="U25" i="78"/>
  <c r="E205" i="1"/>
  <c r="N19" i="83"/>
  <c r="I25" i="83"/>
  <c r="J25" i="83" s="1"/>
  <c r="K25" i="79"/>
  <c r="Q12" i="83"/>
  <c r="Q23" i="83"/>
  <c r="R23" i="83" s="1"/>
  <c r="F24" i="84"/>
  <c r="E216" i="1" s="1"/>
  <c r="Q11" i="87"/>
  <c r="R11" i="87" s="1"/>
  <c r="E190" i="1" s="1"/>
  <c r="H16" i="76"/>
  <c r="M25" i="78"/>
  <c r="M24" i="82"/>
  <c r="E210" i="1" s="1"/>
  <c r="Q13" i="83"/>
  <c r="R13" i="83" s="1"/>
  <c r="M24" i="58"/>
  <c r="D145" i="1" s="1"/>
  <c r="M25" i="79"/>
  <c r="H14" i="76"/>
  <c r="H22" i="76"/>
  <c r="F11" i="77"/>
  <c r="I11" i="82"/>
  <c r="M25" i="83"/>
  <c r="N25" i="83" s="1"/>
  <c r="H13" i="76"/>
  <c r="H21" i="76"/>
  <c r="L26" i="66" l="1"/>
  <c r="E159" i="1" s="1"/>
  <c r="E158" i="1"/>
  <c r="J25" i="66"/>
  <c r="K26" i="66"/>
  <c r="D159" i="1" s="1"/>
  <c r="K25" i="66"/>
  <c r="D158" i="1"/>
  <c r="J12" i="9"/>
  <c r="H12" i="9"/>
  <c r="I12" i="9"/>
  <c r="R12" i="83"/>
  <c r="Q25" i="83"/>
  <c r="R25" i="83" s="1"/>
  <c r="E215" i="1" s="1"/>
  <c r="R26" i="43"/>
  <c r="L26" i="43"/>
  <c r="L26" i="45"/>
  <c r="R24" i="38"/>
  <c r="E112" i="1" s="1"/>
  <c r="H25" i="9"/>
  <c r="J25" i="9"/>
  <c r="N21" i="49"/>
  <c r="L21" i="49"/>
  <c r="V24" i="32"/>
  <c r="E102" i="1" s="1"/>
  <c r="N24" i="32"/>
  <c r="F24" i="32"/>
  <c r="T24" i="32"/>
  <c r="L24" i="32"/>
  <c r="J24" i="32"/>
  <c r="P24" i="32"/>
  <c r="R31" i="8"/>
  <c r="E42" i="1" s="1"/>
  <c r="K24" i="38"/>
  <c r="L24" i="38" s="1"/>
  <c r="E111" i="1" s="1"/>
  <c r="J24" i="38"/>
  <c r="D111" i="1" s="1"/>
  <c r="H24" i="38"/>
  <c r="C111" i="1" s="1"/>
  <c r="N24" i="38"/>
  <c r="C112" i="1" s="1"/>
  <c r="T27" i="70"/>
  <c r="E177" i="1" s="1"/>
  <c r="S27" i="70"/>
  <c r="D177" i="1" s="1"/>
  <c r="R27" i="70"/>
  <c r="C177" i="1" s="1"/>
  <c r="G26" i="67"/>
  <c r="E163" i="1" s="1"/>
  <c r="D25" i="73"/>
  <c r="E181" i="1" s="1"/>
  <c r="D17" i="20"/>
  <c r="D15" i="20"/>
  <c r="D16" i="20"/>
  <c r="D13" i="20"/>
  <c r="D12" i="20"/>
  <c r="H12" i="6"/>
  <c r="H13" i="6" s="1"/>
  <c r="E40" i="1" s="1"/>
  <c r="F29" i="15"/>
  <c r="D65" i="1" s="1"/>
  <c r="E12" i="6"/>
  <c r="E13" i="6" s="1"/>
  <c r="E39" i="1" s="1"/>
  <c r="E20" i="17"/>
  <c r="K20" i="17"/>
  <c r="D18" i="20"/>
  <c r="H20" i="16"/>
  <c r="D11" i="20"/>
  <c r="E20" i="16"/>
  <c r="K20" i="16"/>
  <c r="I13" i="9"/>
  <c r="J13" i="9"/>
  <c r="H13" i="9"/>
  <c r="AD26" i="43"/>
  <c r="K24" i="41"/>
  <c r="L24" i="41" s="1"/>
  <c r="E116" i="1" s="1"/>
  <c r="H24" i="41"/>
  <c r="C116" i="1" s="1"/>
  <c r="O31" i="8"/>
  <c r="E41" i="1" s="1"/>
  <c r="J23" i="49"/>
  <c r="N24" i="54"/>
  <c r="J24" i="54"/>
  <c r="D137" i="1" s="1"/>
  <c r="H8" i="65"/>
  <c r="E8" i="65"/>
  <c r="P24" i="54"/>
  <c r="D29" i="21"/>
  <c r="C37" i="21"/>
  <c r="E83" i="1" s="1"/>
  <c r="D36" i="21"/>
  <c r="E82" i="1" s="1"/>
  <c r="D32" i="21"/>
  <c r="E81" i="1"/>
  <c r="D25" i="21"/>
  <c r="D13" i="21"/>
  <c r="R26" i="45"/>
  <c r="I25" i="9"/>
  <c r="D30" i="9"/>
  <c r="X24" i="30"/>
  <c r="P24" i="30"/>
  <c r="H24" i="30"/>
  <c r="T24" i="30"/>
  <c r="J24" i="30"/>
  <c r="R24" i="30"/>
  <c r="V24" i="30"/>
  <c r="E101" i="1" s="1"/>
  <c r="AD24" i="30"/>
  <c r="Z24" i="30"/>
  <c r="L24" i="30"/>
  <c r="G24" i="13"/>
  <c r="E24" i="13"/>
  <c r="E53" i="1"/>
  <c r="H25" i="13"/>
  <c r="E55" i="1" s="1"/>
  <c r="J10" i="9"/>
  <c r="H10" i="9"/>
  <c r="E23" i="14"/>
  <c r="D19" i="20"/>
  <c r="E80" i="1" s="1"/>
  <c r="H30" i="9" l="1"/>
  <c r="E44" i="1" s="1"/>
  <c r="J30" i="9"/>
  <c r="N23" i="49"/>
  <c r="E129" i="1" s="1"/>
  <c r="L23" i="49"/>
  <c r="E128" i="1" s="1"/>
  <c r="I30" i="9"/>
  <c r="E45" i="1" s="1"/>
</calcChain>
</file>

<file path=xl/comments1.xml><?xml version="1.0" encoding="utf-8"?>
<comments xmlns="http://schemas.openxmlformats.org/spreadsheetml/2006/main">
  <authors>
    <author/>
  </authors>
  <commentList>
    <comment ref="L7" authorId="0" shapeId="0">
      <text>
        <r>
          <rPr>
            <sz val="11"/>
            <color theme="1"/>
            <rFont val="Calibri"/>
            <family val="2"/>
            <scheme val="minor"/>
          </rPr>
          <t>======
ID#AAABFVJv3Z0
SDMK DINAS KESEHATAN KAB. KARANGANYAR    (2024-01-29 03:19:40)
RM dan Perawat Gigi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gzwIYYwC0L9RoP5TSbMftzKfNGTQ=="/>
    </ext>
  </extLst>
</comments>
</file>

<file path=xl/comments2.xml><?xml version="1.0" encoding="utf-8"?>
<comments xmlns="http://schemas.openxmlformats.org/spreadsheetml/2006/main">
  <authors>
    <author/>
  </authors>
  <commentList>
    <comment ref="A3" authorId="0" shapeId="0">
      <text>
        <r>
          <rPr>
            <sz val="11"/>
            <color theme="1"/>
            <rFont val="Calibri"/>
            <family val="2"/>
            <scheme val="minor"/>
          </rPr>
          <t>======
ID#AAABERC9H6Q
    (2024-01-29 00:40:12)
Hisyam akbar: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a1D9BJvgzExwiIh48d4XYaAYLGQ=="/>
    </ext>
  </extLst>
</comments>
</file>

<file path=xl/comments3.xml><?xml version="1.0" encoding="utf-8"?>
<comments xmlns="http://schemas.openxmlformats.org/spreadsheetml/2006/main">
  <authors>
    <author/>
  </authors>
  <commentList>
    <comment ref="D28" authorId="0" shapeId="0">
      <text>
        <r>
          <rPr>
            <sz val="11"/>
            <color theme="1"/>
            <rFont val="Calibri"/>
            <family val="2"/>
            <scheme val="minor"/>
          </rPr>
          <t>======
ID#AAABERC9H6g
user    (2024-01-29 00:40:12)
Diisi jumlah terduga tuberkulosis</t>
        </r>
      </text>
    </comment>
    <comment ref="I30" authorId="0" shapeId="0">
      <text>
        <r>
          <rPr>
            <sz val="11"/>
            <color theme="1"/>
            <rFont val="Calibri"/>
            <family val="2"/>
            <scheme val="minor"/>
          </rPr>
          <t>======
ID#AAABERC9H6Y
user    (2024-01-29 00:40:12)
isi perkiraan jumlah insiden tuberkulosis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gywdLubOIGW3zHc1h9uFGNh/eOjQ=="/>
    </ext>
  </extLst>
</comments>
</file>

<file path=xl/comments4.xml><?xml version="1.0" encoding="utf-8"?>
<comments xmlns="http://schemas.openxmlformats.org/spreadsheetml/2006/main">
  <authors>
    <author/>
  </authors>
  <commentList>
    <comment ref="D26" authorId="0" shapeId="0">
      <text>
        <r>
          <rPr>
            <sz val="11"/>
            <color theme="1"/>
            <rFont val="Calibri"/>
            <family val="2"/>
            <scheme val="minor"/>
          </rPr>
          <t>======
ID#AAABERC9H6U
user    (2024-01-29 00:40:12)
isi prevalensi pneumonia balita (%)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hudR6QugcnUGkYR4xlXv497nQsRg=="/>
    </ext>
  </extLst>
</comments>
</file>

<file path=xl/comments5.xml><?xml version="1.0" encoding="utf-8"?>
<comments xmlns="http://schemas.openxmlformats.org/spreadsheetml/2006/main">
  <authors>
    <author/>
  </authors>
  <commentList>
    <comment ref="F19" authorId="0" shapeId="0">
      <text>
        <r>
          <rPr>
            <sz val="11"/>
            <color theme="1"/>
            <rFont val="Calibri"/>
            <family val="2"/>
            <scheme val="minor"/>
          </rPr>
          <t>======
ID#AAABERC9H6M
user    (2024-01-29 00:40:12)
jumlah estimasi orang dengan risiko terinfeksi HIV</t>
        </r>
      </text>
    </comment>
    <comment ref="F20" authorId="0" shapeId="0">
      <text>
        <r>
          <rPr>
            <sz val="11"/>
            <color theme="1"/>
            <rFont val="Calibri"/>
            <family val="2"/>
            <scheme val="minor"/>
          </rPr>
          <t>======
ID#AAABERC9H6c
user    (2024-01-29 00:40:12)
input  jumlah org dgn risiko terinfeksi HIV mendapat pelayanan deteksi dini HIV sesuai standar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g4B0veMtmXJJP/dpf6SxU1zQJL9g=="/>
    </ext>
  </extLst>
</comments>
</file>

<file path=xl/sharedStrings.xml><?xml version="1.0" encoding="utf-8"?>
<sst xmlns="http://schemas.openxmlformats.org/spreadsheetml/2006/main" count="3348" uniqueCount="1400">
  <si>
    <t>RESUME PROFIL KESEHATAN</t>
  </si>
  <si>
    <t>KABUPATEN/KOTA</t>
  </si>
  <si>
    <t>KARANGANYAR</t>
  </si>
  <si>
    <t>TAHUN</t>
  </si>
  <si>
    <t>NO</t>
  </si>
  <si>
    <t>INDIKATOR</t>
  </si>
  <si>
    <t>ANGKA/NILAI</t>
  </si>
  <si>
    <t>No. Lampiran</t>
  </si>
  <si>
    <t>L</t>
  </si>
  <si>
    <t>P</t>
  </si>
  <si>
    <t>L + P</t>
  </si>
  <si>
    <t>Satuan</t>
  </si>
  <si>
    <t>I</t>
  </si>
  <si>
    <t>GAMBARAN UMUM</t>
  </si>
  <si>
    <t>Luas Wilayah</t>
  </si>
  <si>
    <r>
      <rPr>
        <sz val="11"/>
        <color theme="1"/>
        <rFont val="Arial"/>
        <family val="2"/>
      </rPr>
      <t>Km</t>
    </r>
    <r>
      <rPr>
        <vertAlign val="superscript"/>
        <sz val="11"/>
        <color theme="1"/>
        <rFont val="Arial"/>
        <family val="2"/>
      </rPr>
      <t>2</t>
    </r>
  </si>
  <si>
    <t>Tabel 1</t>
  </si>
  <si>
    <t>Jumlah Desa/Kelurahan</t>
  </si>
  <si>
    <t>Desa/Kelurahan</t>
  </si>
  <si>
    <t>Jumlah Penduduk</t>
  </si>
  <si>
    <t>#REF!</t>
  </si>
  <si>
    <t>Jiwa</t>
  </si>
  <si>
    <t>Tabel 2</t>
  </si>
  <si>
    <t>Rata-rata jiwa/rumah tangga</t>
  </si>
  <si>
    <r>
      <rPr>
        <sz val="11"/>
        <color theme="1"/>
        <rFont val="Arial"/>
        <family val="2"/>
      </rPr>
      <t>Kepadatan Penduduk /Km</t>
    </r>
    <r>
      <rPr>
        <vertAlign val="superscript"/>
        <sz val="11"/>
        <color theme="1"/>
        <rFont val="Arial"/>
        <family val="2"/>
      </rPr>
      <t>2</t>
    </r>
  </si>
  <si>
    <r>
      <rPr>
        <sz val="11"/>
        <color theme="1"/>
        <rFont val="Arial"/>
        <family val="2"/>
      </rPr>
      <t>Jiwa/Km</t>
    </r>
    <r>
      <rPr>
        <vertAlign val="superscript"/>
        <sz val="11"/>
        <color theme="1"/>
        <rFont val="Arial"/>
        <family val="2"/>
      </rPr>
      <t>2</t>
    </r>
  </si>
  <si>
    <t>Rasio Beban Tanggungan</t>
  </si>
  <si>
    <t>per 100 penduduk produktif</t>
  </si>
  <si>
    <t>Rasio Jenis Kelamin</t>
  </si>
  <si>
    <t>Penduduk 15 tahun ke atas melek huruf</t>
  </si>
  <si>
    <t>%</t>
  </si>
  <si>
    <t>Tabel 3</t>
  </si>
  <si>
    <t>Penduduk 15 tahun yang memiliki ijazah tertinggi</t>
  </si>
  <si>
    <t>a. SMP/ MTs</t>
  </si>
  <si>
    <t>b. SMA/ MA</t>
  </si>
  <si>
    <t>c. Sekolah menengah kejuruan</t>
  </si>
  <si>
    <t>d. Diploma I/Diploma II</t>
  </si>
  <si>
    <t>e. Akademi/Diploma III</t>
  </si>
  <si>
    <t>f.  S1/Diploma IV</t>
  </si>
  <si>
    <t>g. S2/S3 (Master/Doktor)</t>
  </si>
  <si>
    <t>II</t>
  </si>
  <si>
    <t>SARANA KESEHATAN</t>
  </si>
  <si>
    <t>II.1</t>
  </si>
  <si>
    <t>Sarana Kesehatan</t>
  </si>
  <si>
    <t>Jumlah Rumah Sakit Umum</t>
  </si>
  <si>
    <t>RS</t>
  </si>
  <si>
    <t>Tabel 4</t>
  </si>
  <si>
    <t>Jumlah Rumah Sakit Khusus</t>
  </si>
  <si>
    <t>Jumlah Puskesmas Rawat Inap</t>
  </si>
  <si>
    <t>Puskesmas</t>
  </si>
  <si>
    <t>Jumlah Puskesmas non-Rawat Inap</t>
  </si>
  <si>
    <t>Jumlah Puskesmas Keliling</t>
  </si>
  <si>
    <t>Puskesmas keliling</t>
  </si>
  <si>
    <t>Jumlah Puskesmas pembantu</t>
  </si>
  <si>
    <t>Pustu</t>
  </si>
  <si>
    <t>Jumlah Apotek</t>
  </si>
  <si>
    <t>Apotek</t>
  </si>
  <si>
    <t>Jumlah Klinik Pratama</t>
  </si>
  <si>
    <t>Klinik Pratama</t>
  </si>
  <si>
    <t>Jumlah Klinik Utama</t>
  </si>
  <si>
    <t>Klinik Utama</t>
  </si>
  <si>
    <t>RS dengan kemampuan pelayanan gadar level 1</t>
  </si>
  <si>
    <t>Tabel 6</t>
  </si>
  <si>
    <t>II.2</t>
  </si>
  <si>
    <t>Akses dan Mutu Pelayanan Kesehatan</t>
  </si>
  <si>
    <t>Cakupan Kunjungan Rawat Jalan</t>
  </si>
  <si>
    <t>Tabel 5</t>
  </si>
  <si>
    <t>Cakupan Kunjungan Rawat Inap</t>
  </si>
  <si>
    <r>
      <rPr>
        <sz val="11"/>
        <color theme="1"/>
        <rFont val="Arial"/>
        <family val="2"/>
      </rPr>
      <t>Angka kematian kasar/</t>
    </r>
    <r>
      <rPr>
        <i/>
        <sz val="11"/>
        <color theme="1"/>
        <rFont val="Arial"/>
        <family val="2"/>
      </rPr>
      <t>Gross Death Rate</t>
    </r>
    <r>
      <rPr>
        <sz val="11"/>
        <color theme="1"/>
        <rFont val="Arial"/>
        <family val="2"/>
      </rPr>
      <t xml:space="preserve"> (GDR) di RS</t>
    </r>
  </si>
  <si>
    <t>per 1.000 pasien keluar</t>
  </si>
  <si>
    <t>Tabel 7</t>
  </si>
  <si>
    <r>
      <rPr>
        <sz val="11"/>
        <color theme="1"/>
        <rFont val="Arial"/>
        <family val="2"/>
      </rPr>
      <t>Angka kematian murni/</t>
    </r>
    <r>
      <rPr>
        <i/>
        <sz val="11"/>
        <color theme="1"/>
        <rFont val="Arial"/>
        <family val="2"/>
      </rPr>
      <t xml:space="preserve">Nett Death Rate </t>
    </r>
    <r>
      <rPr>
        <sz val="11"/>
        <color theme="1"/>
        <rFont val="Arial"/>
        <family val="2"/>
      </rPr>
      <t>(NDR) di RS</t>
    </r>
  </si>
  <si>
    <r>
      <rPr>
        <i/>
        <sz val="11"/>
        <color theme="1"/>
        <rFont val="Arial"/>
        <family val="2"/>
      </rPr>
      <t>Bed Occupation Rate</t>
    </r>
    <r>
      <rPr>
        <sz val="11"/>
        <color theme="1"/>
        <rFont val="Arial"/>
        <family val="2"/>
      </rPr>
      <t xml:space="preserve"> (BOR) di RS</t>
    </r>
  </si>
  <si>
    <t>Tabel 8</t>
  </si>
  <si>
    <r>
      <rPr>
        <i/>
        <sz val="11"/>
        <color theme="1"/>
        <rFont val="Arial"/>
        <family val="2"/>
      </rPr>
      <t>Bed Turn Over</t>
    </r>
    <r>
      <rPr>
        <sz val="11"/>
        <color theme="1"/>
        <rFont val="Arial"/>
        <family val="2"/>
      </rPr>
      <t xml:space="preserve"> (BTO) di RS</t>
    </r>
  </si>
  <si>
    <t>Kali</t>
  </si>
  <si>
    <r>
      <rPr>
        <i/>
        <sz val="11"/>
        <color theme="1"/>
        <rFont val="Arial"/>
        <family val="2"/>
      </rPr>
      <t>Turn of Interval</t>
    </r>
    <r>
      <rPr>
        <sz val="11"/>
        <color theme="1"/>
        <rFont val="Arial"/>
        <family val="2"/>
      </rPr>
      <t xml:space="preserve"> (TOI) di RS</t>
    </r>
  </si>
  <si>
    <t>Hari</t>
  </si>
  <si>
    <r>
      <rPr>
        <i/>
        <sz val="11"/>
        <color theme="1"/>
        <rFont val="Arial"/>
        <family val="2"/>
      </rPr>
      <t>Average Length of Stay</t>
    </r>
    <r>
      <rPr>
        <sz val="11"/>
        <color theme="1"/>
        <rFont val="Arial"/>
        <family val="2"/>
      </rPr>
      <t xml:space="preserve"> (ALOS) di RS</t>
    </r>
  </si>
  <si>
    <t>Puskesmas dengan ketersediaan obat vaksin &amp; essensial</t>
  </si>
  <si>
    <t>Tabel 9</t>
  </si>
  <si>
    <t>Persentase Ketersediaan Obat Essensial</t>
  </si>
  <si>
    <t>Tabel 10</t>
  </si>
  <si>
    <t>Persentase kabupaten/kota dengan ketersediaan vaksin IDL</t>
  </si>
  <si>
    <t>Tabel 11</t>
  </si>
  <si>
    <t>II.3</t>
  </si>
  <si>
    <t>Upaya Kesehatan Bersumberdaya Masyarakat (UKBM)</t>
  </si>
  <si>
    <t>Jumlah Posyandu</t>
  </si>
  <si>
    <t>Posyandu</t>
  </si>
  <si>
    <t>Tabel 12</t>
  </si>
  <si>
    <t>Posyandu Aktif</t>
  </si>
  <si>
    <t>Rasio posyandu per 100 balita</t>
  </si>
  <si>
    <t>per 100 balita</t>
  </si>
  <si>
    <t>Posbindu PTM</t>
  </si>
  <si>
    <t>III</t>
  </si>
  <si>
    <t>SUMBER DAYA MANUSIA KESEHATAN</t>
  </si>
  <si>
    <t>Jumlah Dokter Spesialis</t>
  </si>
  <si>
    <t>Orang</t>
  </si>
  <si>
    <t>Tabel 13</t>
  </si>
  <si>
    <t>Jumlah Dokter Umum</t>
  </si>
  <si>
    <t xml:space="preserve">Rasio Dokter (spesialis+umum) </t>
  </si>
  <si>
    <t>per 100.000 penduduk</t>
  </si>
  <si>
    <t>Jumlah Dokter Gigi + Dokter Gigi Spesialis</t>
  </si>
  <si>
    <t>Rasio Dokter Gigi (termasuk Dokter Gigi Spesialis)</t>
  </si>
  <si>
    <t>Jumlah Bidan</t>
  </si>
  <si>
    <t>Tabel 14</t>
  </si>
  <si>
    <t>Rasio Bidan per 100.000 penduduk</t>
  </si>
  <si>
    <t>Jumlah Perawat</t>
  </si>
  <si>
    <t>Rasio Perawat per 100.000 penduduk</t>
  </si>
  <si>
    <t>Jumlah Tenaga Kesehatan Masyarakat</t>
  </si>
  <si>
    <t>Tabel 15</t>
  </si>
  <si>
    <t>Jumlah Tenaga Kesehatan Lingkungan</t>
  </si>
  <si>
    <t>Jumlah Tenaga Gizi</t>
  </si>
  <si>
    <t>Jumlah Ahli Teknologi Laboratorium Medik</t>
  </si>
  <si>
    <t>Tabel 16</t>
  </si>
  <si>
    <t>Jumlah Tenaga Teknik Biomedika Lainnya</t>
  </si>
  <si>
    <t>Jumlah Tenaga Keterapian Fisik</t>
  </si>
  <si>
    <t>Jumlah Tenaga Keteknisian Medis</t>
  </si>
  <si>
    <t>Jumlah Tenaga Teknis Kefarmasian</t>
  </si>
  <si>
    <t>Tabel 17</t>
  </si>
  <si>
    <t>Jumlah Tenaga Apoteker</t>
  </si>
  <si>
    <t>Jumlah Tenaga Kefarmasian</t>
  </si>
  <si>
    <t>IV</t>
  </si>
  <si>
    <t>PEMBIAYAAN KESEHATAN</t>
  </si>
  <si>
    <t>Peserta Jaminan Pemeliharaan Kesehatan</t>
  </si>
  <si>
    <t>Tabel 19</t>
  </si>
  <si>
    <t>Total anggaran kesehatan</t>
  </si>
  <si>
    <t>Rp</t>
  </si>
  <si>
    <t>Tabel 20</t>
  </si>
  <si>
    <t>APBD kesehatan terhadap APBD kab/kota</t>
  </si>
  <si>
    <t>Anggaran kesehatan perkapita</t>
  </si>
  <si>
    <t>V</t>
  </si>
  <si>
    <t>KESEHATAN KELUARGA</t>
  </si>
  <si>
    <t>V.1</t>
  </si>
  <si>
    <t>Kesehatan Ibu</t>
  </si>
  <si>
    <t>Jumlah Lahir Hidup</t>
  </si>
  <si>
    <t>Tabel 21</t>
  </si>
  <si>
    <t>Angka Lahir Mati (dilaporkan)</t>
  </si>
  <si>
    <t>per 1.000 Kelahiran Hidup</t>
  </si>
  <si>
    <t>Jumlah Kematian Ibu</t>
  </si>
  <si>
    <t>Ibu</t>
  </si>
  <si>
    <t>Angka Kematian Ibu (dilaporkan)</t>
  </si>
  <si>
    <t>per 100.000 Kelahiran Hidup</t>
  </si>
  <si>
    <t>Kunjungan Ibu Hamil (K1)</t>
  </si>
  <si>
    <t>Tabel 24</t>
  </si>
  <si>
    <t>Kunjungan Ibu Hamil (K4)</t>
  </si>
  <si>
    <t>Kunjungan Ibu Hamil (K6)</t>
  </si>
  <si>
    <t>Persalinan di Fasyankes</t>
  </si>
  <si>
    <t>Pelayanan Ibu Nifas KF Lengkap</t>
  </si>
  <si>
    <t>Ibu Nifas Mendapat Vitamin A</t>
  </si>
  <si>
    <t>Ibu hamil dengan imunisasi Td2+</t>
  </si>
  <si>
    <t xml:space="preserve">Ibu Hamil Mendapat Tablet Tambah Darah 90 </t>
  </si>
  <si>
    <t>Tabel 28</t>
  </si>
  <si>
    <t xml:space="preserve">Ibu Hamil Mengonsumsi Tablet Tambah Darah 90 </t>
  </si>
  <si>
    <t>Bumil dengan Komplikasi Kebidanan yang Ditangani</t>
  </si>
  <si>
    <t>Tabel 32</t>
  </si>
  <si>
    <t>Peserta KB Aktif Modern</t>
  </si>
  <si>
    <t>Tabel 29</t>
  </si>
  <si>
    <t>Peserta KB Pasca Persalinan</t>
  </si>
  <si>
    <t>Tabel 31</t>
  </si>
  <si>
    <t>V.2</t>
  </si>
  <si>
    <t>Kesehatan Anak</t>
  </si>
  <si>
    <t>Jumlah Kematian Neonatal</t>
  </si>
  <si>
    <t>neonatal</t>
  </si>
  <si>
    <t>Tabel 34</t>
  </si>
  <si>
    <t>Angka Kematian Neonatal (dilaporkan)</t>
  </si>
  <si>
    <t>Jumlah Bayi Mati</t>
  </si>
  <si>
    <t>bayi</t>
  </si>
  <si>
    <t>Angka Kematian Bayi (dilaporkan)</t>
  </si>
  <si>
    <t>Jumlah Balita Mati</t>
  </si>
  <si>
    <t>Balita</t>
  </si>
  <si>
    <t>Angka Kematian Balita (dilaporkan)</t>
  </si>
  <si>
    <t xml:space="preserve">Bayi baru lahir ditimbang </t>
  </si>
  <si>
    <t>Tabel 33</t>
  </si>
  <si>
    <t xml:space="preserve">Berat Badan Bayi Lahir Rendah (BBLR) </t>
  </si>
  <si>
    <t>Kunjungan Neonatus 1 (KN 1)</t>
  </si>
  <si>
    <t>Tabel 38</t>
  </si>
  <si>
    <t>Kunjungan Neonatus 3 kali (KN Lengkap)</t>
  </si>
  <si>
    <t>Bayi yang diberi ASI Eksklusif</t>
  </si>
  <si>
    <t>Tabel 39</t>
  </si>
  <si>
    <t>Pelayanan kesehatan bayi</t>
  </si>
  <si>
    <t>Tabel 36</t>
  </si>
  <si>
    <t>Desa/Kelurahan UCI</t>
  </si>
  <si>
    <t>Tabel 41</t>
  </si>
  <si>
    <t>Cakupan Imunisasi Campak/Rubela pada Bayi</t>
  </si>
  <si>
    <t>Tabel 43</t>
  </si>
  <si>
    <t>Imunisasi dasar lengkap pada bayi</t>
  </si>
  <si>
    <t>Bayi Mendapat Vitamin A</t>
  </si>
  <si>
    <t>Tabel 45</t>
  </si>
  <si>
    <t>Anak Balita Mendapat Vitamin A</t>
  </si>
  <si>
    <t>Balita Mendapatkan Vitamin A</t>
  </si>
  <si>
    <t>Balita Memiliki Buku KIA</t>
  </si>
  <si>
    <t>Tabel 46</t>
  </si>
  <si>
    <t>Balita Dipantau Pertumbuhan dan Perkembangan</t>
  </si>
  <si>
    <t>Balita ditimbang (D/S)</t>
  </si>
  <si>
    <t>Tabel 47</t>
  </si>
  <si>
    <t>Balita Berat Badan Kurang (BB/U)</t>
  </si>
  <si>
    <t>Tabel 48</t>
  </si>
  <si>
    <t>Balita pendek (TB/U)</t>
  </si>
  <si>
    <t>Balita Gizi Kurang (BB/TB)</t>
  </si>
  <si>
    <t>Balita Gizi Buruk (BB/TB)</t>
  </si>
  <si>
    <t>Cakupan Penjaringan Kesehatan Siswa Kelas 1 SD/MI</t>
  </si>
  <si>
    <t>Tabel 49</t>
  </si>
  <si>
    <t>Cakupan Penjaringan Kesehatan Siswa Kelas 7 SMP/MTs</t>
  </si>
  <si>
    <t>Cakupan Penjaringan Kesehatan Siswa Kelas 10 SMA/MA</t>
  </si>
  <si>
    <t>Pelayanan kesehatan pada usia pendidikan dasar</t>
  </si>
  <si>
    <t>V.3</t>
  </si>
  <si>
    <t>Kesehatan Usia Produktif dan Usia Lanjut</t>
  </si>
  <si>
    <t>Pelayanan Kesehatan Usia Produktif</t>
  </si>
  <si>
    <t>Tabel 52</t>
  </si>
  <si>
    <t>Catin Mendapatkan Layanan Kesehatan</t>
  </si>
  <si>
    <t>Tabel 53</t>
  </si>
  <si>
    <t>Pelayanan Kesehatan Usila (60+ tahun)</t>
  </si>
  <si>
    <t>Tabel 54</t>
  </si>
  <si>
    <t>VI</t>
  </si>
  <si>
    <t>PENGENDALIAN PENYAKIT</t>
  </si>
  <si>
    <t>VI.1</t>
  </si>
  <si>
    <t>Pengendalian Penyakit Menular Langsung</t>
  </si>
  <si>
    <t>Persentase orang terduga TBC mendapatkan pelayanan kesehatan sesuai standar</t>
  </si>
  <si>
    <t>Tabel 56</t>
  </si>
  <si>
    <r>
      <rPr>
        <i/>
        <sz val="11"/>
        <color theme="1"/>
        <rFont val="Arial"/>
        <family val="2"/>
      </rPr>
      <t xml:space="preserve">Treatment Coverage </t>
    </r>
    <r>
      <rPr>
        <sz val="11"/>
        <color theme="1"/>
        <rFont val="Arial"/>
        <family val="2"/>
      </rPr>
      <t>TBC</t>
    </r>
  </si>
  <si>
    <t>Cakupan penemuan kasus TBC anak</t>
  </si>
  <si>
    <t>Angka kesembuhan BTA+</t>
  </si>
  <si>
    <t>Tabel 57</t>
  </si>
  <si>
    <t>Angka pengobatan lengkap semua kasus TBC</t>
  </si>
  <si>
    <r>
      <rPr>
        <sz val="11"/>
        <color theme="1"/>
        <rFont val="Arial"/>
        <family val="2"/>
      </rPr>
      <t xml:space="preserve">Angka keberhasilan pengobatan </t>
    </r>
    <r>
      <rPr>
        <i/>
        <sz val="11"/>
        <color theme="1"/>
        <rFont val="Arial"/>
        <family val="2"/>
      </rPr>
      <t>(Success Rate)</t>
    </r>
    <r>
      <rPr>
        <sz val="11"/>
        <color theme="1"/>
        <rFont val="Arial"/>
        <family val="2"/>
      </rPr>
      <t xml:space="preserve"> semua kasus TBC</t>
    </r>
  </si>
  <si>
    <t>Jumlah kematian selama pengobatan tuberkulosis</t>
  </si>
  <si>
    <t>Penemuan penderita pneumonia pada balita</t>
  </si>
  <si>
    <t>Tabel 58</t>
  </si>
  <si>
    <t>Puskesmas yang melakukan tatalaksana standar pneumonia min 60%</t>
  </si>
  <si>
    <t>Jumlah Kasus HIV</t>
  </si>
  <si>
    <t>Kasus</t>
  </si>
  <si>
    <t>Tabel 59</t>
  </si>
  <si>
    <t>Persentase ODHIV Baru Mendapat Pengobatan ARV</t>
  </si>
  <si>
    <t>Tabel 60</t>
  </si>
  <si>
    <t>Persentase Penderita Diare pada Semua Umur Dilayani</t>
  </si>
  <si>
    <t>Tabel 61</t>
  </si>
  <si>
    <t>Persentase Penderita Diare pada Balita Dilayani</t>
  </si>
  <si>
    <t>Persentase Ibu hamil diperiksa Hepatitis</t>
  </si>
  <si>
    <t>Tabel 62</t>
  </si>
  <si>
    <t>Persentase Ibu hamil diperiksa Reaktif Hepatitis</t>
  </si>
  <si>
    <t>Persentase Bayi dari Bumil Reakif Hepatitis Diperiksa</t>
  </si>
  <si>
    <t>Jumlah Kasus Baru Kusta (PB+MB)</t>
  </si>
  <si>
    <t>Tabel 64</t>
  </si>
  <si>
    <t>Angka penemuan kasus baru kusta (NCDR)</t>
  </si>
  <si>
    <t>Persentase Kasus Baru Kusta anak &lt; 15 Tahun</t>
  </si>
  <si>
    <t>Persentase Cacat Tingkat 0 Penderita Kusta</t>
  </si>
  <si>
    <t>Persentase Cacat Tingkat 2 Penderita Kusta</t>
  </si>
  <si>
    <t>Angka Cacat Tingkat 2 Penderita Kusta</t>
  </si>
  <si>
    <t xml:space="preserve">Angka Prevalensi Kusta </t>
  </si>
  <si>
    <t>per 10.000 Penduduk</t>
  </si>
  <si>
    <t>Tabel 65</t>
  </si>
  <si>
    <t>Penderita Kusta PB Selesai Berobat (RFT PB)</t>
  </si>
  <si>
    <t>Tabel 67</t>
  </si>
  <si>
    <t>Penderita Kusta MB Selesai Berobat (RFT MB)</t>
  </si>
  <si>
    <t>VI.2</t>
  </si>
  <si>
    <t>Pengendalian Penyakit yang Dapat Dicegah dengan Imunisasi</t>
  </si>
  <si>
    <t>AFP Rate (non polio) &lt; 15 tahun</t>
  </si>
  <si>
    <t>per 100.000 penduduk &lt;15 tahun</t>
  </si>
  <si>
    <t>Tabel 68</t>
  </si>
  <si>
    <t>Jumlah kasus difteri</t>
  </si>
  <si>
    <t>Tabel 69</t>
  </si>
  <si>
    <r>
      <rPr>
        <i/>
        <sz val="11"/>
        <color theme="1"/>
        <rFont val="Arial"/>
        <family val="2"/>
      </rPr>
      <t>Case fatality rate</t>
    </r>
    <r>
      <rPr>
        <sz val="11"/>
        <color theme="1"/>
        <rFont val="Arial"/>
        <family val="2"/>
      </rPr>
      <t xml:space="preserve"> difteri</t>
    </r>
  </si>
  <si>
    <t>Jumlah kasus pertusis</t>
  </si>
  <si>
    <t>Jumlah kasus tetanus neonatorum</t>
  </si>
  <si>
    <r>
      <rPr>
        <i/>
        <sz val="11"/>
        <color theme="1"/>
        <rFont val="Arial"/>
        <family val="2"/>
      </rPr>
      <t>Case fatality rate</t>
    </r>
    <r>
      <rPr>
        <sz val="11"/>
        <color theme="1"/>
        <rFont val="Arial"/>
        <family val="2"/>
      </rPr>
      <t xml:space="preserve"> tetanus neonatorum</t>
    </r>
  </si>
  <si>
    <t>Jumlah kasus hepatitis B</t>
  </si>
  <si>
    <t>Jumlah kasus suspek campak</t>
  </si>
  <si>
    <t xml:space="preserve">Insiden rate suspek campak </t>
  </si>
  <si>
    <t>KLB ditangani &lt; 24 jam</t>
  </si>
  <si>
    <t>Tabel 63</t>
  </si>
  <si>
    <t>VI.3</t>
  </si>
  <si>
    <t>Pengendalian Penyakit Tular Vektor dan Zoonotik</t>
  </si>
  <si>
    <r>
      <rPr>
        <sz val="11"/>
        <color theme="1"/>
        <rFont val="Arial"/>
        <family val="2"/>
      </rPr>
      <t>Angka kesakitan (</t>
    </r>
    <r>
      <rPr>
        <i/>
        <sz val="11"/>
        <color theme="1"/>
        <rFont val="Arial"/>
        <family val="2"/>
      </rPr>
      <t>incidence rate)</t>
    </r>
    <r>
      <rPr>
        <sz val="11"/>
        <color theme="1"/>
        <rFont val="Arial"/>
        <family val="2"/>
      </rPr>
      <t>DBD</t>
    </r>
  </si>
  <si>
    <r>
      <rPr>
        <sz val="11"/>
        <color theme="1"/>
        <rFont val="Arial"/>
        <family val="2"/>
      </rPr>
      <t>Angka kematian</t>
    </r>
    <r>
      <rPr>
        <i/>
        <sz val="11"/>
        <color theme="1"/>
        <rFont val="Arial"/>
        <family val="2"/>
      </rPr>
      <t xml:space="preserve"> (case fatality rate)</t>
    </r>
    <r>
      <rPr>
        <sz val="11"/>
        <color theme="1"/>
        <rFont val="Arial"/>
        <family val="2"/>
      </rPr>
      <t xml:space="preserve"> DBD</t>
    </r>
  </si>
  <si>
    <r>
      <rPr>
        <sz val="11"/>
        <color theme="1"/>
        <rFont val="Arial"/>
        <family val="2"/>
      </rPr>
      <t>Angka kesakitan malaria (</t>
    </r>
    <r>
      <rPr>
        <i/>
        <sz val="11"/>
        <color theme="1"/>
        <rFont val="Arial"/>
        <family val="2"/>
      </rPr>
      <t>annual parasit incidence</t>
    </r>
    <r>
      <rPr>
        <sz val="11"/>
        <color theme="1"/>
        <rFont val="Arial"/>
        <family val="2"/>
      </rPr>
      <t>)</t>
    </r>
  </si>
  <si>
    <t>per 1.000 penduduk</t>
  </si>
  <si>
    <t>Tabel 66</t>
  </si>
  <si>
    <t>Konfirmasi laboratorium pada suspek malaria</t>
  </si>
  <si>
    <t>Pengobatan standar kasus malaria positif</t>
  </si>
  <si>
    <r>
      <rPr>
        <i/>
        <sz val="11"/>
        <color theme="1"/>
        <rFont val="Arial"/>
        <family val="2"/>
      </rPr>
      <t>Case fatality rate</t>
    </r>
    <r>
      <rPr>
        <sz val="11"/>
        <color theme="1"/>
        <rFont val="Arial"/>
        <family val="2"/>
      </rPr>
      <t xml:space="preserve"> malaria</t>
    </r>
  </si>
  <si>
    <t>Penderita kronis filariasis</t>
  </si>
  <si>
    <t>Jumlah Kasus Covid-19</t>
  </si>
  <si>
    <t>Tabel 84</t>
  </si>
  <si>
    <r>
      <rPr>
        <sz val="11"/>
        <color theme="1"/>
        <rFont val="Arial"/>
        <family val="2"/>
      </rPr>
      <t>CFR (</t>
    </r>
    <r>
      <rPr>
        <i/>
        <sz val="11"/>
        <color theme="1"/>
        <rFont val="Arial"/>
        <family val="2"/>
      </rPr>
      <t>Case Fatality Rate</t>
    </r>
    <r>
      <rPr>
        <sz val="11"/>
        <color theme="1"/>
        <rFont val="Arial"/>
        <family val="2"/>
      </rPr>
      <t>) Covid-19</t>
    </r>
  </si>
  <si>
    <t>Cakupan Total Vaksinasi Covid-19 Dosis 1</t>
  </si>
  <si>
    <t>Cakupan Total Vaksinasi Covid-19 Dosis 2</t>
  </si>
  <si>
    <t>VI.4</t>
  </si>
  <si>
    <t>Pengendalian Penyakit Tidak Menular</t>
  </si>
  <si>
    <t>Penderita Hipertensi Mendapat Pelayanan Kesehatan</t>
  </si>
  <si>
    <t xml:space="preserve">Penyandang DM  mendapatkan pelayanan kesehatan sesuai standar </t>
  </si>
  <si>
    <t>Pemeriksaan IVA pada perempuan usia 30-50 tahun</t>
  </si>
  <si>
    <t>% perempuan usia 30-50 tahun</t>
  </si>
  <si>
    <t>Tabel 70</t>
  </si>
  <si>
    <t>Persentase IVA positif pada perempuan usia 30-50 tahun</t>
  </si>
  <si>
    <t>Pemeriksaan payudara (SADANIS) pada perempuan 30-50 tahun</t>
  </si>
  <si>
    <t>Tabel 77</t>
  </si>
  <si>
    <t>Persentase tumor/benjolan payudara pada perempuan 30-50 tahun</t>
  </si>
  <si>
    <t>Pelayanan Kesehatan Orang dengan Gangguan Jiwa Berat</t>
  </si>
  <si>
    <t>Tabel 71</t>
  </si>
  <si>
    <t>VII</t>
  </si>
  <si>
    <t>KESEHATAN LINGKUNGAN</t>
  </si>
  <si>
    <t>Sarana Air Minum yang DiawasiI/ Diperiksa Kualitas Air Minumnya Sesuai Standar (Aman)</t>
  </si>
  <si>
    <t>Tabel 79</t>
  </si>
  <si>
    <t>KK Stop BABS (SBS)</t>
  </si>
  <si>
    <t>Tabel 72</t>
  </si>
  <si>
    <t>KK dengan Akses terhadap Fasilitas Sanitasi yang Layak</t>
  </si>
  <si>
    <t>KK dengan Akses terhadap Fasilitas Sanitasi yang Aman</t>
  </si>
  <si>
    <t>Desa/ Kelurahan Stop BABS (SBS)</t>
  </si>
  <si>
    <t>Tabel 80</t>
  </si>
  <si>
    <t>KK Cuci Tangan Pakai Sabun (CTPS)</t>
  </si>
  <si>
    <t>Tabel 81</t>
  </si>
  <si>
    <t>KK Pengelolaan Air Minum dan Makanan Rumah Tangga (PAMMRT)</t>
  </si>
  <si>
    <t>KK Pengelolaan Sampah Rumah Tangga (PSRT)</t>
  </si>
  <si>
    <t>KK Pengelolaan Limbah Cair Rumah Tangga (PLCRT)</t>
  </si>
  <si>
    <t>Desa/ Kelurahan 5 Pilar STBM</t>
  </si>
  <si>
    <t>KK Pengelolaan Kualitas Udara dalam Rumah Tangga (PKURT)</t>
  </si>
  <si>
    <t>KK Akses Rumah Sehat</t>
  </si>
  <si>
    <t>Tempat Fasilitas Umum (TFU) yang Dilakukan Pengawasan Sesuai Standar</t>
  </si>
  <si>
    <t>Tempat Pengelolaan Pangan (TPP) Jasa Boga yang Memenuhi Syarat Kesehatan</t>
  </si>
  <si>
    <t>Tabel 83</t>
  </si>
  <si>
    <t>TABEL 1</t>
  </si>
  <si>
    <t>LUAS WILAYAH,  JUMLAH DESA/KELURAHAN, JUMLAH PENDUDUK, JUMLAH RUMAH TANGGA,</t>
  </si>
  <si>
    <t>DAN KEPADATAN PENDUDUK MENURUT KECAMATAN</t>
  </si>
  <si>
    <t>KECAMATAN</t>
  </si>
  <si>
    <t>LUAS</t>
  </si>
  <si>
    <t>JUMLAH</t>
  </si>
  <si>
    <t>JUMLAH PENDUDUK</t>
  </si>
  <si>
    <t>RATA-RATA</t>
  </si>
  <si>
    <t>KEPADATAN</t>
  </si>
  <si>
    <t>WILAYAH</t>
  </si>
  <si>
    <t xml:space="preserve">DESA </t>
  </si>
  <si>
    <t>KELURAHAN</t>
  </si>
  <si>
    <t>DESA + KELURAHAN</t>
  </si>
  <si>
    <t>RUMAH</t>
  </si>
  <si>
    <t>JIWA/RUMAH</t>
  </si>
  <si>
    <t>PENDUDUK</t>
  </si>
  <si>
    <r>
      <rPr>
        <b/>
        <sz val="12"/>
        <color theme="1"/>
        <rFont val="Arial"/>
        <family val="2"/>
      </rPr>
      <t>(</t>
    </r>
    <r>
      <rPr>
        <b/>
        <i/>
        <sz val="12"/>
        <color theme="1"/>
        <rFont val="Arial"/>
        <family val="2"/>
      </rPr>
      <t>km</t>
    </r>
    <r>
      <rPr>
        <b/>
        <vertAlign val="superscript"/>
        <sz val="12"/>
        <color theme="1"/>
        <rFont val="Arial"/>
        <family val="2"/>
      </rPr>
      <t>2</t>
    </r>
    <r>
      <rPr>
        <b/>
        <sz val="12"/>
        <color theme="1"/>
        <rFont val="Arial"/>
        <family val="2"/>
      </rPr>
      <t>)</t>
    </r>
  </si>
  <si>
    <t xml:space="preserve">TANGGA </t>
  </si>
  <si>
    <r>
      <rPr>
        <b/>
        <i/>
        <sz val="12"/>
        <color theme="1"/>
        <rFont val="Arial"/>
        <family val="2"/>
      </rPr>
      <t>per km</t>
    </r>
    <r>
      <rPr>
        <b/>
        <vertAlign val="superscript"/>
        <sz val="12"/>
        <color theme="1"/>
        <rFont val="Arial"/>
        <family val="2"/>
      </rPr>
      <t>2</t>
    </r>
  </si>
  <si>
    <t>Paseban</t>
  </si>
  <si>
    <t>Lemahbang</t>
  </si>
  <si>
    <t>Karangbangun</t>
  </si>
  <si>
    <t>Ploso</t>
  </si>
  <si>
    <t>Giriwondo</t>
  </si>
  <si>
    <t>Kadipiro</t>
  </si>
  <si>
    <t>Jumantoro</t>
  </si>
  <si>
    <t>Kedawung</t>
  </si>
  <si>
    <t>Bakalan</t>
  </si>
  <si>
    <t>Jumapolo</t>
  </si>
  <si>
    <t>Kwangsan</t>
  </si>
  <si>
    <t>Jatirejo</t>
  </si>
  <si>
    <t>Sumber: - Kantor Statistik Kabupaten/Kota</t>
  </si>
  <si>
    <t xml:space="preserve">              - sumber lain…... (sebutkan)</t>
  </si>
  <si>
    <t>TABEL 2</t>
  </si>
  <si>
    <t>JUMLAH PENDUDUK MENURUT JENIS KELAMIN DAN KELOMPOK UMUR</t>
  </si>
  <si>
    <t>KELOMPOK UMUR (TAHUN)</t>
  </si>
  <si>
    <t xml:space="preserve">LAKI-LAKI </t>
  </si>
  <si>
    <t xml:space="preserve"> PEREMPUAN </t>
  </si>
  <si>
    <t>LAKI-LAKI+PEREMPUAN</t>
  </si>
  <si>
    <t>RASIO JENIS KELAMIN</t>
  </si>
  <si>
    <t>0 - 4</t>
  </si>
  <si>
    <t>5 - 9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</si>
  <si>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</si>
  <si>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</si>
  <si>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</si>
  <si>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</si>
  <si>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</si>
  <si>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</si>
  <si>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</si>
  <si>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</si>
  <si>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</si>
  <si>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</si>
  <si>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</si>
  <si>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</si>
  <si>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</si>
  <si>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75+</t>
  </si>
  <si>
    <r>
      <rPr>
        <b/>
        <sz val="12"/>
        <color theme="1"/>
        <rFont val="Arial"/>
        <family val="2"/>
      </rPr>
      <t xml:space="preserve">ANGKA BEBAN TANGGUNGAN </t>
    </r>
    <r>
      <rPr>
        <b/>
        <i/>
        <sz val="12"/>
        <color theme="1"/>
        <rFont val="Arial"/>
        <family val="2"/>
      </rPr>
      <t>(DEPENDENCY RATIO)</t>
    </r>
  </si>
  <si>
    <t>Sumber: -  Kantor Statistik Kabupaten/kota</t>
  </si>
  <si>
    <t xml:space="preserve">                 -  Sumber lain…... (sebutkan)</t>
  </si>
  <si>
    <t>TABEL 3</t>
  </si>
  <si>
    <t xml:space="preserve">PENDUDUK BERUMUR 15 TAHUN KE ATAS YANG MELEK HURUF </t>
  </si>
  <si>
    <t>DAN IJAZAH TERTINGGI YANG DIPEROLEH MENURUT JENIS KELAMIN</t>
  </si>
  <si>
    <t>VARIABEL</t>
  </si>
  <si>
    <t>PERSENTASE</t>
  </si>
  <si>
    <t>LAKI-LAKI+
PEREMPUAN</t>
  </si>
  <si>
    <t xml:space="preserve"> PEREMPUAN</t>
  </si>
  <si>
    <t>PENDUDUK BERUMUR 15 TAHUN KE ATAS</t>
  </si>
  <si>
    <t>PENDUDUK BERUMUR 15 TAHUN KE ATAS YANG MELEK HURUF</t>
  </si>
  <si>
    <t>PERSENTASE PENDIDIKAN TERTINGGI YANG DITAMATKAN:</t>
  </si>
  <si>
    <t>a. TIDAK MEMILIKI IJAZAH SD</t>
  </si>
  <si>
    <t>b. SD/MI</t>
  </si>
  <si>
    <t>c. SMP/ MTs</t>
  </si>
  <si>
    <t>d. SMA/ MA</t>
  </si>
  <si>
    <t>e. SEKOLAH MENENGAH KEJURUAN</t>
  </si>
  <si>
    <t>f.  DIPLOMA I/DIPLOMA II</t>
  </si>
  <si>
    <t>g. AKADEMI/DIPLOMA III</t>
  </si>
  <si>
    <t>h. S1/DIPLOMA IV</t>
  </si>
  <si>
    <t>i. S2/S3 (MASTER/DOKTOR)</t>
  </si>
  <si>
    <t>Sumber: …………… (sebutkan)</t>
  </si>
  <si>
    <t xml:space="preserve"> </t>
  </si>
  <si>
    <t>TABEL 4</t>
  </si>
  <si>
    <t>JUMLAH FASILITAS PELAYANAN KESEHATAN MENURUT KEPEMILIKAN</t>
  </si>
  <si>
    <t>FASILITAS KESEHATAN</t>
  </si>
  <si>
    <t>PEMILIKAN/PENGELOLA</t>
  </si>
  <si>
    <t>KEMENKES</t>
  </si>
  <si>
    <t>PEM.PROV</t>
  </si>
  <si>
    <t>PEM.KAB/KOTA</t>
  </si>
  <si>
    <t>TNI/POLRI</t>
  </si>
  <si>
    <t>BUMN</t>
  </si>
  <si>
    <t>SWASTA</t>
  </si>
  <si>
    <t>ORGANISASI KEMASYARAKATAN</t>
  </si>
  <si>
    <t>RUMAH SAKIT</t>
  </si>
  <si>
    <t>RUMAH SAKIT UMUM</t>
  </si>
  <si>
    <t xml:space="preserve">RUMAH SAKIT KHUSUS
</t>
  </si>
  <si>
    <t>PUSKESMAS DAN JARINGANNYA</t>
  </si>
  <si>
    <t>PUSKESMAS RAWAT INAP</t>
  </si>
  <si>
    <t xml:space="preserve">      - JUMLAH TEMPAT TIDUR</t>
  </si>
  <si>
    <t>PUSKESMAS NON RAWAT INAP</t>
  </si>
  <si>
    <t>PUSKESMAS KELILING</t>
  </si>
  <si>
    <t>PUSKESMAS PEMBANTU</t>
  </si>
  <si>
    <t>SARANA PELAYANAN LAIN</t>
  </si>
  <si>
    <t>KLINIK PRATAMA</t>
  </si>
  <si>
    <t>KLINIK UTAMA</t>
  </si>
  <si>
    <t>TEMPAT PRAKTIK MANDIRI DOKTER</t>
  </si>
  <si>
    <t>TEMPAT PRAKTIK MANDIRI DOKTER GIGI</t>
  </si>
  <si>
    <t>TEMPAT PRAKTIK MANDIRI DOKTER SPESIALIS</t>
  </si>
  <si>
    <t>TEMPAT PRAKTIK MANDIRI BIDAN</t>
  </si>
  <si>
    <t>TEMPAT PRAKTK MANDIRI PERAWAT</t>
  </si>
  <si>
    <t>GRIYA SEHAT</t>
  </si>
  <si>
    <t>PANTI SEHAT</t>
  </si>
  <si>
    <t>UNIT TRANSFUSI DARAH</t>
  </si>
  <si>
    <t>LABORATORIUM KESEHATAN</t>
  </si>
  <si>
    <t>SARANA PRODUKSI DAN DISTRIBUSI KEFARMASIAN</t>
  </si>
  <si>
    <t>INDUSTRI FARMASI</t>
  </si>
  <si>
    <t>INDUSTRI OBAT TRADISIONAL/EKSTRAK BAHAN ALAM (IOT/IEBA)</t>
  </si>
  <si>
    <t>USAHA KECIL/MIKRO OBAT TRADISIONAL (UKOT/UMOT)</t>
  </si>
  <si>
    <t>PRODUKSI ALAT KESEHATAN</t>
  </si>
  <si>
    <t>PRODUKSI PERBEKALAN KESEHATAN RUMAH TANGGA (PKRT)</t>
  </si>
  <si>
    <t>INDUSTRI KOSMETIKA</t>
  </si>
  <si>
    <t>PEDAGANG BESAR FARMASI (PBF)</t>
  </si>
  <si>
    <t>PENYALUR ALAT KESEHATAN (PAK)</t>
  </si>
  <si>
    <t>APOTEK</t>
  </si>
  <si>
    <t>TOKO OBAT</t>
  </si>
  <si>
    <t>TOKO ALKES</t>
  </si>
  <si>
    <t>Sumber: ……................ (sebutkan)</t>
  </si>
  <si>
    <t>TABEL  5</t>
  </si>
  <si>
    <t>JUMLAH KUNJUNGAN PASIEN BARU RAWAT JALAN, RAWAT INAP, DAN KUNJUNGAN GANGGUAN JIWA DI SARANA PELAYANAN KESEHATAN</t>
  </si>
  <si>
    <t xml:space="preserve">                                                                                                                   TAHUN ……….</t>
  </si>
  <si>
    <t>SARANA PELAYANAN KESEHATAN</t>
  </si>
  <si>
    <t>JUMLAH KUNJUNGAN</t>
  </si>
  <si>
    <t>KUNJUNGAN GANGGUAN JIWA</t>
  </si>
  <si>
    <t>RAWAT JALAN</t>
  </si>
  <si>
    <t>RAWAT INAP</t>
  </si>
  <si>
    <t>L+P</t>
  </si>
  <si>
    <t>JUMLAH PENDUDUK KAB/KOTA</t>
  </si>
  <si>
    <t>CAKUPAN KUNJUNGAN (%)</t>
  </si>
  <si>
    <t>A</t>
  </si>
  <si>
    <t>Fasilitas Pelayanan Kesehatan Tingkat Pertama</t>
  </si>
  <si>
    <t>dst</t>
  </si>
  <si>
    <t>Praktik Mandiri Dokter</t>
  </si>
  <si>
    <t>Praktik Mandiri Dokter Gigi</t>
  </si>
  <si>
    <t>Praktik Mandiri Bidan</t>
  </si>
  <si>
    <t>SUB JUMLAH I</t>
  </si>
  <si>
    <t>B</t>
  </si>
  <si>
    <t>Fasilitas Pelayanan Kesehatan Tingkat Lanjut</t>
  </si>
  <si>
    <t>RS Umum</t>
  </si>
  <si>
    <t>RS Khusus</t>
  </si>
  <si>
    <t>Praktik Mandiri Dokter Spesialis</t>
  </si>
  <si>
    <t>SUB JUMLAH II</t>
  </si>
  <si>
    <t>Sumber: ……………… (sebutkan)</t>
  </si>
  <si>
    <t>Catatan: Puskesmas non rawat inap hanya melayani kunjungan rawat jalan</t>
  </si>
  <si>
    <t>TABEL 6</t>
  </si>
  <si>
    <t xml:space="preserve">PERSENTASE RUMAH SAKIT DENGAN KEMAMPUAN PELAYANAN GAWAT DARURAT (GADAR ) LEVEL I </t>
  </si>
  <si>
    <t>MEMPUNYAI KEMAMPUAN PELAYANAN GAWAT DARURAT LEVEL I</t>
  </si>
  <si>
    <t>RUMAH SAKIT KHUSUS</t>
  </si>
  <si>
    <t>TABEL 7</t>
  </si>
  <si>
    <t>ANGKA KEMATIAN PASIEN DI RUMAH SAKIT</t>
  </si>
  <si>
    <r>
      <rPr>
        <b/>
        <sz val="12"/>
        <color theme="1"/>
        <rFont val="Arial"/>
        <family val="2"/>
      </rPr>
      <t>NAMA RUMAH SAKIT</t>
    </r>
    <r>
      <rPr>
        <b/>
        <vertAlign val="superscript"/>
        <sz val="12"/>
        <color theme="1"/>
        <rFont val="Arial"/>
        <family val="2"/>
      </rPr>
      <t>a</t>
    </r>
  </si>
  <si>
    <t>JUMLAH             TEMPAT TIDUR</t>
  </si>
  <si>
    <t>PASIEN KELUAR                (HIDUP + MATI)</t>
  </si>
  <si>
    <t>PASIEN KELUAR MATI</t>
  </si>
  <si>
    <r>
      <rPr>
        <b/>
        <sz val="12"/>
        <color theme="1"/>
        <rFont val="Arial"/>
        <family val="2"/>
      </rPr>
      <t xml:space="preserve">PASIEN KELUAR MATI                 </t>
    </r>
    <r>
      <rPr>
        <b/>
        <sz val="12"/>
        <color theme="1"/>
        <rFont val="Calibri"/>
        <family val="2"/>
      </rPr>
      <t>≥</t>
    </r>
    <r>
      <rPr>
        <b/>
        <sz val="12"/>
        <color theme="1"/>
        <rFont val="Arial"/>
        <family val="2"/>
      </rPr>
      <t xml:space="preserve"> 48 JAM DIRAWAT</t>
    </r>
  </si>
  <si>
    <t>Gross Death Rate</t>
  </si>
  <si>
    <t>Net Death Rate</t>
  </si>
  <si>
    <r>
      <rPr>
        <sz val="10"/>
        <color theme="1"/>
        <rFont val="Arial"/>
        <family val="2"/>
      </rPr>
      <t xml:space="preserve">Keterangan: </t>
    </r>
    <r>
      <rPr>
        <vertAlign val="superscript"/>
        <sz val="10"/>
        <color theme="1"/>
        <rFont val="Arial"/>
        <family val="2"/>
      </rPr>
      <t>a</t>
    </r>
    <r>
      <rPr>
        <sz val="10"/>
        <color theme="1"/>
        <rFont val="Arial"/>
        <family val="2"/>
      </rPr>
      <t xml:space="preserve"> termasuk rumah sakit swasta</t>
    </r>
  </si>
  <si>
    <t>TABEL 8</t>
  </si>
  <si>
    <t>INDIKATOR KINERJA PELAYANAN DI RUMAH SAKIT</t>
  </si>
  <si>
    <r>
      <rPr>
        <b/>
        <sz val="12"/>
        <color theme="1"/>
        <rFont val="Arial"/>
        <family val="2"/>
      </rPr>
      <t>NAMA RUMAH SAKIT</t>
    </r>
    <r>
      <rPr>
        <b/>
        <vertAlign val="superscript"/>
        <sz val="12"/>
        <color theme="1"/>
        <rFont val="Arial"/>
        <family val="2"/>
      </rPr>
      <t>a</t>
    </r>
  </si>
  <si>
    <t>JUMLAH HARI PERAWATAN</t>
  </si>
  <si>
    <t>JUMLAH LAMA DIRAWAT</t>
  </si>
  <si>
    <t>BOR (%)</t>
  </si>
  <si>
    <t>BTO (KALI)</t>
  </si>
  <si>
    <t>TOI (HARI)</t>
  </si>
  <si>
    <t>ALOS (HARI)</t>
  </si>
  <si>
    <r>
      <rPr>
        <sz val="10"/>
        <color theme="1"/>
        <rFont val="Arial"/>
        <family val="2"/>
      </rPr>
      <t xml:space="preserve">Keterangan: </t>
    </r>
    <r>
      <rPr>
        <vertAlign val="superscript"/>
        <sz val="10"/>
        <color theme="1"/>
        <rFont val="Arial"/>
        <family val="2"/>
      </rPr>
      <t>a</t>
    </r>
    <r>
      <rPr>
        <sz val="10"/>
        <color theme="1"/>
        <rFont val="Arial"/>
        <family val="2"/>
      </rPr>
      <t xml:space="preserve"> termasuk rumah sakit swasta</t>
    </r>
  </si>
  <si>
    <t>TABEL 9</t>
  </si>
  <si>
    <t>PERSENTASE PUSKESMAS DENGAN KETERSEDIAAN OBAT ESENSIAL MENURUT PUSKESMAS DAN KECAMATAN</t>
  </si>
  <si>
    <t>PUSKESMAS</t>
  </si>
  <si>
    <t>KETERSEDIAAN OBAT ESENSIAL*</t>
  </si>
  <si>
    <t>JUMAPOLO</t>
  </si>
  <si>
    <t>PUSKESMAS JUMAPOLO</t>
  </si>
  <si>
    <t>JUMLAH PUSKESMAS YANG MEMILIKI 80% OBAT DAN VAKSIN ESENSIAL</t>
  </si>
  <si>
    <t>JUMLAH PUSKESMAS YANG MELAPOR</t>
  </si>
  <si>
    <t>% PUSKESMAS DENGAN KETERSEDIAAN OBAT &amp; VAKSIN ESENSIAL</t>
  </si>
  <si>
    <t>Sumber: …………….. (sebutkan)</t>
  </si>
  <si>
    <t>Keterangan: *) beri tanda "V" jika puskesmas memiliki obat dan vaksin esensial ≥80%</t>
  </si>
  <si>
    <t xml:space="preserve">                    *) beri tanda "X" jika puskesmas memiliki obat dan vaksin esensial &lt;80%</t>
  </si>
  <si>
    <r>
      <rPr>
        <sz val="10"/>
        <color theme="1"/>
        <rFont val="Arial"/>
        <family val="2"/>
      </rPr>
      <t xml:space="preserve">                    *) jika puskesmas tersebut tidak melapor, </t>
    </r>
    <r>
      <rPr>
        <b/>
        <sz val="10"/>
        <color theme="1"/>
        <rFont val="Arial"/>
        <family val="2"/>
      </rPr>
      <t>mohon dikosongkan atau tidak memberi tanda "V" maupun "X"</t>
    </r>
  </si>
  <si>
    <t>TABEL 10</t>
  </si>
  <si>
    <t>KETERSEDIAAN</t>
  </si>
  <si>
    <t>OBAT ESENSIAL</t>
  </si>
  <si>
    <t>NAMA OBAT</t>
  </si>
  <si>
    <t>SATUAN</t>
  </si>
  <si>
    <t xml:space="preserve">Albendazol/Pirantel Pamoat </t>
  </si>
  <si>
    <t>Tablet</t>
  </si>
  <si>
    <t>Alopurinol</t>
  </si>
  <si>
    <t xml:space="preserve">Amlodipin/Kaptopril </t>
  </si>
  <si>
    <t xml:space="preserve">Amoksisilin 500 mg </t>
  </si>
  <si>
    <t xml:space="preserve">Amoksisilin sirup </t>
  </si>
  <si>
    <t>Botol</t>
  </si>
  <si>
    <t>Antasida tablet kunyah/antasida suspensi</t>
  </si>
  <si>
    <t>Tablet/Botol</t>
  </si>
  <si>
    <t>Amitriptilin tablet salut 25 mg (HCl)</t>
  </si>
  <si>
    <t xml:space="preserve">Asam Askorbat (Vitamin C) </t>
  </si>
  <si>
    <t xml:space="preserve">Asiklovir </t>
  </si>
  <si>
    <t>Betametason salep</t>
  </si>
  <si>
    <t>Tube</t>
  </si>
  <si>
    <t>Deksametason tablet/deksametason injeksi</t>
  </si>
  <si>
    <t>Tablet/Vial/Ampul</t>
  </si>
  <si>
    <t>Diazepam injeksi 5 mg/ml</t>
  </si>
  <si>
    <t>Ampul</t>
  </si>
  <si>
    <t>X</t>
  </si>
  <si>
    <t xml:space="preserve">Diazepam </t>
  </si>
  <si>
    <t>Dihidroartemsin+piperakuin (DHP) dan primaquin</t>
  </si>
  <si>
    <t>Difenhidramin Inj. 10 mg/ml</t>
  </si>
  <si>
    <t>Epinefrin (Adrenalin) injeksi 0,1 % (sebagai HCl)</t>
  </si>
  <si>
    <t>Fitomenadion (Vitamin K) injeksi</t>
  </si>
  <si>
    <t xml:space="preserve">Furosemid 40 mg/Hidroklorotiazid (HCT) </t>
  </si>
  <si>
    <t>Garam Oralit serbuk</t>
  </si>
  <si>
    <t>Kantong</t>
  </si>
  <si>
    <t xml:space="preserve">Glibenklamid/Metformin </t>
  </si>
  <si>
    <t>Hidrokortison krim/salep</t>
  </si>
  <si>
    <t>Kotrimoksazol (dewasa) kombinasi tablet/Kotrimoksazol suspensi</t>
  </si>
  <si>
    <t>Ketokonazol tablet 200 mg</t>
  </si>
  <si>
    <t>Klorfeniramina Maleat (CTM) tablet 4 mg</t>
  </si>
  <si>
    <t xml:space="preserve">Lidokain inj </t>
  </si>
  <si>
    <t>Vial</t>
  </si>
  <si>
    <t xml:space="preserve">Magnesium Sulfat injeksi </t>
  </si>
  <si>
    <t>Metilergometrin Maleat injeksi 0,200 mg-1 ml</t>
  </si>
  <si>
    <t xml:space="preserve">Natrium Diklofenak </t>
  </si>
  <si>
    <t>OAT FDC Kat 1</t>
  </si>
  <si>
    <t>Paket</t>
  </si>
  <si>
    <t>Oksitosin injeksi</t>
  </si>
  <si>
    <t xml:space="preserve">Parasetamol sirup 120 mg / 5 ml </t>
  </si>
  <si>
    <t>Parasetamol 500 mg</t>
  </si>
  <si>
    <t xml:space="preserve">Prednison 5 mg </t>
  </si>
  <si>
    <t>Retinol 100.000/200.000 IU</t>
  </si>
  <si>
    <t>Kapsul</t>
  </si>
  <si>
    <t>Salbutamol</t>
  </si>
  <si>
    <t>Salep Mata/Tetes Mata Antibiotik</t>
  </si>
  <si>
    <t xml:space="preserve">Simvastatin </t>
  </si>
  <si>
    <t>Tablet Tambah Darah</t>
  </si>
  <si>
    <t xml:space="preserve">Vitamin B6 (Piridoksin) </t>
  </si>
  <si>
    <t>Zinc 20 mg</t>
  </si>
  <si>
    <t xml:space="preserve">JUMLAH ITEM OBAT INDIKATOR YANG TERSEDIA DI KABUPATEN/KOTA </t>
  </si>
  <si>
    <t>JUMLAH ITEM OBAT INDIKATOR</t>
  </si>
  <si>
    <t>% KABUPATEN/KOTA DENGAN KETERSEDIAAN OBAT ESENSIAL</t>
  </si>
  <si>
    <t>Keterangan: *) beri tanda "V" jika kabupaten/kota memiliki obat esensial</t>
  </si>
  <si>
    <t xml:space="preserve">                     *) beri tanda "X" jika kabupaten/kota tidak memiliki obat esensial</t>
  </si>
  <si>
    <t>TABEL 11</t>
  </si>
  <si>
    <t>KETERSEDIAAN VAKSIN IDL (IMUNISASI DASAR LENGKAP)</t>
  </si>
  <si>
    <t>NAMA VAKSIN</t>
  </si>
  <si>
    <t>KETERSEDIAAN VAKSIN IDL*</t>
  </si>
  <si>
    <t>Vaksin Hepatitis B</t>
  </si>
  <si>
    <t>Vaksin BCG</t>
  </si>
  <si>
    <t>Vaksin DPT-HB-HIB</t>
  </si>
  <si>
    <t>Vaksin Polio</t>
  </si>
  <si>
    <t>Vaksin Campak/Vaksin Campak Rubella (MR)</t>
  </si>
  <si>
    <t>Vial/Ampul</t>
  </si>
  <si>
    <t xml:space="preserve">JUMLAH ITEM VAKSIN IDL YANG TERSEDIA DI KABUPATEN/KOTA </t>
  </si>
  <si>
    <t>% KABUPATEN/KOTA DENGAN KETERSEDIAAN VAKSIN IDL</t>
  </si>
  <si>
    <t>Keterangan: *) beri tanda "V" jika kabupaten/kota memiliki vaksin IDL</t>
  </si>
  <si>
    <t xml:space="preserve">                     *) beri tanda "X" jika kabupaten/kota tidak memiliki vaksin IDL</t>
  </si>
  <si>
    <t>TABEL 12</t>
  </si>
  <si>
    <t>JUMLAH POSYANDU DAN POSBINDU PTM MENURUT KECAMATAN DAN PUSKESMAS</t>
  </si>
  <si>
    <t>DESA</t>
  </si>
  <si>
    <t xml:space="preserve"> POSYANDU </t>
  </si>
  <si>
    <t>JUMLAH POSBINDU PTM*</t>
  </si>
  <si>
    <t>AKTIF</t>
  </si>
  <si>
    <t>TIDAK AKTIF</t>
  </si>
  <si>
    <t>JUMLAH (KAB/KOTA)</t>
  </si>
  <si>
    <t>RASIO POSYANDU PER 100 BALITA</t>
  </si>
  <si>
    <t xml:space="preserve">Sumber: ……………………. (sebutkan)                         </t>
  </si>
  <si>
    <t>*PTM: Penyakit Tidak Menular</t>
  </si>
  <si>
    <t>TABEL 13</t>
  </si>
  <si>
    <t>JUMLAH TENAGA MEDIS DI FASILITAS KESEHATAN</t>
  </si>
  <si>
    <t>UNIT KERJA</t>
  </si>
  <si>
    <t xml:space="preserve">DR SPESIALIS </t>
  </si>
  <si>
    <t>DOKTER</t>
  </si>
  <si>
    <t>TOTAL</t>
  </si>
  <si>
    <t xml:space="preserve">DOKTER GIGI </t>
  </si>
  <si>
    <t xml:space="preserve">DOKTER
GIGI SPESIALIS </t>
  </si>
  <si>
    <t>KLINIK KUSUMO HUSODO</t>
  </si>
  <si>
    <t>dr. PUJI LESTARI</t>
  </si>
  <si>
    <t>APOTIK ASIA  FARMA</t>
  </si>
  <si>
    <t>RS …………</t>
  </si>
  <si>
    <t>dst. (mencakup RS Pemerintah</t>
  </si>
  <si>
    <t>dan swasta, RS umum dan RS khusus)</t>
  </si>
  <si>
    <t>SARANA PELAYANAN KESEHATAN LAIN</t>
  </si>
  <si>
    <r>
      <rPr>
        <sz val="12"/>
        <color theme="1"/>
        <rFont val="Arial"/>
        <family val="2"/>
      </rPr>
      <t>JUMLAH (KAB/KOTA)</t>
    </r>
    <r>
      <rPr>
        <vertAlign val="superscript"/>
        <sz val="12"/>
        <color theme="1"/>
        <rFont val="Arial"/>
        <family val="2"/>
      </rPr>
      <t>a</t>
    </r>
  </si>
  <si>
    <t>RASIO TERHADAP 100.000 PENDUDUK</t>
  </si>
  <si>
    <t>Keterangan : - Tenaga kesehatan termasuk yang memiliki ijazah pasca sarjana dan doktor</t>
  </si>
  <si>
    <t xml:space="preserve">            a. Pada penghitungan jumlah dan rasio di tingkat kabupaten/kota, nakes yang bertugas di lebih dari satu tempat hanya dihitung satu kali </t>
  </si>
  <si>
    <t>TABEL  14</t>
  </si>
  <si>
    <t>JUMLAH TENAGA TENAGA KEPERAWATAN DAN TENAGA KEBIDANAN DI FASILITAS KESEHATAN</t>
  </si>
  <si>
    <t>TENAGA KEPERAWATAN</t>
  </si>
  <si>
    <t>TENAGA KEBIDANAN</t>
  </si>
  <si>
    <t>SDMK DI UPDATE</t>
  </si>
  <si>
    <t>PMB PURWIYATI</t>
  </si>
  <si>
    <t>PMB IKA FARIDA ROHMATULALI</t>
  </si>
  <si>
    <t>PMB HARI WARDAYANTI</t>
  </si>
  <si>
    <t>PMB SRI SUBEKTI</t>
  </si>
  <si>
    <t>PMB ANASTASYA DWI WARDANI</t>
  </si>
  <si>
    <t>EDI PRABOWO</t>
  </si>
  <si>
    <t>ENDANG DWI RAHAYU</t>
  </si>
  <si>
    <t>TABEL  15</t>
  </si>
  <si>
    <t>JUMLAH TENAGA KESEHATAN MASYARAKAT, KESEHATAN LINGKUNGAN, DAN GIZI DI FASILITAS KESEHATAN</t>
  </si>
  <si>
    <t>TENAGA KESEHATAN MASYARAKAT</t>
  </si>
  <si>
    <t>TENAGA KESEHATAN LINGKUNGAN</t>
  </si>
  <si>
    <t>TENAGA GIZI</t>
  </si>
  <si>
    <t>TABEL  16</t>
  </si>
  <si>
    <t>JUMLAH TENAGA TEKNIK BIOMEDIKA, KETERAPIAN FISIK, DAN KETEKNISIAN MEDIK DI FASILITAS KESEHATAN</t>
  </si>
  <si>
    <t>AHLI TEKNOLOGI LABORATORIUM MEDIK</t>
  </si>
  <si>
    <t>TENAGA TEKNIK BIOMEDIKA LAINNYA</t>
  </si>
  <si>
    <t>KETERAPIAN FISIK</t>
  </si>
  <si>
    <t>KETEKNISIAN MEDIS</t>
  </si>
  <si>
    <t>TABEL 17</t>
  </si>
  <si>
    <t>JUMLAH TENAGA KEFARMASIAN DI FASILITAS KESEHATAN</t>
  </si>
  <si>
    <t>TENAGA KEFARMASIAN</t>
  </si>
  <si>
    <t>TENAGA TEKNIS KEFARMASIAN</t>
  </si>
  <si>
    <t>APOTEKER</t>
  </si>
  <si>
    <t>APOTIK ASIA FARMA</t>
  </si>
  <si>
    <t>APOTIK SEPLANG</t>
  </si>
  <si>
    <t>dan swasta dan termasuk</t>
  </si>
  <si>
    <t>pula Rumah Bersalin)</t>
  </si>
  <si>
    <t>TABEL  18</t>
  </si>
  <si>
    <t>JUMLAH TENAGA PENUNJANG/PENDUKUNG KESEHATAN DI FASILITAS KESEHATAN</t>
  </si>
  <si>
    <t>TENAGA PENUNJANG/PENDUKUNG KESEHATAN</t>
  </si>
  <si>
    <t>PEJABAT STRUKTURAL</t>
  </si>
  <si>
    <t>TENAGA PENDIDIK</t>
  </si>
  <si>
    <t>TENAGA DUKUNGAN MANAJEMEN</t>
  </si>
  <si>
    <t>INSTITUSI DIKNAKES/DIKLAT</t>
  </si>
  <si>
    <t>DINAS KESEHATAN KAB/KOTA</t>
  </si>
  <si>
    <t xml:space="preserve">Keterangan :   - Pada penghitungan jumlah di tingkat kabupaten/kota, tenaga yang bertugas di lebih dari satu tempat hanya dihitung satu kali </t>
  </si>
  <si>
    <t>TABEL  19</t>
  </si>
  <si>
    <t>CAKUPAN JAMINAN KESEHATAN  PENDUDUK MENURUT JENIS KEPESERTAAN</t>
  </si>
  <si>
    <t>JENIS KEPESERTAAN</t>
  </si>
  <si>
    <t xml:space="preserve">PESERTA JAMINAN KESEHATAN </t>
  </si>
  <si>
    <t>PENERIMA BANTUAN IURAN (PBI)</t>
  </si>
  <si>
    <t>PBI APBN</t>
  </si>
  <si>
    <t>JEJARING</t>
  </si>
  <si>
    <t>PBI APBD</t>
  </si>
  <si>
    <t>SUB JUMLAH PBI</t>
  </si>
  <si>
    <t>NON PBI</t>
  </si>
  <si>
    <t>Pekerja Penerima Upah (PPU)</t>
  </si>
  <si>
    <t>Pekerja Bukan Penerima Upah (PBPU)/mandiri</t>
  </si>
  <si>
    <t>Bukan Pekerja (BP)</t>
  </si>
  <si>
    <t>SUB JUMLAH NON PBI</t>
  </si>
  <si>
    <t xml:space="preserve">JUMLAH (KAB/KOTA) </t>
  </si>
  <si>
    <t>Sumber: ……………….. (sebutkan)</t>
  </si>
  <si>
    <t>TABEL 20</t>
  </si>
  <si>
    <t>ALOKASI ANGGARAN KESEHATAN</t>
  </si>
  <si>
    <t>SUMBER BIAYA</t>
  </si>
  <si>
    <t>Rupiah</t>
  </si>
  <si>
    <t>ANGGARAN KESEHATAN BERSUMBER:</t>
  </si>
  <si>
    <t>APBD KAB/KOTA</t>
  </si>
  <si>
    <t>a. Belanja Operasi</t>
  </si>
  <si>
    <t>b. Belanja Modal</t>
  </si>
  <si>
    <t>FITRIA K WULANDARI</t>
  </si>
  <si>
    <t>c. Belanja Tidak Terduga</t>
  </si>
  <si>
    <t>d. Belanja Transfer</t>
  </si>
  <si>
    <t>BLUD</t>
  </si>
  <si>
    <t>BM</t>
  </si>
  <si>
    <t>APBD PROVINSI</t>
  </si>
  <si>
    <t>BOK</t>
  </si>
  <si>
    <t>BO</t>
  </si>
  <si>
    <t>0P</t>
  </si>
  <si>
    <t>TOTAL KAB</t>
  </si>
  <si>
    <t>APBN :</t>
  </si>
  <si>
    <t>ANGGARAN KAB</t>
  </si>
  <si>
    <t>a.  Dana Dekonsentrasi</t>
  </si>
  <si>
    <t>b. Lain-lain (sebutkan), misal bansos kapitasi</t>
  </si>
  <si>
    <t>PINJAMAN/HIBAH LUAR NEGERI (PHLN)</t>
  </si>
  <si>
    <r>
      <rPr>
        <sz val="12"/>
        <color theme="1"/>
        <rFont val="Arial"/>
        <family val="2"/>
      </rPr>
      <t xml:space="preserve">(sebutkan </t>
    </r>
    <r>
      <rPr>
        <i/>
        <sz val="12"/>
        <color theme="1"/>
        <rFont val="Arial"/>
        <family val="2"/>
      </rPr>
      <t>project</t>
    </r>
    <r>
      <rPr>
        <sz val="12"/>
        <color theme="1"/>
        <rFont val="Arial"/>
        <family val="2"/>
      </rPr>
      <t xml:space="preserve"> dan sumber dananya)</t>
    </r>
  </si>
  <si>
    <t>SUMBER PEMERINTAH LAIN*</t>
  </si>
  <si>
    <t>TOTAL ANGGARAN KESEHATAN</t>
  </si>
  <si>
    <t>TOTAL APBD KAB/KOTA</t>
  </si>
  <si>
    <t>% APBD KESEHATAN THD APBD KAB/KOTA</t>
  </si>
  <si>
    <t>ANGGARAN KESEHATAN PERKAPITA</t>
  </si>
  <si>
    <t>TABEL 21</t>
  </si>
  <si>
    <t>JUMLAH KELAHIRAN MENURUT JENIS KELAMIN, KECAMATAN, DAN PUSKESMAS</t>
  </si>
  <si>
    <t>JUMLAH KELAHIRAN</t>
  </si>
  <si>
    <t>LAKI-LAKI</t>
  </si>
  <si>
    <t>PEREMPUAN</t>
  </si>
  <si>
    <t>LAKI-LAKI + PEREMPUAN</t>
  </si>
  <si>
    <t>HIDUP</t>
  </si>
  <si>
    <t>MATI</t>
  </si>
  <si>
    <t>HIDUP + MATI</t>
  </si>
  <si>
    <t xml:space="preserve">ANGKA LAHIR MATI PER 1.000 KELAHIRAN (DILAPORKAN) </t>
  </si>
  <si>
    <t xml:space="preserve">Sumber: ………. (sebutkan) </t>
  </si>
  <si>
    <t>Keterangan : Angka Lahir Mati (dilaporkan) tersebut di atas belum tentu menggambarkan Angka Lahir Mati yang sebenarnya di populasi</t>
  </si>
  <si>
    <t>TABEL 22</t>
  </si>
  <si>
    <t>JUMLAH KEMATIAN IBU MENURUT KECAMATAN DAN PUSKESMAS</t>
  </si>
  <si>
    <t>JUMLAH LAHIR HIDUP</t>
  </si>
  <si>
    <t xml:space="preserve">KEMATIAN IBU </t>
  </si>
  <si>
    <t>JUMLAH KEMATIAN IBU HAMIL</t>
  </si>
  <si>
    <t>JUMLAH KEMATIAN IBU BERSALIN</t>
  </si>
  <si>
    <t>JUMLAH KEMATIAN IBU NIFAS</t>
  </si>
  <si>
    <t>JUMLAH KEMATIAN IBU</t>
  </si>
  <si>
    <t>ANGKA KEMATIAN IBU (DILAPORKAN)</t>
  </si>
  <si>
    <t>Keterangan:</t>
  </si>
  <si>
    <t>- Jumlah kematian ibu = jumlah kematian ibu hamil + jumlah kematian ibu bersalin + jumlah  kematian ibu nifas</t>
  </si>
  <si>
    <t>- Angka Kematian Ibu (dilaporkan) tersebut di atas belum bisa menggambarkan AKI yang sebenarnya di populasi</t>
  </si>
  <si>
    <t>TABEL 23</t>
  </si>
  <si>
    <t>JUMLAH KEMATIAN IBU MENURUT PENYEBAB, KECAMATAN, DAN PUSKESMAS</t>
  </si>
  <si>
    <t>PENYEBAB KEMATIAN IBU</t>
  </si>
  <si>
    <t>PERDARAHAN</t>
  </si>
  <si>
    <t>GANGGUAN HIPERTENSI</t>
  </si>
  <si>
    <t>INFEKSI</t>
  </si>
  <si>
    <t>KELAINAN JANTUNG DAN PEMBULUH DARAH*</t>
  </si>
  <si>
    <t>GANGGUAN AUTOIMUN**</t>
  </si>
  <si>
    <t>GANGGUAN CEREBROVASKULAR***</t>
  </si>
  <si>
    <t>COVID-19</t>
  </si>
  <si>
    <t>KOMPLIKASI PASCA KEGUGURAN (ABORTUS)</t>
  </si>
  <si>
    <t>LAIN-LAIN</t>
  </si>
  <si>
    <t>*</t>
  </si>
  <si>
    <t>penyakit jantung kongenital, PPCM (Peripartum cardiomyopathy), aneurisma aorta, dll</t>
  </si>
  <si>
    <t>**</t>
  </si>
  <si>
    <t>SLE (Systemic lupus erthematosus), dll</t>
  </si>
  <si>
    <t>***</t>
  </si>
  <si>
    <t>stroke, aneurisma otak, dll</t>
  </si>
  <si>
    <t>TABEL 24</t>
  </si>
  <si>
    <t>CAKUPAN PELAYANAN KESEHATAN PADA IBU HAMIL, IBU BERSALIN, DAN IBU NIFAS MENURUT KECAMATAN DAN PUSKESMAS</t>
  </si>
  <si>
    <t>IBU HAMIL</t>
  </si>
  <si>
    <t>IBU BERSALIN/NIFAS</t>
  </si>
  <si>
    <t>K1</t>
  </si>
  <si>
    <t>K4</t>
  </si>
  <si>
    <t>K6</t>
  </si>
  <si>
    <t>PERSALINAN DI FASYANKES</t>
  </si>
  <si>
    <t>KF1</t>
  </si>
  <si>
    <t>KF LENGKAP</t>
  </si>
  <si>
    <t xml:space="preserve">IBU NIFAS MENDAPAT VIT A </t>
  </si>
  <si>
    <t>TABEL 25</t>
  </si>
  <si>
    <t>CAKUPAN IMUNISASI Td PADA IBU HAMIL MENURUT KECAMATAN DAN PUSKESMAS</t>
  </si>
  <si>
    <t>JUMLAH IBU HAMIL</t>
  </si>
  <si>
    <t>IMUNISASI Td PADA IBU HAMIL</t>
  </si>
  <si>
    <t>Td1</t>
  </si>
  <si>
    <t>Td2</t>
  </si>
  <si>
    <t>Td3</t>
  </si>
  <si>
    <t>Td4</t>
  </si>
  <si>
    <t>Td5</t>
  </si>
  <si>
    <t>Td2+</t>
  </si>
  <si>
    <t>TABEL  26</t>
  </si>
  <si>
    <t>PERSENTASE CAKUPAN IMUNISASI Td PADA WANITA USIA SUBUR YANG TIDAK HAMIL MENURUT KECAMATAN DAN PUSKESMAS</t>
  </si>
  <si>
    <t>JUMLAH WUS TIDAK HAMIL
(15-39 TAHUN)</t>
  </si>
  <si>
    <t>IMUNISASI Td PADA WUS TIDAK HAMIL</t>
  </si>
  <si>
    <t>SILAKAN DI BRAKDOWN PER DESA</t>
  </si>
  <si>
    <t>TABEL  27</t>
  </si>
  <si>
    <t>PERSENTASE CAKUPAN IMUNISASI Td PADA WANITA USIA SUBUR (HAMIL DAN TIDAK HAMIL) MENURUT KECAMATAN DAN PUSKESMAS</t>
  </si>
  <si>
    <t>JUMLAH WUS 
(15-39 TAHUN)</t>
  </si>
  <si>
    <t>IMUNISASI Td PADA WUS</t>
  </si>
  <si>
    <t>-</t>
  </si>
  <si>
    <t>TABEL 28</t>
  </si>
  <si>
    <t>JUMLAH IBU HAMIL YANG MENDAPATKAN DAN MENGONSUMSI TABLET TAMBAH DARAH (TTD) MENURUT KECAMATAN DAN PUSKESMAS</t>
  </si>
  <si>
    <t>TTD (90 TABLET)</t>
  </si>
  <si>
    <t>IBU HAMIL YANG MENDAPATKAN</t>
  </si>
  <si>
    <t>IBU HAMIL YANG MENGONSUMSI</t>
  </si>
  <si>
    <t>TABEL 29</t>
  </si>
  <si>
    <t>PESERTA KB AKTIF METODE MODERN MENURUT JENIS KONTRASEPSI,DAN PESERTA KB AKTIF MENGALAMI EFEK SAMPING, KOMPLIKASI KEGAGALAN DAN DROP OUT MENURUT  KECAMATAN DAN PUSKESMAS</t>
  </si>
  <si>
    <t>JUMLAH PUS</t>
  </si>
  <si>
    <t>PESERTA KB AKTIF METODE MODERN</t>
  </si>
  <si>
    <t>EFEK SAMPING BER-KB</t>
  </si>
  <si>
    <t>KOMPLIKASI BER-KB</t>
  </si>
  <si>
    <t>KEGAGALAN BER-KB</t>
  </si>
  <si>
    <t>DROP OUT BER-KB</t>
  </si>
  <si>
    <t xml:space="preserve">KONDOM </t>
  </si>
  <si>
    <t>SUNTIK</t>
  </si>
  <si>
    <t>PIL</t>
  </si>
  <si>
    <t>AKDR</t>
  </si>
  <si>
    <t>MOP</t>
  </si>
  <si>
    <t>MOW</t>
  </si>
  <si>
    <t>IMPLAN</t>
  </si>
  <si>
    <t>MAL</t>
  </si>
  <si>
    <t>PASEBAN</t>
  </si>
  <si>
    <t>LEMAHBANG</t>
  </si>
  <si>
    <t>KARANGBANGUN</t>
  </si>
  <si>
    <t>PLOSO</t>
  </si>
  <si>
    <t>GIRIWONDO</t>
  </si>
  <si>
    <t>KADIPIRO</t>
  </si>
  <si>
    <t>JUMANTORO</t>
  </si>
  <si>
    <t>KEDAWUNG</t>
  </si>
  <si>
    <t>BAKALAN</t>
  </si>
  <si>
    <t>KWANGSAN</t>
  </si>
  <si>
    <t>JATIREJO</t>
  </si>
  <si>
    <t>AKDR: Alat Kontrasepsi Dalam Rahim</t>
  </si>
  <si>
    <t>MOP  : Metode Operasi Pria</t>
  </si>
  <si>
    <t>MOW : Metode Operasi Wanita</t>
  </si>
  <si>
    <t>MAL : Metode Amenore Laktasi</t>
  </si>
  <si>
    <t>TABEL 30</t>
  </si>
  <si>
    <t>PASANGAN USIA SUBUR (PUS) DENGAN STATUS 4 TERLALU (4T) DAN ALKI YANG MENJADI PESERTA KB AKTIF</t>
  </si>
  <si>
    <t>MENURUT KECAMATAN, DAN PUSKESMAS</t>
  </si>
  <si>
    <t>PUS 4T</t>
  </si>
  <si>
    <t>PUS 4T PADA KB AKTIF</t>
  </si>
  <si>
    <t>PUS ALKI</t>
  </si>
  <si>
    <t>PUS ALKI PADA KB AKTIF</t>
  </si>
  <si>
    <t>Keterangan :</t>
  </si>
  <si>
    <t>ALKI : Anemia, LiLA&lt;23,5, Penyakit Kronis, dan IMS</t>
  </si>
  <si>
    <t>4 Terlalu (4T), yaitu : 1) berusia kurang dari 20 tahun; 2) berusia lebih dari 35 tahun; 3) telah memiliki anak hidup lebih dari 3 orang;anak dengan lainnya kurang dari 2 tahun, atau</t>
  </si>
  <si>
    <t xml:space="preserve">               4) jarak kelahiran antara satu </t>
  </si>
  <si>
    <t>TABEL 31</t>
  </si>
  <si>
    <t>CAKUPAN DAN PROPORSI PESERTA KB PASCA PERSALINAN MENURUT JENIS KONTRASEPSI, KECAMATAN, DAN PUSKESMAS</t>
  </si>
  <si>
    <t>JUMLAH IBU BERSALIN</t>
  </si>
  <si>
    <t>PESERTA KB PASCA PERSALINAN</t>
  </si>
  <si>
    <t>TABEL 32</t>
  </si>
  <si>
    <t>JUMLAH DAN PERSENTASE KOMPLIKASI KEBIDANAN</t>
  </si>
  <si>
    <t>MENURUT JENIS KELAMIN, KECAMATAN, DAN PUSKESMAS</t>
  </si>
  <si>
    <t>JUMLAH       IBU HAMIL</t>
  </si>
  <si>
    <t xml:space="preserve">PERKIRAAN BUMIL DENGAN KOMPLIKASI KEBIDANAN </t>
  </si>
  <si>
    <t>BUMIL DENGAN KOMPLIKASI KEBIDANAN YANG DITANGANI</t>
  </si>
  <si>
    <t>JUMLAH KOMPLIKASI KEBIDANAN</t>
  </si>
  <si>
    <t>JUMLAH KOMPLIKASI DALAM KEHAMILAN</t>
  </si>
  <si>
    <t>JUMLAH KOMPLIKASI DALAM PERSALINAN</t>
  </si>
  <si>
    <t>JUMLAH KOMPLIKASI PASCA PERSALINAN (NIFAS)</t>
  </si>
  <si>
    <t>KURANG ENERGI KRONIS (KEK)</t>
  </si>
  <si>
    <t>ANEMIA</t>
  </si>
  <si>
    <t>TUBERKULOSIS</t>
  </si>
  <si>
    <t>MALARIA</t>
  </si>
  <si>
    <t>INFEKSI LAINNYA</t>
  </si>
  <si>
    <t>PREKLAMPSIA/ EKLAMSIA</t>
  </si>
  <si>
    <t>DIABETES MELITUS</t>
  </si>
  <si>
    <t>JANTUNG</t>
  </si>
  <si>
    <t>PENYEBAB LAINNYA</t>
  </si>
  <si>
    <t>TABEL 33</t>
  </si>
  <si>
    <t>JUMLAH DAN PERSENTASE KOMPLIKASI NEONATAL</t>
  </si>
  <si>
    <t xml:space="preserve">PERKIRAAN NEONATAL KOMPLIKASI </t>
  </si>
  <si>
    <t>JUMLAH KOMPLIKASI PADA NEONATUS</t>
  </si>
  <si>
    <t>BBLR</t>
  </si>
  <si>
    <t>ASFIKSIA</t>
  </si>
  <si>
    <t>TETANUS NEONATORUM</t>
  </si>
  <si>
    <t>KELAINAN KONGENITAL</t>
  </si>
  <si>
    <t xml:space="preserve">JUMLAH </t>
  </si>
  <si>
    <t>0,0</t>
  </si>
  <si>
    <t>TABEL 35</t>
  </si>
  <si>
    <t>JUMLAH KEMATIAN NEONATAL DAN POST NEONATAL MENURUT PENYEBAB UTAMA, KECAMATAN, DAN PUSKESMAS</t>
  </si>
  <si>
    <t>PENYEBAB KEMATIAN NEONATAL (0-28 HARI)</t>
  </si>
  <si>
    <t>PENYEBAB KEMATIAN POST NEONATAL (29 HARI-11 BULAN)</t>
  </si>
  <si>
    <t>BBLR DAN PREMATURITAS</t>
  </si>
  <si>
    <t>KELAINAN CARDIOVASKULAR DAN RESPIRATORI</t>
  </si>
  <si>
    <t>KONDISI PERINATAL</t>
  </si>
  <si>
    <t>PNEUMONIA</t>
  </si>
  <si>
    <t>DIARE</t>
  </si>
  <si>
    <t>KELAINAN KONGENITAL JANTUNG</t>
  </si>
  <si>
    <t>KELAINAN KONGENITAL LANNYA</t>
  </si>
  <si>
    <t>MENINGITIS</t>
  </si>
  <si>
    <t>PENYAKIT SARAF</t>
  </si>
  <si>
    <t>DEMAM BERDARAH</t>
  </si>
  <si>
    <t>TABEL 34</t>
  </si>
  <si>
    <t>JUMLAH KEMATIAN NEONATAL, POST NEONATAL, BAYI, DAN BALITA MENURUT JENIS KELAMIN, KECAMATAN, DAN PUSKESMAS</t>
  </si>
  <si>
    <t>JUMLAH KEMATIAN</t>
  </si>
  <si>
    <t>LAKI - LAKI</t>
  </si>
  <si>
    <t>LAKI - LAKI + PEREMPUAN</t>
  </si>
  <si>
    <t>NEONATAL</t>
  </si>
  <si>
    <t>POST NEONATAL</t>
  </si>
  <si>
    <t>BALITA</t>
  </si>
  <si>
    <t>BAYI</t>
  </si>
  <si>
    <t>ANAK BALITA</t>
  </si>
  <si>
    <t>JUMLAH TOTAL</t>
  </si>
  <si>
    <t xml:space="preserve">BAYI </t>
  </si>
  <si>
    <t>ANGKA KEMATIAN (DILAPORKAN)</t>
  </si>
  <si>
    <t>Keterangan : - Angka Kematian (dilaporkan) tersebut di atas belum tentu menggambarkan AKN/AKB/AKABA yang sebenarnya di populasi</t>
  </si>
  <si>
    <t>TABEL 36</t>
  </si>
  <si>
    <t>JUMLAH KEMATIAN ANAK BALITA MENURUT PENYEBAB UTAMA, KECAMATAN, DAN PUSKESMAS</t>
  </si>
  <si>
    <t>PENYEBAB KEMATIAN ANAK BALITA (12-59 BULAN)</t>
  </si>
  <si>
    <t>PD3I</t>
  </si>
  <si>
    <t>KELAINAN KONGENITAL LAINNYA</t>
  </si>
  <si>
    <t>TENGGELAM, CEDERA, KECELAKAAN</t>
  </si>
  <si>
    <t>INFEKSI PARASIT</t>
  </si>
  <si>
    <t>TABEL 37</t>
  </si>
  <si>
    <t>BAYI BERAT BADAN LAHIR RENDAH (BBLR) DAN PREMATUR MENURUT JENIS KELAMIN, KECAMATAN, DAN PUSKESMAS</t>
  </si>
  <si>
    <t xml:space="preserve">BAYI BARU LAHIR DITIMBANG </t>
  </si>
  <si>
    <t xml:space="preserve"> BAYI BBLR</t>
  </si>
  <si>
    <t>PREMATUR</t>
  </si>
  <si>
    <t>100,0</t>
  </si>
  <si>
    <t>TABEL 38</t>
  </si>
  <si>
    <t>CAKUPAN KUNJUNGAN NEONATAL MENURUT JENIS KELAMIN, KECAMATAN, DAN PUSKESMAS</t>
  </si>
  <si>
    <t>KUNJUNGAN NEONATAL 1 KALI (KN1)</t>
  </si>
  <si>
    <t>KUNJUNGAN NEONATAL 3 KALI (KN LENGKAP)</t>
  </si>
  <si>
    <t>BAYI BARU LAHIR YANG DILAKUKAN SCREENING HIPOTIROID KONGENITAL</t>
  </si>
  <si>
    <t>L  + P</t>
  </si>
  <si>
    <t>TABEL 39</t>
  </si>
  <si>
    <t>BAYI BARU LAHIR MENDAPAT IMD* DAN PEMBERIAN ASI EKSKLUSIF PADA BAYI &lt; 6 BULAN MENURUT KECAMATAN DAN PUSKESMAS</t>
  </si>
  <si>
    <t>BAYI BARU LAHIR</t>
  </si>
  <si>
    <t>BAYI USIA &lt; 6 BULAN</t>
  </si>
  <si>
    <t>MENDAPAT IMD</t>
  </si>
  <si>
    <t>DIBERI ASI EKSKLUSIF</t>
  </si>
  <si>
    <t>Keterangan: IMD = Inisiasi Menyusui Dini</t>
  </si>
  <si>
    <t>TABEL 40</t>
  </si>
  <si>
    <t>CAKUPAN PELAYANAN KESEHATAN BAYI MENURUT JENIS KELAMIN, KECAMATAN, DAN PUSKESMAS</t>
  </si>
  <si>
    <t>JUMLAH BAYI</t>
  </si>
  <si>
    <t>PELAYANAN KESEHATAN BAYI</t>
  </si>
  <si>
    <t>TABEL 41</t>
  </si>
  <si>
    <r>
      <rPr>
        <b/>
        <sz val="12"/>
        <color theme="1"/>
        <rFont val="Arial"/>
        <family val="2"/>
      </rPr>
      <t xml:space="preserve">CAKUPAN DESA/KELURAHAN </t>
    </r>
    <r>
      <rPr>
        <b/>
        <i/>
        <sz val="12"/>
        <color theme="1"/>
        <rFont val="Arial"/>
        <family val="2"/>
      </rPr>
      <t>UNIVERSAL CHILD IMMUNIZATION</t>
    </r>
    <r>
      <rPr>
        <b/>
        <sz val="12"/>
        <color theme="1"/>
        <rFont val="Arial"/>
        <family val="2"/>
      </rPr>
      <t xml:space="preserve"> (</t>
    </r>
    <r>
      <rPr>
        <b/>
        <i/>
        <sz val="12"/>
        <color theme="1"/>
        <rFont val="Arial"/>
        <family val="2"/>
      </rPr>
      <t>UCI</t>
    </r>
    <r>
      <rPr>
        <b/>
        <sz val="12"/>
        <color theme="1"/>
        <rFont val="Arial"/>
        <family val="2"/>
      </rPr>
      <t>) MENURUT KECAMATAN DAN PUSKESMAS</t>
    </r>
  </si>
  <si>
    <t>JUMLAH
DESA/KELURAHAN</t>
  </si>
  <si>
    <r>
      <rPr>
        <b/>
        <sz val="12"/>
        <color theme="1"/>
        <rFont val="Arial"/>
        <family val="2"/>
      </rPr>
      <t xml:space="preserve">DESA/KELURAHAN
</t>
    </r>
    <r>
      <rPr>
        <b/>
        <i/>
        <sz val="12"/>
        <color theme="1"/>
        <rFont val="Arial"/>
        <family val="2"/>
      </rPr>
      <t>UCI</t>
    </r>
    <r>
      <rPr>
        <b/>
        <sz val="12"/>
        <color theme="1"/>
        <rFont val="Arial"/>
        <family val="2"/>
      </rPr>
      <t xml:space="preserve"> </t>
    </r>
  </si>
  <si>
    <r>
      <rPr>
        <b/>
        <sz val="12"/>
        <color theme="1"/>
        <rFont val="Arial"/>
        <family val="2"/>
      </rPr>
      <t xml:space="preserve">% DESA/KELURAHAN
</t>
    </r>
    <r>
      <rPr>
        <b/>
        <i/>
        <sz val="12"/>
        <color theme="1"/>
        <rFont val="Arial"/>
        <family val="2"/>
      </rPr>
      <t>UCI</t>
    </r>
  </si>
  <si>
    <t>TABEL 42</t>
  </si>
  <si>
    <t>CAKUPAN IMUNISASI HEPATITIS B0 (0 -7 HARI) DAN BCG PADA BAYI MENURUT JENIS KELAMIN, KECAMATAN, DAN PUSKESMAS</t>
  </si>
  <si>
    <t>BAYI DIIMUNISASI</t>
  </si>
  <si>
    <t>HB0</t>
  </si>
  <si>
    <t>BCG</t>
  </si>
  <si>
    <t>&lt; 24 Jam</t>
  </si>
  <si>
    <t>1 - 7 Hari</t>
  </si>
  <si>
    <t>HB0 Total</t>
  </si>
  <si>
    <t>TABEL  43</t>
  </si>
  <si>
    <t>CAKUPAN IMUNISASI DPT-HB-Hib 3, POLIO 4*, CAMPAK RUBELA, DAN IMUNISASI DASAR LENGKAP PADA BAYI MENURUT JENIS KELAMIN, KECAMATAN, DAN PUSKESMAS</t>
  </si>
  <si>
    <r>
      <rPr>
        <b/>
        <sz val="12"/>
        <color theme="1"/>
        <rFont val="Arial"/>
        <family val="2"/>
      </rPr>
      <t xml:space="preserve">JUMLAH BAYI
</t>
    </r>
    <r>
      <rPr>
        <b/>
        <i/>
        <sz val="12"/>
        <color theme="1"/>
        <rFont val="Arial"/>
        <family val="2"/>
      </rPr>
      <t>(SURVIVING INFANT)</t>
    </r>
  </si>
  <si>
    <t>DPT-HB-Hib3</t>
  </si>
  <si>
    <t>POLIO 4*</t>
  </si>
  <si>
    <t>CAMPAK RUBELA</t>
  </si>
  <si>
    <t>IMUNISASI DASAR LENGKAP</t>
  </si>
  <si>
    <t>*khusus untuk provinsi DIY, diisi dengan imunisasi IPV dosis ke 3</t>
  </si>
  <si>
    <t>MR = measles rubella</t>
  </si>
  <si>
    <t>TABEL  44</t>
  </si>
  <si>
    <t>CAKUPAN IMUNISASI LANJUTAN DPT-HB-Hib 4 DAN CAMPAK RUBELA 2 PADA ANAK USIA DIBAWAH DUA TAHUN (BADUTA)</t>
  </si>
  <si>
    <t>JUMLAH BADUTA</t>
  </si>
  <si>
    <t>BADUTA DIIMUNISASI</t>
  </si>
  <si>
    <t>DPT-HB-Hib4</t>
  </si>
  <si>
    <t>CAMPAK RUBELA 2</t>
  </si>
  <si>
    <t>TABEL  45</t>
  </si>
  <si>
    <t>CAKUPAN PEMBERIAN VITAMIN A PADA BAYI DAN ANAK BALITA MENURUT KECAMATAN DAN PUSKESMAS</t>
  </si>
  <si>
    <t xml:space="preserve">BAYI 6-11 BULAN </t>
  </si>
  <si>
    <t>ANAK BALITA (12-59 BULAN)</t>
  </si>
  <si>
    <t>BALITA (6-59 BULAN)</t>
  </si>
  <si>
    <t>MENDAPAT VIT A</t>
  </si>
  <si>
    <t>S</t>
  </si>
  <si>
    <t xml:space="preserve">Keterangan: Pelaporan pemberian vitamin A dilakukan pada Februari dan Agustus, maka perhitungan bayi 6-11 bulan yang mendapat vitamin A dalam setahun </t>
  </si>
  <si>
    <t xml:space="preserve">           dihitung dengan mengakumulasi bayi 6-11 bulan yang mendapat vitamin A di bulan Februari dan yang mendapat vitamin A di bulan Agustus. </t>
  </si>
  <si>
    <t xml:space="preserve">           Untuk perhitungan anak balita 12-59 bulan yang mendapat vitamin A menggunakan data bulan Agustus. </t>
  </si>
  <si>
    <t>TABEL 46</t>
  </si>
  <si>
    <t>CAKUPAN PELAYANAN KESEHATAN BALITA MENURUT JENIS KELAMIN, KECAMATAN, DAN PUSKESMAS</t>
  </si>
  <si>
    <t>SASARAN BALITA (USIA 0-59 BULAN)</t>
  </si>
  <si>
    <t>SASARAN ANAK BALITA (USIA 12-59 BULAN)</t>
  </si>
  <si>
    <t>BALITA MEMILIKI BUKU KIA</t>
  </si>
  <si>
    <t>BALITA DIPANTAU PERTUMBUHAN DAN PERKEMBANGAN</t>
  </si>
  <si>
    <t>BALITA DILAYANI SDIDTK</t>
  </si>
  <si>
    <t>BALITA DILAYANI MTBS</t>
  </si>
  <si>
    <t>TABEL 47</t>
  </si>
  <si>
    <t>JUMLAH BALITA DITIMBANG MENURUT JENIS KELAMIN, KECAMATAN, DAN PUSKESMAS</t>
  </si>
  <si>
    <t>JUMLAH SASARAN BALITA (S)</t>
  </si>
  <si>
    <t>DITIMBANG</t>
  </si>
  <si>
    <t>JUMLAH (D)</t>
  </si>
  <si>
    <t>% (D/S)</t>
  </si>
  <si>
    <t>TABEL  48</t>
  </si>
  <si>
    <t>STATUS GIZI BALITA BERDASARKAN INDEKS BB/U, TB/U, DAN BB/TB MENURUT KECAMATAN DAN PUSKESMAS</t>
  </si>
  <si>
    <t>JUMLAH BALITA YANG DITIMBANG</t>
  </si>
  <si>
    <t>BALITA BERAT BADAN KURANG (BB/U)</t>
  </si>
  <si>
    <t>JUMLAH BALITA YANG DIUKUR TINGGI BADAN</t>
  </si>
  <si>
    <t>BALITA PENDEK (TB/U)</t>
  </si>
  <si>
    <t>JUMLAH BALITA YANG DIUKUR</t>
  </si>
  <si>
    <t>BALITA GIZI KURANG
(BB/TB : &lt; -2 s.d -3 SD)</t>
  </si>
  <si>
    <t>BALITA GIZI BURUK 
(BB/TB: &lt; -3 SD)</t>
  </si>
  <si>
    <t>Sumber : Data Program Gizi Tahun 2023</t>
  </si>
  <si>
    <t>TABEL 49</t>
  </si>
  <si>
    <t xml:space="preserve">CAKUPAN PELAYANAN KESEHATAN PESERTA DIDIK SD/MI, SMP/MTS, SMA/MA SERTA USIA PENDIDIKAN DASAR MENURUT KECAMATAN DAN PUSKESMAS </t>
  </si>
  <si>
    <t>PESERTA DIDIK SEKOLAH</t>
  </si>
  <si>
    <t>USIA PENDIDIKAN DASAR (KELAS 1-9)</t>
  </si>
  <si>
    <t>SEKOLAH</t>
  </si>
  <si>
    <t xml:space="preserve">KELAS 1 SD/MI </t>
  </si>
  <si>
    <t>KELAS 7 SMP/MTS</t>
  </si>
  <si>
    <t>KELAS 10 SMA/MA</t>
  </si>
  <si>
    <t xml:space="preserve">SD/MI </t>
  </si>
  <si>
    <t>SMP/MTS</t>
  </si>
  <si>
    <t xml:space="preserve"> SMA/MA</t>
  </si>
  <si>
    <t>JUMLAH PESERTA DIDIK</t>
  </si>
  <si>
    <t>MENDAPAT PELAYANAN KESEHATAN</t>
  </si>
  <si>
    <t>TABEL 50</t>
  </si>
  <si>
    <t>PELAYANAN KESEHATAN GIGI DAN MULUT MENURUT KECAMATAN DAN PUSKESMAS</t>
  </si>
  <si>
    <t>PELAYANAN KESEHATAN GIGI DAN MULUT</t>
  </si>
  <si>
    <t>TUMPATAN GIGI TETAP</t>
  </si>
  <si>
    <t>PENCABUTAN GIGI TETAP</t>
  </si>
  <si>
    <t>RASIO TUMPATAN/ PENCABUTAN</t>
  </si>
  <si>
    <t>JUMLAH KASUS GIGI</t>
  </si>
  <si>
    <t>JUMLAH KASUS DIRUJUK</t>
  </si>
  <si>
    <t>% KASUS DIRUJUK</t>
  </si>
  <si>
    <t>JUMLAH (KAB/ KOTA)</t>
  </si>
  <si>
    <t>Keterangan: pelayanan kesehatan gigi meliputi seluruh fasilitas pelayanan kesehatan di wilayah kerja puskesmas</t>
  </si>
  <si>
    <t>TABEL 51</t>
  </si>
  <si>
    <t>PELAYANAN KESEHATAN GIGI DAN MULUT PADA ANAK SD DAN SETINGKAT MENURUT JENIS KELAMIN, KECAMATAN, DAN PUSKESMAS</t>
  </si>
  <si>
    <t>UPAYA KESEHATAN GIGI SEKOLAH (UKGS)</t>
  </si>
  <si>
    <t>JUMLAH SD/MI</t>
  </si>
  <si>
    <t>JUMLAH SD/MI DGN SIKAT GIGI MASSAL</t>
  </si>
  <si>
    <t>JUMLAH SD/MI MENDAPAT YAN. GIGI</t>
  </si>
  <si>
    <t>JUMLAH MURID SD/MI</t>
  </si>
  <si>
    <t>MURID SD/MI DIPERIKSA</t>
  </si>
  <si>
    <t>MURID SD/MI PERLU PERAWATAN</t>
  </si>
  <si>
    <t>MURID SD/MI MENDAPAT PERAWATAN</t>
  </si>
  <si>
    <t xml:space="preserve">% </t>
  </si>
  <si>
    <t>18,6</t>
  </si>
  <si>
    <t>17,7</t>
  </si>
  <si>
    <t>18,2</t>
  </si>
  <si>
    <t>53,3</t>
  </si>
  <si>
    <t>37,0</t>
  </si>
  <si>
    <t>46,8</t>
  </si>
  <si>
    <t>TABEL 52</t>
  </si>
  <si>
    <t>PELAYANAN KESEHATAN USIA PRODUKTIF  MENURUT JENIS KELAMIN, KECAMATAN, DAN PUSKESMAS</t>
  </si>
  <si>
    <t>PENDUDUK USIA 15-59 TAHUN</t>
  </si>
  <si>
    <t>MENDAPAT PELAYANAN SKRINING KESEHATAN SESUAI STANDAR</t>
  </si>
  <si>
    <t>BERISIKO</t>
  </si>
  <si>
    <t>TABEL 53</t>
  </si>
  <si>
    <t>CALON PENGANTIN (CATIN) MENDAPATKAN LAYANAN KESEHATAN  MENURUT JENIS KELAMIN, KECAMATAN, DAN PUSKESMAS</t>
  </si>
  <si>
    <t>PUSKESMAAS</t>
  </si>
  <si>
    <t>JUMLAH CATIN TERDAFTAR DI KUA ATAU LEMBAGA AGAMA LAINNYA</t>
  </si>
  <si>
    <t xml:space="preserve">CATIN MENDAPATKAN LAYANAN KESEHATAN </t>
  </si>
  <si>
    <t>CATIN PEREMPUAN ANEMIA</t>
  </si>
  <si>
    <t>CATIN PEREMPUAN GIZI KURANG</t>
  </si>
  <si>
    <t>TABEL 54</t>
  </si>
  <si>
    <t>CAKUPAN PELAYANAN KESEHATAN USIA LANJUT MENURUT JENIS KELAMIN, KECAMATAN, DAN PUSKESMAS</t>
  </si>
  <si>
    <t>USIA LANJUT (60TAHUN+)</t>
  </si>
  <si>
    <t>MENDAPAT SKRINING KESEHATAN SESUAI STANDAR</t>
  </si>
  <si>
    <t>TABEL 55</t>
  </si>
  <si>
    <t>PUSKESMAS YANG MELAKSANAKAN KEGIATAN PELAYANAN KESEHATAN KELUARGA</t>
  </si>
  <si>
    <t>MELAKSANAKAN KELAS IBU HAMIL</t>
  </si>
  <si>
    <t>MELAKSANAKAN ORIENTASI P4K</t>
  </si>
  <si>
    <t>MELAKSANAKAN KELAS IBU BALITA</t>
  </si>
  <si>
    <t>MELAKSANAKAN KELAS SDIDTK</t>
  </si>
  <si>
    <t>MELAKSANAKAN MTBS</t>
  </si>
  <si>
    <t>MELAKSANAKAN KEGIATAN KESEHATAN REMAJA</t>
  </si>
  <si>
    <t>MELAKSANAKAN PENJARINGAN KESEHATAN KELAS 1</t>
  </si>
  <si>
    <t>MELAKSANAKAN PENJARINGAN KESEHATAN KELAS 7</t>
  </si>
  <si>
    <t>MELAKSANAKAN PENJARINGAN KESEHATAN KELAS 10</t>
  </si>
  <si>
    <t>MELAKSANAKAN PENJARINGAN KESEHATAN KELAS 1, 7, 10</t>
  </si>
  <si>
    <t xml:space="preserve">PERSENTASE </t>
  </si>
  <si>
    <t>Sumber:</t>
  </si>
  <si>
    <t>catatan: diisi dengan tanda "V"</t>
  </si>
  <si>
    <t>TABEL 56</t>
  </si>
  <si>
    <t xml:space="preserve">JUMLAH TERDUGA TUBERKULOSIS, KASUS TUBERKULOSIS, KASUS TUBERKULOSIS ANAK, </t>
  </si>
  <si>
    <t xml:space="preserve"> MENURUT JENIS KELAMIN, KECAMATAN, DAN PUSKESMAS</t>
  </si>
  <si>
    <t>JUMLAH TERDUGA TUBERKULOSIS YANG MENDAPATKAN PELAYANAN SESUAI STANDAR</t>
  </si>
  <si>
    <t>JUMLAH SEMUA KASUS TUBERKULOSIS</t>
  </si>
  <si>
    <t>KASUS TUBERKULOSIS ANAK 0-14 TAHUN</t>
  </si>
  <si>
    <t xml:space="preserve">JUMLAH TERDUGA TUBERKULOSIS </t>
  </si>
  <si>
    <t>% ORANG TERDUGA TUBERKULOSIS (TBC) MENDAPATKAN PELAYANAN TUBERKULOSIS SESUAI STANDAR</t>
  </si>
  <si>
    <t xml:space="preserve">PERKIRAAN INSIDEN TUBERKULOSIS (DALAM ABSOLUT) </t>
  </si>
  <si>
    <t>CAKUPAN PENEMUAN KASUS TUBERKULOSIS  (%)</t>
  </si>
  <si>
    <t>CAKUPAN PENEMUAN KASUS TUBERKULOSIS ANAK (%)</t>
  </si>
  <si>
    <t>Sumber: ……..............................................……….. (sebutkan)</t>
  </si>
  <si>
    <t>Keterangan: Jumlah pasien adalah seluruh pasien tuberkulosis yang ada di wilayah kerja puskesmas tersebut termasuk pasien yang ditemukan di RS, BBKPM/BPKPM/BP4, Lembaga Pemasyarakatan, Rumah Tahanan, Dokter Praktek Mandiri, Klinik dll</t>
  </si>
  <si>
    <t>TABEL 57</t>
  </si>
  <si>
    <t>ANGKA KESEMBUHAN DAN PENGOBATAN LENGKAP SERTA KEBERHASILAN PENGOBATAN TUBERKULOSIS MENURUT JENIS KELAMIN, KECAMATAN, DAN PUSKESMAS</t>
  </si>
  <si>
    <r>
      <rPr>
        <b/>
        <sz val="12"/>
        <color theme="1"/>
        <rFont val="Arial"/>
        <family val="2"/>
      </rPr>
      <t>JUMLAH KASUS TUBERKULOSIS PARU TERKONFIRMASI BAKTERIOLOGIS YANG DITEMUKAN DAN DIOBATI</t>
    </r>
    <r>
      <rPr>
        <b/>
        <vertAlign val="superscript"/>
        <sz val="12"/>
        <color theme="1"/>
        <rFont val="Arial"/>
        <family val="2"/>
      </rPr>
      <t>*)</t>
    </r>
  </si>
  <si>
    <t>JUMLAH SEMUA KASUS TUBERKULOSIS YANG DITEMUKAN DAN DIOBATI*)</t>
  </si>
  <si>
    <r>
      <rPr>
        <b/>
        <sz val="12"/>
        <color theme="1"/>
        <rFont val="Arial"/>
        <family val="2"/>
      </rPr>
      <t>ANGKA KESEMBUHAN (</t>
    </r>
    <r>
      <rPr>
        <b/>
        <i/>
        <sz val="12"/>
        <color theme="1"/>
        <rFont val="Arial"/>
        <family val="2"/>
      </rPr>
      <t>CURE RATE</t>
    </r>
    <r>
      <rPr>
        <b/>
        <sz val="12"/>
        <color theme="1"/>
        <rFont val="Arial"/>
        <family val="2"/>
      </rPr>
      <t>) TUBERKULOSIS PARU TERKONFIRMASI BAKTERIOLOGIS</t>
    </r>
  </si>
  <si>
    <r>
      <rPr>
        <b/>
        <sz val="12"/>
        <color theme="1"/>
        <rFont val="Arial"/>
        <family val="2"/>
      </rPr>
      <t xml:space="preserve">ANGKA PENGOBATAN LENGKAP 
</t>
    </r>
    <r>
      <rPr>
        <b/>
        <i/>
        <sz val="12"/>
        <color theme="1"/>
        <rFont val="Arial"/>
        <family val="2"/>
      </rPr>
      <t>(COMPLETE RATE) SEMUA KASUS TUBERKULOSIS</t>
    </r>
  </si>
  <si>
    <r>
      <rPr>
        <b/>
        <sz val="12"/>
        <color theme="1"/>
        <rFont val="Arial"/>
        <family val="2"/>
      </rPr>
      <t xml:space="preserve">ANGKA KEBERHASILAN PENGOBATAN </t>
    </r>
    <r>
      <rPr>
        <b/>
        <i/>
        <sz val="12"/>
        <color theme="1"/>
        <rFont val="Arial"/>
        <family val="2"/>
      </rPr>
      <t xml:space="preserve">(SUCCESS RATE/SR) </t>
    </r>
    <r>
      <rPr>
        <b/>
        <sz val="12"/>
        <color theme="1"/>
        <rFont val="Arial"/>
        <family val="2"/>
      </rPr>
      <t>SEMUA KASUS TUBERKULOSIS</t>
    </r>
  </si>
  <si>
    <t>JUMLAH KEMATIAN SELAMA PENGOBATAN TUBERKULOSIS</t>
  </si>
  <si>
    <t>50,0</t>
  </si>
  <si>
    <t>lemahbang</t>
  </si>
  <si>
    <t>200,0</t>
  </si>
  <si>
    <t>karangbangun</t>
  </si>
  <si>
    <t>ploso</t>
  </si>
  <si>
    <t>kedawung</t>
  </si>
  <si>
    <t>jumantoro</t>
  </si>
  <si>
    <t>33,3</t>
  </si>
  <si>
    <t>25,0</t>
  </si>
  <si>
    <t>66,7</t>
  </si>
  <si>
    <t>kadipiro</t>
  </si>
  <si>
    <t>giriwondo</t>
  </si>
  <si>
    <t>bakalan</t>
  </si>
  <si>
    <t>jumapolo</t>
  </si>
  <si>
    <t>75,0</t>
  </si>
  <si>
    <t>83,3</t>
  </si>
  <si>
    <t>150,0</t>
  </si>
  <si>
    <t>250,0</t>
  </si>
  <si>
    <t>183,3</t>
  </si>
  <si>
    <t>kwangsan</t>
  </si>
  <si>
    <t>jatirejo</t>
  </si>
  <si>
    <r>
      <rPr>
        <sz val="10"/>
        <color theme="1"/>
        <rFont val="Arial"/>
        <family val="2"/>
      </rPr>
      <t xml:space="preserve">Keterangan: </t>
    </r>
  </si>
  <si>
    <t>*) Kasus Tuberkulosis ditemukan dan diobati berdasarkan kohort yang sama dari kasus penemuan kasus yang dinilai kesembuhan dan pengobatan lengkap</t>
  </si>
  <si>
    <t xml:space="preserve">   Jumlah pasien adalah seluruh pasien Tuberkulosis yang ada di wilayah kerja puskesmas tersebut termasuk pasien yang ditemukan di RS, BBKPM/BPKPM/BP4, Lembaga Pemasyarakatan, </t>
  </si>
  <si>
    <t xml:space="preserve">   Rumah Tahanan, Dokter Praktek Mandiri, Klinik dll</t>
  </si>
  <si>
    <t>TABEL 58</t>
  </si>
  <si>
    <t>PENEMUAN KASUS PNEUMONIA BALITA MENURUT JENIS KELAMIN, KECAMATAN, DAN PUSKESMAS</t>
  </si>
  <si>
    <t>JUMLAH BALITA</t>
  </si>
  <si>
    <t>BALITA BATUK ATAU KESUKARAN BERNAPAS</t>
  </si>
  <si>
    <t>PERKIRAAN PNEUMONIA BALITA</t>
  </si>
  <si>
    <t>REALISASI PENEMUAN PENDERITA PNEUMONIA  PADA BALITA</t>
  </si>
  <si>
    <t>BATUK BUKAN PNEUMONIA</t>
  </si>
  <si>
    <t>DIBERIKAN TATALAKSANA STANDAR (DIHITUNG NAPAS / LIHAT TDDK*)</t>
  </si>
  <si>
    <t>PERSENTASE YANG DIBERIKAN TATALAKSANA STANDAR</t>
  </si>
  <si>
    <t xml:space="preserve">PNEUMONIA </t>
  </si>
  <si>
    <t>PNEUMONIA BERAT</t>
  </si>
  <si>
    <t>Prevalensi pneumonia pada balita (%)</t>
  </si>
  <si>
    <t>Jumlah Puskesmas yang melakukan tatalaksana Standar minimal 60%</t>
  </si>
  <si>
    <t>Persentase Puskesmas yang melakukan tatalaksana standar minimal 60%</t>
  </si>
  <si>
    <r>
      <rPr>
        <sz val="10"/>
        <color theme="1"/>
        <rFont val="Arial"/>
        <family val="2"/>
      </rPr>
      <t xml:space="preserve">Keterangan: </t>
    </r>
  </si>
  <si>
    <t>* TDDK = tarikan dinding dada ke dalam</t>
  </si>
  <si>
    <t>Jumlah kasus adalah seluruh kasus yang ada di wilayah kerja puskesmas tersebut termasuk kasus yang ditemukan di RS</t>
  </si>
  <si>
    <t>Persentase perkiraan kasus pneumonia pada balita berbeda untuk setiap provinsi, sesuai hasil riskesdas</t>
  </si>
  <si>
    <t>TABEL  59</t>
  </si>
  <si>
    <t>JUMLAH KASUS HIV MENURUT JENIS KELAMIN DAN KELOMPOK UMUR</t>
  </si>
  <si>
    <t>KELOMPOK UMUR</t>
  </si>
  <si>
    <t>KASUS H I V</t>
  </si>
  <si>
    <t>PROPORSI KELOMPOK UMUR</t>
  </si>
  <si>
    <r>
      <rPr>
        <sz val="12"/>
        <color theme="1"/>
        <rFont val="Calibri"/>
        <family val="2"/>
      </rPr>
      <t>≤</t>
    </r>
    <r>
      <rPr>
        <sz val="12"/>
        <color theme="1"/>
        <rFont val="Arial"/>
        <family val="2"/>
      </rPr>
      <t xml:space="preserve"> 4 TAHUN</t>
    </r>
  </si>
  <si>
    <t>5 - 14 TAHUN</t>
  </si>
  <si>
    <t>15 - 19 TAHUN</t>
  </si>
  <si>
    <t>20 - 24 TAHUN</t>
  </si>
  <si>
    <t>25 - 49 TAHUN</t>
  </si>
  <si>
    <r>
      <rPr>
        <sz val="12"/>
        <color theme="1"/>
        <rFont val="Calibri"/>
        <family val="2"/>
      </rPr>
      <t>≥</t>
    </r>
    <r>
      <rPr>
        <sz val="12"/>
        <color theme="1"/>
        <rFont val="Arial"/>
        <family val="2"/>
      </rPr>
      <t xml:space="preserve"> 50 TAHUN</t>
    </r>
  </si>
  <si>
    <t>PROPORSI JENIS KELAMIN</t>
  </si>
  <si>
    <t xml:space="preserve">Jumlah estimasi  orang  dengan risiko terinfeksi HIV </t>
  </si>
  <si>
    <t>Jumlah orang dengan risiko terinfeksi HIV yang mendapatkan pelayanan sesuai standar</t>
  </si>
  <si>
    <t xml:space="preserve">Persentase orang dengan risiko terinfeksi HIV mendapatkan 
pelayanan  deteksi dini HIV sesuai standar
</t>
  </si>
  <si>
    <t>90,7</t>
  </si>
  <si>
    <t>Keterangan: Jumlah kasus adalah seluruh kasus baru yang ada di wilayah kerja puskesmas tersebut termasuk kasus yang ditemukan di RS</t>
  </si>
  <si>
    <t>TABEL 60</t>
  </si>
  <si>
    <t>PRESENTASE ODHIV BARU MENDAPATKAN PENGOBATAN MENURUT KECAMATAN DAN PUSKESMAS</t>
  </si>
  <si>
    <t>ODHIV BARU DITEMUKAN</t>
  </si>
  <si>
    <t>ODHIV BARU DITEMUKAN DAN MENDAPAT PENGOBATAN ARV</t>
  </si>
  <si>
    <t>PERSENTASE ODHIV BARU MENDAPAT PENGOBATAN ARV</t>
  </si>
  <si>
    <t>TABEL  61</t>
  </si>
  <si>
    <t>KASUS DIARE YANG DILAYANI MENURUT JENIS KELAMIN, KECAMATAN, DAN PUSKESMAS</t>
  </si>
  <si>
    <t>JUMLAH TARGET PENEMUAN</t>
  </si>
  <si>
    <t>DILAYANI</t>
  </si>
  <si>
    <t>MENDAPAT ORALIT</t>
  </si>
  <si>
    <t>MENDAPAT ZINC</t>
  </si>
  <si>
    <t>SEMUA UMUR</t>
  </si>
  <si>
    <t>45.006</t>
  </si>
  <si>
    <t>ANGKA KESAKITAN DIARE PER 1.000 PENDUDUK</t>
  </si>
  <si>
    <t>Ket:</t>
  </si>
  <si>
    <t>- Jumlah kasus adalah seluruh kasus yang ada di wilayah kerja puskesmas tersebut termasuk kasus yang ditemukan di RS</t>
  </si>
  <si>
    <t>- Persentase perkiraan jumlah kasus diare yang datang ke fasyankes besarnya sesuai dengan perkiraan daerah, namun</t>
  </si>
  <si>
    <t xml:space="preserve">   jika tidak tersedia maka menggunakan perkiraan 10% dari perkiraan jumlah penderita untuk semua umur dan 20% untuk balita</t>
  </si>
  <si>
    <t>TABEL  62</t>
  </si>
  <si>
    <t>DETEKSI DINI HEPATITIS B PADA IBU HAMIL MENURUT KECAMATAN DAN PUSKESMAS</t>
  </si>
  <si>
    <t>JUMLAH IBU HAMIL DIPERIKSA</t>
  </si>
  <si>
    <t>% BUMIL DIPERIKSA</t>
  </si>
  <si>
    <t xml:space="preserve">% BUMIL REAKTIF </t>
  </si>
  <si>
    <t>REAKTIF</t>
  </si>
  <si>
    <t>NON REAKTIF</t>
  </si>
  <si>
    <t>TABEL  63</t>
  </si>
  <si>
    <t>JUMLAH BAYI YANG LAHIR DARI IBU REAKTIF HBsAg dan MENDAPATKAN HBIG</t>
  </si>
  <si>
    <t>JUMLAH BAYI YANG LAHIR DARI IBU HBsAg Reaktif</t>
  </si>
  <si>
    <t>JUMLAH BAYI YANG LAHIR DARI IBU  HBsAg REAKTIF MENDAPAT HBIG</t>
  </si>
  <si>
    <t>≥  24 Jam</t>
  </si>
  <si>
    <t xml:space="preserve">JUMLAH  </t>
  </si>
  <si>
    <t>TABEL  67</t>
  </si>
  <si>
    <t>PENDERITA KUSTA SELESAI BEROBAT (RELEASE FROM TREATMENT/RFT) MENURUT TIPE, KECAMATAN, DAN PUSKESMAS</t>
  </si>
  <si>
    <t>KUSTA (PB)</t>
  </si>
  <si>
    <t>KUSTA (MB)</t>
  </si>
  <si>
    <r>
      <rPr>
        <b/>
        <sz val="12"/>
        <color theme="1"/>
        <rFont val="Arial"/>
        <family val="2"/>
      </rPr>
      <t>JML PENDERITA BARU</t>
    </r>
    <r>
      <rPr>
        <b/>
        <vertAlign val="superscript"/>
        <sz val="12"/>
        <color theme="1"/>
        <rFont val="Arial"/>
        <family val="2"/>
      </rPr>
      <t>a</t>
    </r>
  </si>
  <si>
    <t>JML PENDERITA RFT</t>
  </si>
  <si>
    <t>RFT RATE PB (%)</t>
  </si>
  <si>
    <r>
      <rPr>
        <b/>
        <sz val="12"/>
        <color theme="1"/>
        <rFont val="Arial"/>
        <family val="2"/>
      </rPr>
      <t>JML PENDERITA BARU</t>
    </r>
    <r>
      <rPr>
        <b/>
        <vertAlign val="superscript"/>
        <sz val="12"/>
        <color theme="1"/>
        <rFont val="Arial"/>
        <family val="2"/>
      </rPr>
      <t>b</t>
    </r>
  </si>
  <si>
    <t>RFT RATE MB (%)</t>
  </si>
  <si>
    <t xml:space="preserve">Keterangan : </t>
  </si>
  <si>
    <t xml:space="preserve">a = </t>
  </si>
  <si>
    <t xml:space="preserve">Penderita kusta PB merupakan penderita pada kohort yang sama, yaitu diambil dari penderita baru yang masuk dalam kohort yang sama 1 tahun sebelumnya, </t>
  </si>
  <si>
    <t>misalnya: untuk mencari RFT rate tahun 2021, maka dapat dihitung dari penderita baru tahun 2020 yang menyelesaikan pengobatan tepat waktu</t>
  </si>
  <si>
    <t>b=</t>
  </si>
  <si>
    <t xml:space="preserve">Penderita kusta MB merupakan penderita pada kohort yang sama, yaitu diambil dari penderita baru yang masuk dalam kohort yang sama 2 tahun sebelumnya, </t>
  </si>
  <si>
    <t>misalnya: untuk mencari RFT rate tahun 2021, maka dapat dihitung dari penderita baru tahun 2019 yang menyelesaikan pengobatan tepat waktu</t>
  </si>
  <si>
    <t>TABEL  64</t>
  </si>
  <si>
    <t>KASUS BARU KUSTA MENURUT JENIS KELAMIN, KECAMATAN, DAN PUSKESMAS</t>
  </si>
  <si>
    <t>KASUS BARU</t>
  </si>
  <si>
    <t>PAUSI BASILER (PB)/ KUSTA KERING</t>
  </si>
  <si>
    <t>MULTI BASILER (MB)/ KUSTA BASAH</t>
  </si>
  <si>
    <t>PB + MB</t>
  </si>
  <si>
    <t>DEWASA</t>
  </si>
  <si>
    <t>MB</t>
  </si>
  <si>
    <r>
      <rPr>
        <b/>
        <sz val="12"/>
        <color theme="1"/>
        <rFont val="Arial"/>
        <family val="2"/>
      </rPr>
      <t>ANGKA PENEMUAN KASUS BARU (NCDR/</t>
    </r>
    <r>
      <rPr>
        <b/>
        <i/>
        <sz val="12"/>
        <color theme="1"/>
        <rFont val="Arial"/>
        <family val="2"/>
      </rPr>
      <t>NEW CASE DETECTION RATE</t>
    </r>
    <r>
      <rPr>
        <b/>
        <sz val="12"/>
        <color theme="1"/>
        <rFont val="Arial"/>
        <family val="2"/>
      </rPr>
      <t>) PER 100.000 PENDUDUK</t>
    </r>
  </si>
  <si>
    <t>TABEL  65</t>
  </si>
  <si>
    <t xml:space="preserve">KASUS BARU KUSTA CACAT TINGKAT 0, CACAT TINGKAT 2, PENDERITA KUSTA ANAK&lt;15 TAHUN, </t>
  </si>
  <si>
    <t>MENURUT  KECAMATAN DAN PUSKESMAS</t>
  </si>
  <si>
    <t>PENDERITA KUSTA</t>
  </si>
  <si>
    <t>CACAT TINGKAT 0</t>
  </si>
  <si>
    <t>CACAT TINGKAT 2</t>
  </si>
  <si>
    <t>PENDERITA KUSTA ANAK
&lt;15 TAHUN</t>
  </si>
  <si>
    <t>PENDERITA KUSTA ANAK&lt;15 TAHUN DENGAN CACAT TINGKAT 2</t>
  </si>
  <si>
    <t>DWASA</t>
  </si>
  <si>
    <t>ANGKA CACAT TINGKAT 2 PER 1.000.000 PENDUDUK</t>
  </si>
  <si>
    <t>TABEL  66</t>
  </si>
  <si>
    <t>JUMLAH KASUS TERDAFTAR DAN ANGKA PREVALENSI PENYAKIT KUSTA MENURUT TIPE/JENIS, USIA, KECAMATAN, DAN PUSKESMAS</t>
  </si>
  <si>
    <t>KASUS TERDAFTAR</t>
  </si>
  <si>
    <t>PAUSI BASILER/KUSTA KERING</t>
  </si>
  <si>
    <t>MULTI BASILER/KUSTA BASAH</t>
  </si>
  <si>
    <t>ANAK</t>
  </si>
  <si>
    <t>ANGKA PREVALENSI PER 10.000 PENDUDUK</t>
  </si>
  <si>
    <t>TABEL 68</t>
  </si>
  <si>
    <t>JUMLAH KASUS AFP (NON POLIO) MENURUT KECAMATAN DAN PUSKESMAS</t>
  </si>
  <si>
    <t>JUMLAH PENDUDUK
&lt;15 TAHUN</t>
  </si>
  <si>
    <t>JUMLAH KASUS AFP
(NON POLIO)</t>
  </si>
  <si>
    <t>AFP RATE (NON POLIO) PER 100.000 PENDUDUK USIA &lt; 15 TAHUN</t>
  </si>
  <si>
    <t>Keterangan: Jumlah kasus adalah seluruh kasus yang ada di wilayah kerja puskesmas tersebut termasuk kasus yang ditemukan di RS</t>
  </si>
  <si>
    <t>TABEL 69</t>
  </si>
  <si>
    <t>JUMLAH KASUS PENYAKIT YANG DAPAT DICEGAH DENGAN IMUNISASI (PD3I) MENURUT JENIS KELAMIN, KECAMATAN, DAN PUSKESMAS</t>
  </si>
  <si>
    <t>JUMLAH KASUS  PD3I</t>
  </si>
  <si>
    <t>DIFTERI</t>
  </si>
  <si>
    <t>PERTUSIS</t>
  </si>
  <si>
    <t>HEPATITIS B</t>
  </si>
  <si>
    <t>SUSPEK CAMPAK</t>
  </si>
  <si>
    <t>JUMLAH KASUS</t>
  </si>
  <si>
    <t>MENINGGAL</t>
  </si>
  <si>
    <t>CASE FATALITY RATE (%)</t>
  </si>
  <si>
    <t>INCIDENCE RATE SUSPEK CAMPAK</t>
  </si>
  <si>
    <t>TABEL 70</t>
  </si>
  <si>
    <t>KEJADIAN LUAR BIASA (KLB) DI DESA/KELURAHAN YANG DITANGANI &lt; 24 JAM</t>
  </si>
  <si>
    <t>KLB DI DESA/KELURAHAN</t>
  </si>
  <si>
    <t>DITANGANI &lt;24 JAM</t>
  </si>
  <si>
    <t>Sumber: ………………….. (sebutkan)</t>
  </si>
  <si>
    <t>TABEL 71</t>
  </si>
  <si>
    <t>JUMLAH PENDERITA DAN KEMATIAN PADA KLB MENURUT JENIS KEJADIAN LUAR BIASA (KLB)</t>
  </si>
  <si>
    <t>JENIS KEJADIAN LUAR BIASA</t>
  </si>
  <si>
    <t>YANG TERSERANG</t>
  </si>
  <si>
    <t>WAKTU KEJADIAN (TANGGAL)</t>
  </si>
  <si>
    <t>JUMLAH PENDERITA</t>
  </si>
  <si>
    <t>KELOMPOK UMUR PENDERITA</t>
  </si>
  <si>
    <t>JUMLAH PENDUDUK TERANCAM</t>
  </si>
  <si>
    <t>ATTACK RATE (%)</t>
  </si>
  <si>
    <t>CFR (%)</t>
  </si>
  <si>
    <t>JUMLAH KEC</t>
  </si>
  <si>
    <t>JUMLAH DESA/KEL</t>
  </si>
  <si>
    <t>DIKETAHUI</t>
  </si>
  <si>
    <t>DITANGGU-LANGI</t>
  </si>
  <si>
    <t>AKHIR</t>
  </si>
  <si>
    <t>0-7 HARI</t>
  </si>
  <si>
    <t>8-28 HARI</t>
  </si>
  <si>
    <t>1-11 BLN</t>
  </si>
  <si>
    <t>1-4 THN</t>
  </si>
  <si>
    <t>5-9 THN</t>
  </si>
  <si>
    <t>10-14 THN</t>
  </si>
  <si>
    <t>15-19 THN</t>
  </si>
  <si>
    <t>20-44 THN</t>
  </si>
  <si>
    <t>45-54 THN</t>
  </si>
  <si>
    <t>55-59 THN</t>
  </si>
  <si>
    <t>60-69 THN</t>
  </si>
  <si>
    <t>70+ THN</t>
  </si>
  <si>
    <t>HFMD</t>
  </si>
  <si>
    <t>Sumber: ………………… (sebutkan)</t>
  </si>
  <si>
    <t>TABEL 72</t>
  </si>
  <si>
    <t>KASUS DEMAM BERDARAH DENGUE (DBD) MENURUT JENIS KELAMIN, KECAMATAN, DAN PUSKESMAS</t>
  </si>
  <si>
    <t>DEMAM BERDARAH DENGUE (DBD)</t>
  </si>
  <si>
    <r>
      <rPr>
        <b/>
        <i/>
        <sz val="12"/>
        <color theme="1"/>
        <rFont val="Arial"/>
        <family val="2"/>
      </rPr>
      <t>CFR</t>
    </r>
    <r>
      <rPr>
        <b/>
        <sz val="12"/>
        <color theme="1"/>
        <rFont val="Arial"/>
        <family val="2"/>
      </rPr>
      <t xml:space="preserve"> (%)</t>
    </r>
  </si>
  <si>
    <t>JUMLAH KASUS (KAB/KOTA)</t>
  </si>
  <si>
    <t>ANGKA KESAKITAN DBD PER 100.000 PENDUDUK</t>
  </si>
  <si>
    <t>TABEL 73</t>
  </si>
  <si>
    <t>KESAKITAN DAN KEMATIAN AKIBAT MALARIA MENURUT JENIS KELAMIN, KECAMATAN, DAN PUSKESMAS</t>
  </si>
  <si>
    <t>SUSPEK</t>
  </si>
  <si>
    <t>KONFIRMASI LABORATORIUM</t>
  </si>
  <si>
    <t>% KONFIRMASI LABORATORIUM</t>
  </si>
  <si>
    <t>POSITIF</t>
  </si>
  <si>
    <t>PENGOBATAN STANDAR</t>
  </si>
  <si>
    <t>% PENGOBATAN STANDAR</t>
  </si>
  <si>
    <t xml:space="preserve">MENINGGAL </t>
  </si>
  <si>
    <t>CFR</t>
  </si>
  <si>
    <t>MIKROSKOPIS</t>
  </si>
  <si>
    <t>RAPID DIAGNOSTIC TEST (RDT)</t>
  </si>
  <si>
    <r>
      <rPr>
        <b/>
        <sz val="12"/>
        <color theme="1"/>
        <rFont val="Arial"/>
        <family val="2"/>
      </rPr>
      <t>ANGKA KESAKITAN (</t>
    </r>
    <r>
      <rPr>
        <b/>
        <i/>
        <sz val="12"/>
        <color theme="1"/>
        <rFont val="Arial"/>
        <family val="2"/>
      </rPr>
      <t>ANNUAL PARASITE INCIDENCE</t>
    </r>
    <r>
      <rPr>
        <b/>
        <sz val="12"/>
        <color theme="1"/>
        <rFont val="Arial"/>
        <family val="2"/>
      </rPr>
      <t>) PER 1.000 PENDUDUK</t>
    </r>
  </si>
  <si>
    <t>TABEL 74</t>
  </si>
  <si>
    <t>PENDERITA KRONIS FILARIASIS MENURUT JENIS KELAMIN, KECAMATAN, DAN PUSKESMAS</t>
  </si>
  <si>
    <t>PENDERITA KRONIS FILARIASIS</t>
  </si>
  <si>
    <t>KASUS KRONIS TAHUN SEBELUMNYA</t>
  </si>
  <si>
    <t>KASUS KRONIS BARU DITEMUKAN</t>
  </si>
  <si>
    <t>KASUS KRONIS PINDAH</t>
  </si>
  <si>
    <t>KASUS KRONIS MENINGGAL</t>
  </si>
  <si>
    <t>JUMLAH SELURUH KASUS KRONIS</t>
  </si>
  <si>
    <t>Keterangan : Jumlah kasus adalah seluruh kasus yang ada di wilayah kerja puskesmas tersebut termasuk kasus yang ditemukan di RS</t>
  </si>
  <si>
    <t>TABEL 75</t>
  </si>
  <si>
    <t>PELAYANAN KESEHATAN  PENDERITA HIPERTENSI MENURUT JENIS KELAMIN, KECAMATAN, DAN PUSKESMAS</t>
  </si>
  <si>
    <r>
      <rPr>
        <b/>
        <sz val="12"/>
        <color theme="1"/>
        <rFont val="Arial"/>
        <family val="2"/>
      </rPr>
      <t xml:space="preserve">JUMLAH ESTIMASI PENDERITA HIPERTENSI BERUSIA </t>
    </r>
    <r>
      <rPr>
        <b/>
        <sz val="12"/>
        <color theme="1"/>
        <rFont val="Calibri"/>
        <family val="2"/>
      </rPr>
      <t>≥</t>
    </r>
    <r>
      <rPr>
        <b/>
        <sz val="12"/>
        <color theme="1"/>
        <rFont val="Arial"/>
        <family val="2"/>
      </rPr>
      <t xml:space="preserve"> 15 TAHUN</t>
    </r>
  </si>
  <si>
    <t>TABEL 76</t>
  </si>
  <si>
    <t>PELAYANAN KESEHATAN PENDERITA DIABETES MELITUS (DM) MENURUT KECAMATAN DAN PUSKESMAS</t>
  </si>
  <si>
    <t xml:space="preserve">JUMLAH PENDERITA DM  </t>
  </si>
  <si>
    <t>PENDERITA DM YANG MENDAPATKAN PELAYANAN KESEHATAN SESUAI STANDAR</t>
  </si>
  <si>
    <t>TABEL 77</t>
  </si>
  <si>
    <t xml:space="preserve">CAKUPAN DETEKSI DINI KANKER LEHER RAHIM DENGAN METODE IVA DAN KANKER PAYUDARA DENGAN PEMERIKSAAN KLINIS (SADANIS) </t>
  </si>
  <si>
    <t>MENURUT KECAMATAN DAN PUSKESMAS</t>
  </si>
  <si>
    <t>PUSKESMAS MELAKSANAKAN KEGIATAN DETEKSI DINI IVA &amp; SADANIS*</t>
  </si>
  <si>
    <t>PEREMPUAN
USIA 30-50 TAHUN</t>
  </si>
  <si>
    <t>PEMERIKSAAN IVA</t>
  </si>
  <si>
    <t>PEMERIKSAAN SADANIS</t>
  </si>
  <si>
    <t>IVA POSITIF</t>
  </si>
  <si>
    <t>CURIGA KANKER LEHER RAHIM</t>
  </si>
  <si>
    <t>KRIOTERAPI</t>
  </si>
  <si>
    <t>IVA POSITIF DAN CURIGA KANKER LEHER RAHIM DIRUJUK</t>
  </si>
  <si>
    <t>TUMOR/BENJOLAN</t>
  </si>
  <si>
    <t>CURIGA KANKER PAYUDARA</t>
  </si>
  <si>
    <t>TUMOR DAN CURIGA KANKER PAYUDARA DIRUJUK</t>
  </si>
  <si>
    <t>v</t>
  </si>
  <si>
    <t>Keterangan: IVA: Inspeksi Visual dengan Asam asetat</t>
  </si>
  <si>
    <t xml:space="preserve">           * diisi dengan checklist (V)</t>
  </si>
  <si>
    <t>TABEL 78</t>
  </si>
  <si>
    <t>PELAYANAN KESEHATAN ORANG DENGAN GANGGUAN JIWA (ODGJ) BERAT  MENURUT KECAMATAN DAN PUSKESMAS</t>
  </si>
  <si>
    <t>SASARAN  ODGJ BERAT</t>
  </si>
  <si>
    <t>PELAYANAN KESEHATAN ODGJ BERAT</t>
  </si>
  <si>
    <t>SKIZOFRENIA</t>
  </si>
  <si>
    <t>PSIKOTIK AKUT</t>
  </si>
  <si>
    <t>0-14 th</t>
  </si>
  <si>
    <t>15 - 59 th</t>
  </si>
  <si>
    <r>
      <rPr>
        <b/>
        <u/>
        <sz val="12"/>
        <color rgb="FF000000"/>
        <rFont val="Arial"/>
        <family val="2"/>
      </rPr>
      <t>&gt;</t>
    </r>
    <r>
      <rPr>
        <b/>
        <sz val="12"/>
        <color rgb="FF000000"/>
        <rFont val="Arial"/>
        <family val="2"/>
      </rPr>
      <t xml:space="preserve"> 60 th</t>
    </r>
  </si>
  <si>
    <r>
      <rPr>
        <b/>
        <u/>
        <sz val="12"/>
        <color theme="1"/>
        <rFont val="Arial"/>
        <family val="2"/>
      </rPr>
      <t>&gt;</t>
    </r>
    <r>
      <rPr>
        <b/>
        <sz val="12"/>
        <color theme="1"/>
        <rFont val="Arial"/>
        <family val="2"/>
      </rPr>
      <t xml:space="preserve"> 60 th</t>
    </r>
  </si>
  <si>
    <r>
      <rPr>
        <b/>
        <u/>
        <sz val="12"/>
        <color rgb="FF000000"/>
        <rFont val="Arial"/>
        <family val="2"/>
      </rPr>
      <t>&gt;</t>
    </r>
    <r>
      <rPr>
        <b/>
        <sz val="12"/>
        <color rgb="FF000000"/>
        <rFont val="Arial"/>
        <family val="2"/>
      </rPr>
      <t xml:space="preserve"> 60 th</t>
    </r>
  </si>
  <si>
    <t>TABEL 79</t>
  </si>
  <si>
    <t>PERSENTASE SARANA AIR MINUM YANG DIAWASI/DIPERIKSA KUALITAS AIR MINUMNYA SESUAI STANDAR 
MENURUT KECAMATAN DAN PUSKESMAS</t>
  </si>
  <si>
    <t>JUMLAH DESA/
KELURAHAN</t>
  </si>
  <si>
    <t>JUMLAH SARANA AIR MINUM</t>
  </si>
  <si>
    <t>SARANA AIR MINUM YANG DIAWASI/ DIPERIKSA KUALITAS AIR MINUMNYA SESUAI STANDAR (AMAN)</t>
  </si>
  <si>
    <t>TABEL 80</t>
  </si>
  <si>
    <t>JUMLAH KEPALA KELUARGA DENGAN AKSES TERHADAP FASILITAS SANITASI YANG AMAN (JAMBAN SEHAT) MENURUT KECAMATAN DAN PUSKESMAS</t>
  </si>
  <si>
    <t>JUMLAH KK</t>
  </si>
  <si>
    <t>JUMLAH 
KK PENGGUNA</t>
  </si>
  <si>
    <t>KK SBS</t>
  </si>
  <si>
    <t>KK DENGAN AKSES TERHADAP FASILITAS SANITASI YANG LAYAK</t>
  </si>
  <si>
    <t>PERSENTASE KK DENGAN AKSES TERHADAP FASILITAS SANITASI YANG AMAN</t>
  </si>
  <si>
    <t>AKSES SANITASI AMAN</t>
  </si>
  <si>
    <t>AKSES SANITASI LAYAK SENDIRI</t>
  </si>
  <si>
    <t>AKSES LAYAK BERSAMA</t>
  </si>
  <si>
    <t>AKSES BELUM LAYAK</t>
  </si>
  <si>
    <t>BABS TERTUTUP</t>
  </si>
  <si>
    <t>BABS TERBUKA</t>
  </si>
  <si>
    <t>Keterangan : KK = Kepala Keluarga, SBS = Stop Buang Air Besar Sembarangan</t>
  </si>
  <si>
    <t>TABEL 81</t>
  </si>
  <si>
    <t>SANITASI TOTAL BERBASIS MASYARAKAT DAN RUMAH SEHAT MENURUT KECAMATAN DAN PUSKESMAS</t>
  </si>
  <si>
    <t>JUMLAH DESA/ KELURAHAN</t>
  </si>
  <si>
    <t>SANITASI TOTAL BERBASIS MASYARAKAT (STBM)</t>
  </si>
  <si>
    <t xml:space="preserve"> DESA/KELURAHAN STOP BABS (SBS)</t>
  </si>
  <si>
    <t xml:space="preserve"> KK CUCI TANGAN PAKAI SABUN (CTPS)</t>
  </si>
  <si>
    <t>KK PENGELOLAAN AIR MINUM DAN MAKANAN RUMAH TANGGA (PAMMRT)</t>
  </si>
  <si>
    <t>KK PENGELOLAAN SAMPAH RUMAH TANGGA (PSRT)</t>
  </si>
  <si>
    <t>KK PENGELOLAAN LIMBAH CAIR RUMAH TANGGA (PLCRT)</t>
  </si>
  <si>
    <t xml:space="preserve"> DESA/KELURAHAN 5 PILAR STBM</t>
  </si>
  <si>
    <t>KK PENGELOLAAN KUALITAS UDARA DALAM RUMAH TANGGA (PKURT)</t>
  </si>
  <si>
    <t>KK AKSES RUMAH SEHAT</t>
  </si>
  <si>
    <t>* SBS (Stop Buang Air Besar Sembarangan)</t>
  </si>
  <si>
    <t>TABEL 82</t>
  </si>
  <si>
    <t>PERSENTASE TEMPAT DAN FASILITAS UMUM(TFU) YANG DILAKUKAN PENGAWASAN SESUAI STANDAR MENURUT KECAMATAN DAN PUSKESMAS</t>
  </si>
  <si>
    <t>TFU TERDAFTAR</t>
  </si>
  <si>
    <t>TFU YANG DILAKUKAN PENGAWASAN SESUAI STANDAR (IKL)</t>
  </si>
  <si>
    <t>PASAR</t>
  </si>
  <si>
    <t>SARANA PENDIDIKAN</t>
  </si>
  <si>
    <t>SD/MI</t>
  </si>
  <si>
    <t>SMP/MTs</t>
  </si>
  <si>
    <t>∑</t>
  </si>
  <si>
    <t>Sumber: …………………….. (sebutkan)</t>
  </si>
  <si>
    <t>TABEL 83</t>
  </si>
  <si>
    <t xml:space="preserve">PERSENTASE TEMPAT PENGELOLAAN PANGAN (TPP) YANG MEMENUHI SYARAT KESEHATAN  MENURUT KECAMATAN </t>
  </si>
  <si>
    <t>JASA BOGA</t>
  </si>
  <si>
    <t>RESTORAN</t>
  </si>
  <si>
    <t>TPP TERTENTU</t>
  </si>
  <si>
    <t>DEPOT AIR MINUM</t>
  </si>
  <si>
    <t>RUMAH MAKAN</t>
  </si>
  <si>
    <t>KELOMPOK GERAI PANGAN JAJANAN</t>
  </si>
  <si>
    <t>SENTRA PANGAN JAJANAN/KANTIN</t>
  </si>
  <si>
    <t>TPP MEMENUHI SYARAT</t>
  </si>
  <si>
    <t>TERDAFTAR</t>
  </si>
  <si>
    <t>LAIK HSP</t>
  </si>
  <si>
    <t>TTP Memenuhi Syarat</t>
  </si>
  <si>
    <t>2</t>
  </si>
  <si>
    <t>3</t>
  </si>
  <si>
    <t>7</t>
  </si>
  <si>
    <t>8</t>
  </si>
  <si>
    <t>9</t>
  </si>
  <si>
    <t xml:space="preserve">TABEL 84 </t>
  </si>
  <si>
    <t>KASUS COVID-19 MENURUT MENURUT KECAMATAN DAN PUSKESMAS</t>
  </si>
  <si>
    <t>KASUS KONFIRMASI</t>
  </si>
  <si>
    <t>SEMBUH</t>
  </si>
  <si>
    <t>ANGKA KESEMBUHAN (RR)</t>
  </si>
  <si>
    <t>ANGKA KEMATIAN (CFR)</t>
  </si>
  <si>
    <t>TOTAL KAB/KOTA</t>
  </si>
  <si>
    <t xml:space="preserve">Sumber : </t>
  </si>
  <si>
    <t>TABEL 85</t>
  </si>
  <si>
    <t>KASUS COVID-19 BERDASARKAN JENIS KELAMIN DAN KELOMPOK UMUR MENURUT KECAMATAN DAN PUSKESMAS</t>
  </si>
  <si>
    <t>0-4 TAHUN</t>
  </si>
  <si>
    <t>5-6 TAHUN</t>
  </si>
  <si>
    <t>7-14 TAHUN</t>
  </si>
  <si>
    <t>15-59 TAHUN</t>
  </si>
  <si>
    <t>≥ 60 TAHUN</t>
  </si>
  <si>
    <t>TABEL 86</t>
  </si>
  <si>
    <t>CAKUPAN VAKSINASI COVID-19 DOSIS 1 MENURUT KECAMATAN DAN PUSKESMAS</t>
  </si>
  <si>
    <t>USIA 6-11 TAHUN (ANAK)</t>
  </si>
  <si>
    <t>USIA 12-17 TAHUN (REMAJA)</t>
  </si>
  <si>
    <t>USIA 18-59 TAHUN (MASYARAKAT UMUM)</t>
  </si>
  <si>
    <r>
      <rPr>
        <b/>
        <sz val="12"/>
        <color theme="1"/>
        <rFont val="Arial"/>
        <family val="2"/>
      </rPr>
      <t xml:space="preserve">USIA </t>
    </r>
    <r>
      <rPr>
        <b/>
        <u/>
        <sz val="12"/>
        <color theme="1"/>
        <rFont val="Arial"/>
        <family val="2"/>
      </rPr>
      <t>&gt;</t>
    </r>
    <r>
      <rPr>
        <b/>
        <sz val="12"/>
        <color theme="1"/>
        <rFont val="Arial"/>
        <family val="2"/>
      </rPr>
      <t xml:space="preserve"> 60 TAHUN (LANSIA)</t>
    </r>
  </si>
  <si>
    <t>CAKUPAN TOTAL</t>
  </si>
  <si>
    <t>SASARAN</t>
  </si>
  <si>
    <t>HASIL VAKSINASI</t>
  </si>
  <si>
    <t>TABEL 87</t>
  </si>
  <si>
    <t>CAKUPAN VAKSINASI COVID-19 DOSIS 2 MENURUT KECAMATAN DAN PUSKESMAS</t>
  </si>
  <si>
    <r>
      <rPr>
        <b/>
        <sz val="12"/>
        <color theme="1"/>
        <rFont val="Arial"/>
        <family val="2"/>
      </rPr>
      <t xml:space="preserve">USIA </t>
    </r>
    <r>
      <rPr>
        <b/>
        <u/>
        <sz val="12"/>
        <color theme="1"/>
        <rFont val="Arial"/>
        <family val="2"/>
      </rPr>
      <t>&gt;</t>
    </r>
    <r>
      <rPr>
        <b/>
        <sz val="12"/>
        <color theme="1"/>
        <rFont val="Arial"/>
        <family val="2"/>
      </rPr>
      <t xml:space="preserve"> 60 TAHUN (LANSIA)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</si>
</sst>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5" formatCode="&quot;Rp&quot;#,##0;\-&quot;Rp&quot;#,##0"/>
    <numFmt numFmtId="164" formatCode="_(* #,##0_);_(* \(#,##0\);_(* &quot;-&quot;_);_(@_)"/>
    <numFmt numFmtId="165" formatCode="_(* #,##0.00_);_(* \(#,##0.00\);_(* &quot;-&quot;??_);_(@_)"/>
    <numFmt numFmtId="166" formatCode="0.0"/>
    <numFmt numFmtId="167" formatCode="#,##0.0"/>
    <numFmt numFmtId="168" formatCode="#,##0.0_);\(#,##0.0\)"/>
    <numFmt numFmtId="169" formatCode="_(* #,##0.0_);_(* \(#,##0.0\);_(* &quot;-&quot;_);_(@_)"/>
    <numFmt numFmtId="170" formatCode="_(* #,##0_);_(* \(#,##0\);_(* &quot;-&quot;??_);_(@_)"/>
    <numFmt numFmtId="171" formatCode="_([$Rp-421]* #,##0.00_);_([$Rp-421]* \(#,##0.00\);_([$Rp-421]* &quot;-&quot;??_);_(@_)"/>
    <numFmt numFmtId="172" formatCode="&quot;Rp&quot;#,##0.00_);[Red]\(&quot;Rp&quot;#,##0.00\)"/>
    <numFmt numFmtId="173" formatCode="[$Rp-421]#,##0.00"/>
    <numFmt numFmtId="174" formatCode="0.0_);\(0.0\)"/>
    <numFmt numFmtId="175" formatCode="0.0%"/>
    <numFmt numFmtId="176" formatCode="d\ mmmm\ yyyy"/>
  </numFmts>
  <fonts count="64">
    <font>
      <sz val="11"/>
      <color theme="1"/>
      <name val="Calibri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rgb="FFFF000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color rgb="FFFF0000"/>
      <name val="Arial"/>
      <family val="2"/>
    </font>
    <font>
      <sz val="11"/>
      <name val="Calibri"/>
      <family val="2"/>
    </font>
    <font>
      <u/>
      <sz val="10"/>
      <color rgb="FF0000FF"/>
      <name val="Arial"/>
      <family val="2"/>
    </font>
    <font>
      <u/>
      <sz val="10"/>
      <color rgb="FF0000FF"/>
      <name val="Arial"/>
      <family val="2"/>
    </font>
    <font>
      <u/>
      <sz val="11"/>
      <color theme="10"/>
      <name val="Calibri"/>
      <family val="2"/>
    </font>
    <font>
      <u/>
      <sz val="11"/>
      <color rgb="FF0000FF"/>
      <name val="Arial"/>
      <family val="2"/>
    </font>
    <font>
      <sz val="10"/>
      <color theme="1"/>
      <name val="Arial"/>
      <family val="2"/>
    </font>
    <font>
      <i/>
      <sz val="11"/>
      <color theme="1"/>
      <name val="Arial"/>
      <family val="2"/>
    </font>
    <font>
      <u/>
      <sz val="10"/>
      <color rgb="FF0000FF"/>
      <name val="Arial"/>
      <family val="2"/>
    </font>
    <font>
      <b/>
      <i/>
      <sz val="9"/>
      <color theme="1"/>
      <name val="Arial"/>
      <family val="2"/>
    </font>
    <font>
      <sz val="9"/>
      <color theme="1"/>
      <name val="Arial"/>
      <family val="2"/>
    </font>
    <font>
      <sz val="12"/>
      <color rgb="FFFF0000"/>
      <name val="Arial"/>
      <family val="2"/>
    </font>
    <font>
      <b/>
      <sz val="12"/>
      <color rgb="FF000000"/>
      <name val="Arial"/>
      <family val="2"/>
    </font>
    <font>
      <i/>
      <sz val="12"/>
      <color theme="1"/>
      <name val="Arial"/>
      <family val="2"/>
    </font>
    <font>
      <b/>
      <i/>
      <sz val="12"/>
      <color theme="1"/>
      <name val="Arial"/>
      <family val="2"/>
    </font>
    <font>
      <sz val="12"/>
      <color theme="1"/>
      <name val="Times New Roman"/>
      <family val="1"/>
    </font>
    <font>
      <b/>
      <sz val="12"/>
      <color rgb="FFFF0000"/>
      <name val="Arial"/>
      <family val="2"/>
    </font>
    <font>
      <b/>
      <sz val="12"/>
      <color rgb="FF1F1F1F"/>
      <name val="Arial"/>
      <family val="2"/>
    </font>
    <font>
      <b/>
      <sz val="13"/>
      <color theme="1"/>
      <name val="Arial"/>
      <family val="2"/>
    </font>
    <font>
      <i/>
      <sz val="9"/>
      <color theme="1"/>
      <name val="Arial"/>
      <family val="2"/>
    </font>
    <font>
      <sz val="11"/>
      <color theme="1"/>
      <name val="Calibri"/>
      <family val="2"/>
    </font>
    <font>
      <sz val="13"/>
      <color theme="1"/>
      <name val="Arial"/>
      <family val="2"/>
    </font>
    <font>
      <b/>
      <sz val="11"/>
      <color rgb="FF000000"/>
      <name val="Arial"/>
      <family val="2"/>
    </font>
    <font>
      <b/>
      <sz val="9"/>
      <color theme="1"/>
      <name val="Arial"/>
      <family val="2"/>
    </font>
    <font>
      <sz val="12"/>
      <color rgb="FFFF00FF"/>
      <name val="Arial"/>
      <family val="2"/>
    </font>
    <font>
      <sz val="12"/>
      <color theme="1"/>
      <name val="Tahoma"/>
      <family val="2"/>
    </font>
    <font>
      <sz val="12"/>
      <color rgb="FF000000"/>
      <name val="Arial"/>
      <family val="2"/>
    </font>
    <font>
      <sz val="12"/>
      <color theme="1"/>
      <name val="Arial Narrow"/>
      <family val="2"/>
    </font>
    <font>
      <sz val="11"/>
      <color rgb="FF000000"/>
      <name val="Arial"/>
      <family val="2"/>
    </font>
    <font>
      <sz val="9"/>
      <color rgb="FF000000"/>
      <name val="Arial"/>
      <family val="2"/>
    </font>
    <font>
      <sz val="11"/>
      <color rgb="FF000000"/>
      <name val="&quot;Arial Narrow&quot;"/>
    </font>
    <font>
      <sz val="12"/>
      <color rgb="FF9C0006"/>
      <name val="Arial"/>
      <family val="2"/>
    </font>
    <font>
      <sz val="13"/>
      <color rgb="FF000000"/>
      <name val="Arial"/>
      <family val="2"/>
    </font>
    <font>
      <b/>
      <sz val="12"/>
      <color theme="1"/>
      <name val="Noto Sans Symbols"/>
    </font>
    <font>
      <b/>
      <sz val="10"/>
      <color theme="1"/>
      <name val="Arial"/>
      <family val="2"/>
    </font>
    <font>
      <b/>
      <sz val="12"/>
      <color theme="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00B050"/>
      <name val="Arial"/>
      <family val="2"/>
    </font>
    <font>
      <vertAlign val="superscript"/>
      <sz val="12"/>
      <color theme="1"/>
      <name val="Arial"/>
      <family val="2"/>
    </font>
    <font>
      <b/>
      <sz val="14"/>
      <color theme="1"/>
      <name val="Arial"/>
      <family val="2"/>
    </font>
    <font>
      <u/>
      <sz val="12"/>
      <color theme="1"/>
      <name val="Arial"/>
      <family val="2"/>
    </font>
    <font>
      <b/>
      <sz val="12"/>
      <color theme="1"/>
      <name val="Calibri"/>
      <family val="2"/>
    </font>
    <font>
      <b/>
      <sz val="14"/>
      <color rgb="FF000000"/>
      <name val="Arial"/>
      <family val="2"/>
    </font>
    <font>
      <sz val="12"/>
      <color rgb="FFC00000"/>
      <name val="Arial"/>
      <family val="2"/>
    </font>
    <font>
      <b/>
      <i/>
      <sz val="9"/>
      <color rgb="FF000000"/>
      <name val="Arial"/>
      <family val="2"/>
    </font>
    <font>
      <i/>
      <sz val="9"/>
      <color rgb="FF000000"/>
      <name val="Arial"/>
      <family val="2"/>
    </font>
    <font>
      <sz val="11"/>
      <color rgb="FF000000"/>
      <name val="Arial Narrow"/>
      <family val="2"/>
    </font>
    <font>
      <b/>
      <sz val="11"/>
      <color theme="1"/>
      <name val="Calibri"/>
      <family val="2"/>
    </font>
    <font>
      <sz val="12"/>
      <color theme="1"/>
      <name val="Calibri"/>
      <family val="2"/>
    </font>
    <font>
      <i/>
      <sz val="9"/>
      <color theme="1"/>
      <name val="Calibri"/>
      <family val="2"/>
    </font>
    <font>
      <vertAlign val="superscript"/>
      <sz val="11"/>
      <color theme="1"/>
      <name val="Arial"/>
      <family val="2"/>
    </font>
    <font>
      <b/>
      <vertAlign val="superscript"/>
      <sz val="12"/>
      <color theme="1"/>
      <name val="Arial"/>
      <family val="2"/>
    </font>
    <font>
      <vertAlign val="superscript"/>
      <sz val="10"/>
      <color theme="1"/>
      <name val="Arial"/>
      <family val="2"/>
    </font>
    <font>
      <b/>
      <u/>
      <sz val="12"/>
      <color rgb="FF000000"/>
      <name val="Arial"/>
      <family val="2"/>
    </font>
    <font>
      <b/>
      <u/>
      <sz val="12"/>
      <color theme="1"/>
      <name val="Arial"/>
      <family val="2"/>
    </font>
    <font>
      <sz val="11"/>
      <color rgb="FF000000"/>
      <name val="Arial"/>
      <family val="2"/>
    </font>
    <font>
      <b/>
      <sz val="12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7F7F7F"/>
        <bgColor rgb="FF7F7F7F"/>
      </patternFill>
    </fill>
    <fill>
      <patternFill patternType="solid">
        <fgColor rgb="FFA5A5A5"/>
        <bgColor rgb="FFA5A5A5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BFBFBF"/>
        <bgColor rgb="FFBFBFBF"/>
      </patternFill>
    </fill>
    <fill>
      <patternFill patternType="solid">
        <fgColor rgb="FFAEABAB"/>
        <bgColor rgb="FFAEABAB"/>
      </patternFill>
    </fill>
    <fill>
      <patternFill patternType="solid">
        <fgColor rgb="FF757070"/>
        <bgColor rgb="FF757070"/>
      </patternFill>
    </fill>
  </fills>
  <borders count="7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90">
    <xf numFmtId="0" fontId="0" fillId="0" borderId="0" xfId="0" applyFont="1" applyAlignment="1"/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wrapText="1"/>
    </xf>
    <xf numFmtId="0" fontId="1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0" fontId="4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center" wrapText="1"/>
    </xf>
    <xf numFmtId="0" fontId="1" fillId="0" borderId="0" xfId="0" applyFont="1" applyAlignment="1">
      <alignment vertical="top"/>
    </xf>
    <xf numFmtId="0" fontId="1" fillId="0" borderId="0" xfId="0" applyFont="1" applyAlignment="1">
      <alignment horizontal="center" vertical="top"/>
    </xf>
    <xf numFmtId="0" fontId="2" fillId="0" borderId="0" xfId="0" applyFont="1" applyAlignment="1">
      <alignment horizontal="left"/>
    </xf>
    <xf numFmtId="0" fontId="6" fillId="0" borderId="0" xfId="0" applyFont="1"/>
    <xf numFmtId="0" fontId="6" fillId="0" borderId="0" xfId="0" applyFont="1" applyAlignment="1">
      <alignment wrapText="1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right" vertical="top"/>
    </xf>
    <xf numFmtId="0" fontId="2" fillId="0" borderId="0" xfId="0" applyFont="1" applyAlignment="1">
      <alignment horizontal="center" vertical="top"/>
    </xf>
    <xf numFmtId="0" fontId="1" fillId="0" borderId="6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top"/>
    </xf>
    <xf numFmtId="0" fontId="1" fillId="0" borderId="1" xfId="0" applyFont="1" applyBorder="1" applyAlignment="1">
      <alignment horizontal="right" vertical="top"/>
    </xf>
    <xf numFmtId="0" fontId="1" fillId="0" borderId="1" xfId="0" applyFont="1" applyBorder="1" applyAlignment="1">
      <alignment wrapText="1"/>
    </xf>
    <xf numFmtId="0" fontId="2" fillId="0" borderId="1" xfId="0" applyFont="1" applyBorder="1" applyAlignment="1">
      <alignment horizontal="right"/>
    </xf>
    <xf numFmtId="0" fontId="2" fillId="0" borderId="1" xfId="0" applyFont="1" applyBorder="1" applyAlignment="1">
      <alignment horizontal="right" vertical="top"/>
    </xf>
    <xf numFmtId="0" fontId="2" fillId="0" borderId="1" xfId="0" applyFont="1" applyBorder="1" applyAlignment="1">
      <alignment horizontal="center" vertical="top"/>
    </xf>
    <xf numFmtId="0" fontId="2" fillId="0" borderId="7" xfId="0" applyFont="1" applyBorder="1" applyAlignment="1">
      <alignment vertical="top"/>
    </xf>
    <xf numFmtId="0" fontId="2" fillId="0" borderId="7" xfId="0" applyFont="1" applyBorder="1" applyAlignment="1">
      <alignment wrapText="1"/>
    </xf>
    <xf numFmtId="3" fontId="2" fillId="2" borderId="8" xfId="0" applyNumberFormat="1" applyFont="1" applyFill="1" applyBorder="1" applyAlignment="1">
      <alignment horizontal="right"/>
    </xf>
    <xf numFmtId="3" fontId="2" fillId="0" borderId="7" xfId="0" applyNumberFormat="1" applyFont="1" applyBorder="1" applyAlignment="1">
      <alignment horizontal="right"/>
    </xf>
    <xf numFmtId="0" fontId="8" fillId="0" borderId="7" xfId="0" applyFont="1" applyBorder="1" applyAlignment="1">
      <alignment horizontal="center" vertical="top"/>
    </xf>
    <xf numFmtId="166" fontId="2" fillId="2" borderId="8" xfId="0" applyNumberFormat="1" applyFont="1" applyFill="1" applyBorder="1" applyAlignment="1">
      <alignment horizontal="right"/>
    </xf>
    <xf numFmtId="166" fontId="2" fillId="0" borderId="7" xfId="0" applyNumberFormat="1" applyFont="1" applyBorder="1" applyAlignment="1">
      <alignment horizontal="right"/>
    </xf>
    <xf numFmtId="0" fontId="2" fillId="0" borderId="7" xfId="0" applyFont="1" applyBorder="1" applyAlignment="1">
      <alignment horizontal="left" vertical="top"/>
    </xf>
    <xf numFmtId="0" fontId="2" fillId="0" borderId="7" xfId="0" applyFont="1" applyBorder="1" applyAlignment="1">
      <alignment horizontal="right" vertical="top"/>
    </xf>
    <xf numFmtId="0" fontId="6" fillId="0" borderId="7" xfId="0" applyFont="1" applyBorder="1" applyAlignment="1">
      <alignment vertical="top"/>
    </xf>
    <xf numFmtId="0" fontId="6" fillId="0" borderId="7" xfId="0" applyFont="1" applyBorder="1" applyAlignment="1">
      <alignment wrapText="1"/>
    </xf>
    <xf numFmtId="39" fontId="2" fillId="0" borderId="7" xfId="0" applyNumberFormat="1" applyFont="1" applyBorder="1" applyAlignment="1">
      <alignment horizontal="right"/>
    </xf>
    <xf numFmtId="0" fontId="1" fillId="0" borderId="7" xfId="0" applyFont="1" applyBorder="1" applyAlignment="1">
      <alignment horizontal="right" vertical="top"/>
    </xf>
    <xf numFmtId="0" fontId="1" fillId="0" borderId="7" xfId="0" applyFont="1" applyBorder="1" applyAlignment="1">
      <alignment wrapText="1"/>
    </xf>
    <xf numFmtId="165" fontId="2" fillId="0" borderId="7" xfId="0" applyNumberFormat="1" applyFont="1" applyBorder="1" applyAlignment="1">
      <alignment horizontal="right"/>
    </xf>
    <xf numFmtId="0" fontId="2" fillId="0" borderId="7" xfId="0" applyFont="1" applyBorder="1" applyAlignment="1">
      <alignment horizontal="center" vertical="top"/>
    </xf>
    <xf numFmtId="3" fontId="2" fillId="3" borderId="8" xfId="0" applyNumberFormat="1" applyFont="1" applyFill="1" applyBorder="1" applyAlignment="1">
      <alignment horizontal="right"/>
    </xf>
    <xf numFmtId="3" fontId="2" fillId="3" borderId="8" xfId="0" applyNumberFormat="1" applyFont="1" applyFill="1" applyBorder="1" applyAlignment="1">
      <alignment horizontal="right" vertical="top"/>
    </xf>
    <xf numFmtId="166" fontId="2" fillId="3" borderId="8" xfId="0" applyNumberFormat="1" applyFont="1" applyFill="1" applyBorder="1" applyAlignment="1">
      <alignment horizontal="right"/>
    </xf>
    <xf numFmtId="166" fontId="2" fillId="0" borderId="7" xfId="0" applyNumberFormat="1" applyFont="1" applyBorder="1" applyAlignment="1">
      <alignment horizontal="right" vertical="top"/>
    </xf>
    <xf numFmtId="0" fontId="6" fillId="0" borderId="7" xfId="0" applyFont="1" applyBorder="1" applyAlignment="1">
      <alignment horizontal="right" vertical="top"/>
    </xf>
    <xf numFmtId="166" fontId="2" fillId="3" borderId="8" xfId="0" applyNumberFormat="1" applyFont="1" applyFill="1" applyBorder="1" applyAlignment="1">
      <alignment horizontal="right" vertical="top"/>
    </xf>
    <xf numFmtId="0" fontId="9" fillId="0" borderId="0" xfId="0" applyFont="1" applyAlignment="1">
      <alignment horizontal="center"/>
    </xf>
    <xf numFmtId="167" fontId="2" fillId="0" borderId="7" xfId="0" applyNumberFormat="1" applyFont="1" applyBorder="1" applyAlignment="1">
      <alignment horizontal="right"/>
    </xf>
    <xf numFmtId="167" fontId="2" fillId="2" borderId="8" xfId="0" applyNumberFormat="1" applyFont="1" applyFill="1" applyBorder="1"/>
    <xf numFmtId="167" fontId="2" fillId="2" borderId="8" xfId="0" applyNumberFormat="1" applyFont="1" applyFill="1" applyBorder="1" applyAlignment="1">
      <alignment horizontal="right"/>
    </xf>
    <xf numFmtId="0" fontId="2" fillId="2" borderId="8" xfId="0" applyFont="1" applyFill="1" applyBorder="1"/>
    <xf numFmtId="165" fontId="2" fillId="2" borderId="8" xfId="0" applyNumberFormat="1" applyFont="1" applyFill="1" applyBorder="1" applyAlignment="1">
      <alignment horizontal="right"/>
    </xf>
    <xf numFmtId="1" fontId="2" fillId="0" borderId="7" xfId="0" applyNumberFormat="1" applyFont="1" applyBorder="1" applyAlignment="1">
      <alignment horizontal="right" vertical="top"/>
    </xf>
    <xf numFmtId="0" fontId="10" fillId="0" borderId="7" xfId="0" applyFont="1" applyBorder="1" applyAlignment="1">
      <alignment horizontal="center" vertical="top"/>
    </xf>
    <xf numFmtId="0" fontId="2" fillId="0" borderId="7" xfId="0" applyFont="1" applyBorder="1" applyAlignment="1">
      <alignment horizontal="right"/>
    </xf>
    <xf numFmtId="165" fontId="2" fillId="0" borderId="7" xfId="0" applyNumberFormat="1" applyFont="1" applyBorder="1" applyAlignment="1">
      <alignment horizontal="right" vertical="top"/>
    </xf>
    <xf numFmtId="0" fontId="2" fillId="2" borderId="8" xfId="0" applyFont="1" applyFill="1" applyBorder="1" applyAlignment="1">
      <alignment horizontal="right"/>
    </xf>
    <xf numFmtId="165" fontId="2" fillId="2" borderId="8" xfId="0" applyNumberFormat="1" applyFont="1" applyFill="1" applyBorder="1" applyAlignment="1">
      <alignment horizontal="right" vertical="top"/>
    </xf>
    <xf numFmtId="37" fontId="2" fillId="0" borderId="7" xfId="0" applyNumberFormat="1" applyFont="1" applyBorder="1" applyAlignment="1">
      <alignment horizontal="right" vertical="top"/>
    </xf>
    <xf numFmtId="3" fontId="2" fillId="0" borderId="7" xfId="0" applyNumberFormat="1" applyFont="1" applyBorder="1" applyAlignment="1">
      <alignment horizontal="right" vertical="top"/>
    </xf>
    <xf numFmtId="3" fontId="2" fillId="2" borderId="8" xfId="0" applyNumberFormat="1" applyFont="1" applyFill="1" applyBorder="1" applyAlignment="1">
      <alignment horizontal="right" vertical="top"/>
    </xf>
    <xf numFmtId="0" fontId="2" fillId="0" borderId="0" xfId="0" applyFont="1" applyAlignment="1">
      <alignment horizontal="center"/>
    </xf>
    <xf numFmtId="5" fontId="2" fillId="0" borderId="7" xfId="0" applyNumberFormat="1" applyFont="1" applyBorder="1" applyAlignment="1">
      <alignment horizontal="right" vertical="top"/>
    </xf>
    <xf numFmtId="37" fontId="2" fillId="0" borderId="7" xfId="0" applyNumberFormat="1" applyFont="1" applyBorder="1"/>
    <xf numFmtId="166" fontId="2" fillId="0" borderId="7" xfId="0" applyNumberFormat="1" applyFont="1" applyBorder="1"/>
    <xf numFmtId="164" fontId="2" fillId="2" borderId="8" xfId="0" applyNumberFormat="1" applyFont="1" applyFill="1" applyBorder="1" applyAlignment="1">
      <alignment horizontal="right"/>
    </xf>
    <xf numFmtId="37" fontId="2" fillId="0" borderId="7" xfId="0" applyNumberFormat="1" applyFont="1" applyBorder="1" applyAlignment="1">
      <alignment horizontal="right"/>
    </xf>
    <xf numFmtId="0" fontId="2" fillId="0" borderId="5" xfId="0" applyFont="1" applyBorder="1" applyAlignment="1">
      <alignment wrapText="1"/>
    </xf>
    <xf numFmtId="166" fontId="2" fillId="0" borderId="5" xfId="0" applyNumberFormat="1" applyFont="1" applyBorder="1" applyAlignment="1">
      <alignment horizontal="right"/>
    </xf>
    <xf numFmtId="0" fontId="2" fillId="0" borderId="5" xfId="0" applyFont="1" applyBorder="1" applyAlignment="1">
      <alignment vertical="top"/>
    </xf>
    <xf numFmtId="0" fontId="2" fillId="0" borderId="7" xfId="0" applyFont="1" applyBorder="1" applyAlignment="1">
      <alignment vertical="top" wrapText="1"/>
    </xf>
    <xf numFmtId="0" fontId="6" fillId="0" borderId="5" xfId="0" applyFont="1" applyBorder="1" applyAlignment="1">
      <alignment vertical="top"/>
    </xf>
    <xf numFmtId="0" fontId="6" fillId="0" borderId="5" xfId="0" applyFont="1" applyBorder="1" applyAlignment="1">
      <alignment wrapText="1"/>
    </xf>
    <xf numFmtId="0" fontId="2" fillId="0" borderId="5" xfId="0" applyFont="1" applyBorder="1" applyAlignment="1">
      <alignment horizontal="right"/>
    </xf>
    <xf numFmtId="0" fontId="11" fillId="0" borderId="5" xfId="0" applyFont="1" applyBorder="1" applyAlignment="1">
      <alignment horizontal="center" vertical="top"/>
    </xf>
    <xf numFmtId="0" fontId="1" fillId="0" borderId="0" xfId="0" applyFont="1" applyAlignment="1">
      <alignment wrapText="1"/>
    </xf>
    <xf numFmtId="0" fontId="2" fillId="0" borderId="0" xfId="0" applyFont="1" applyAlignment="1">
      <alignment wrapText="1"/>
    </xf>
    <xf numFmtId="39" fontId="2" fillId="2" borderId="8" xfId="0" applyNumberFormat="1" applyFont="1" applyFill="1" applyBorder="1"/>
    <xf numFmtId="165" fontId="2" fillId="0" borderId="7" xfId="0" applyNumberFormat="1" applyFont="1" applyBorder="1" applyAlignment="1">
      <alignment vertical="top"/>
    </xf>
    <xf numFmtId="168" fontId="2" fillId="0" borderId="7" xfId="0" applyNumberFormat="1" applyFont="1" applyBorder="1"/>
    <xf numFmtId="3" fontId="2" fillId="0" borderId="7" xfId="0" applyNumberFormat="1" applyFont="1" applyBorder="1"/>
    <xf numFmtId="0" fontId="1" fillId="0" borderId="7" xfId="0" applyFont="1" applyBorder="1" applyAlignment="1">
      <alignment vertical="top"/>
    </xf>
    <xf numFmtId="2" fontId="2" fillId="0" borderId="7" xfId="0" applyNumberFormat="1" applyFont="1" applyBorder="1" applyAlignment="1">
      <alignment horizontal="right"/>
    </xf>
    <xf numFmtId="0" fontId="12" fillId="0" borderId="7" xfId="0" applyFont="1" applyBorder="1" applyAlignment="1">
      <alignment vertical="top"/>
    </xf>
    <xf numFmtId="1" fontId="2" fillId="2" borderId="8" xfId="0" applyNumberFormat="1" applyFont="1" applyFill="1" applyBorder="1" applyAlignment="1">
      <alignment horizontal="right"/>
    </xf>
    <xf numFmtId="166" fontId="2" fillId="2" borderId="8" xfId="0" applyNumberFormat="1" applyFont="1" applyFill="1" applyBorder="1" applyAlignment="1">
      <alignment vertical="center"/>
    </xf>
    <xf numFmtId="166" fontId="2" fillId="0" borderId="7" xfId="0" applyNumberFormat="1" applyFont="1" applyBorder="1" applyAlignment="1">
      <alignment vertical="center"/>
    </xf>
    <xf numFmtId="0" fontId="13" fillId="0" borderId="7" xfId="0" applyFont="1" applyBorder="1" applyAlignment="1">
      <alignment wrapText="1"/>
    </xf>
    <xf numFmtId="0" fontId="13" fillId="0" borderId="7" xfId="0" applyFont="1" applyBorder="1" applyAlignment="1">
      <alignment horizontal="left" vertical="top" wrapText="1"/>
    </xf>
    <xf numFmtId="2" fontId="2" fillId="0" borderId="7" xfId="0" applyNumberFormat="1" applyFont="1" applyBorder="1" applyAlignment="1">
      <alignment vertical="top"/>
    </xf>
    <xf numFmtId="166" fontId="2" fillId="2" borderId="9" xfId="0" applyNumberFormat="1" applyFont="1" applyFill="1" applyBorder="1" applyAlignment="1">
      <alignment horizontal="right"/>
    </xf>
    <xf numFmtId="166" fontId="2" fillId="0" borderId="0" xfId="0" applyNumberFormat="1" applyFont="1" applyAlignment="1">
      <alignment horizontal="right"/>
    </xf>
    <xf numFmtId="166" fontId="2" fillId="2" borderId="9" xfId="0" applyNumberFormat="1" applyFont="1" applyFill="1" applyBorder="1"/>
    <xf numFmtId="0" fontId="2" fillId="0" borderId="7" xfId="0" applyFont="1" applyBorder="1" applyAlignment="1">
      <alignment horizontal="left" vertical="top" wrapText="1"/>
    </xf>
    <xf numFmtId="166" fontId="2" fillId="2" borderId="8" xfId="0" applyNumberFormat="1" applyFont="1" applyFill="1" applyBorder="1"/>
    <xf numFmtId="0" fontId="2" fillId="0" borderId="7" xfId="0" applyFont="1" applyBorder="1" applyAlignment="1">
      <alignment vertical="center" wrapText="1"/>
    </xf>
    <xf numFmtId="168" fontId="2" fillId="0" borderId="7" xfId="0" applyNumberFormat="1" applyFont="1" applyBorder="1" applyAlignment="1">
      <alignment horizontal="right" vertical="top"/>
    </xf>
    <xf numFmtId="0" fontId="2" fillId="0" borderId="5" xfId="0" applyFont="1" applyBorder="1" applyAlignment="1">
      <alignment vertical="top" wrapText="1"/>
    </xf>
    <xf numFmtId="166" fontId="2" fillId="2" borderId="10" xfId="0" applyNumberFormat="1" applyFont="1" applyFill="1" applyBorder="1"/>
    <xf numFmtId="168" fontId="2" fillId="0" borderId="5" xfId="0" applyNumberFormat="1" applyFont="1" applyBorder="1" applyAlignment="1">
      <alignment horizontal="right" vertical="top"/>
    </xf>
    <xf numFmtId="0" fontId="14" fillId="0" borderId="5" xfId="0" applyFont="1" applyBorder="1" applyAlignment="1">
      <alignment horizontal="center" vertical="top"/>
    </xf>
    <xf numFmtId="0" fontId="4" fillId="0" borderId="0" xfId="0" quotePrefix="1" applyFont="1" applyAlignment="1">
      <alignment horizontal="left"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 vertical="center"/>
    </xf>
    <xf numFmtId="0" fontId="5" fillId="0" borderId="11" xfId="0" applyFont="1" applyBorder="1" applyAlignment="1">
      <alignment vertical="center"/>
    </xf>
    <xf numFmtId="0" fontId="4" fillId="0" borderId="7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5" fillId="0" borderId="6" xfId="0" applyFont="1" applyBorder="1" applyAlignment="1">
      <alignment horizontal="center" vertical="center"/>
    </xf>
    <xf numFmtId="0" fontId="5" fillId="0" borderId="6" xfId="0" applyFont="1" applyBorder="1" applyAlignment="1">
      <alignment horizontal="left" wrapText="1"/>
    </xf>
    <xf numFmtId="0" fontId="5" fillId="0" borderId="6" xfId="0" applyFont="1" applyBorder="1" applyAlignment="1">
      <alignment horizontal="right" wrapText="1"/>
    </xf>
    <xf numFmtId="0" fontId="5" fillId="0" borderId="6" xfId="0" applyFont="1" applyBorder="1" applyAlignment="1">
      <alignment horizontal="right" vertical="center"/>
    </xf>
    <xf numFmtId="0" fontId="5" fillId="4" borderId="6" xfId="0" applyFont="1" applyFill="1" applyBorder="1" applyAlignment="1">
      <alignment horizontal="right" wrapText="1"/>
    </xf>
    <xf numFmtId="166" fontId="5" fillId="0" borderId="6" xfId="0" applyNumberFormat="1" applyFont="1" applyBorder="1" applyAlignment="1">
      <alignment horizontal="right" vertical="center"/>
    </xf>
    <xf numFmtId="0" fontId="5" fillId="0" borderId="5" xfId="0" applyFont="1" applyBorder="1" applyAlignment="1">
      <alignment horizontal="center" vertical="center"/>
    </xf>
    <xf numFmtId="0" fontId="5" fillId="0" borderId="5" xfId="0" applyFont="1" applyBorder="1" applyAlignment="1">
      <alignment vertical="center"/>
    </xf>
    <xf numFmtId="169" fontId="5" fillId="0" borderId="13" xfId="0" applyNumberFormat="1" applyFont="1" applyBorder="1" applyAlignment="1">
      <alignment vertical="center"/>
    </xf>
    <xf numFmtId="164" fontId="5" fillId="0" borderId="5" xfId="0" applyNumberFormat="1" applyFont="1" applyBorder="1" applyAlignment="1">
      <alignment vertical="center"/>
    </xf>
    <xf numFmtId="166" fontId="5" fillId="0" borderId="5" xfId="0" applyNumberFormat="1" applyFont="1" applyBorder="1" applyAlignment="1">
      <alignment vertical="center"/>
    </xf>
    <xf numFmtId="0" fontId="4" fillId="0" borderId="17" xfId="0" applyFont="1" applyBorder="1" applyAlignment="1">
      <alignment vertical="center"/>
    </xf>
    <xf numFmtId="169" fontId="4" fillId="0" borderId="18" xfId="0" applyNumberFormat="1" applyFont="1" applyBorder="1" applyAlignment="1">
      <alignment vertical="center"/>
    </xf>
    <xf numFmtId="1" fontId="4" fillId="0" borderId="18" xfId="0" applyNumberFormat="1" applyFont="1" applyBorder="1" applyAlignment="1">
      <alignment vertical="center"/>
    </xf>
    <xf numFmtId="1" fontId="4" fillId="0" borderId="17" xfId="0" applyNumberFormat="1" applyFont="1" applyBorder="1" applyAlignment="1">
      <alignment vertical="center"/>
    </xf>
    <xf numFmtId="164" fontId="4" fillId="0" borderId="18" xfId="0" applyNumberFormat="1" applyFont="1" applyBorder="1" applyAlignment="1">
      <alignment vertical="center"/>
    </xf>
    <xf numFmtId="166" fontId="4" fillId="0" borderId="17" xfId="0" applyNumberFormat="1" applyFont="1" applyBorder="1" applyAlignment="1">
      <alignment vertical="center"/>
    </xf>
    <xf numFmtId="0" fontId="12" fillId="0" borderId="0" xfId="0" applyFont="1" applyAlignment="1">
      <alignment vertical="center"/>
    </xf>
    <xf numFmtId="0" fontId="5" fillId="0" borderId="12" xfId="0" applyFont="1" applyBorder="1" applyAlignment="1">
      <alignment vertical="center"/>
    </xf>
    <xf numFmtId="0" fontId="4" fillId="0" borderId="0" xfId="0" applyFont="1" applyAlignment="1">
      <alignment horizontal="right" vertical="center"/>
    </xf>
    <xf numFmtId="0" fontId="4" fillId="0" borderId="2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16" fontId="5" fillId="0" borderId="6" xfId="0" quotePrefix="1" applyNumberFormat="1" applyFont="1" applyBorder="1" applyAlignment="1">
      <alignment horizontal="center" vertical="center"/>
    </xf>
    <xf numFmtId="0" fontId="5" fillId="0" borderId="6" xfId="0" applyFont="1" applyBorder="1" applyAlignment="1">
      <alignment horizontal="right" vertical="center" wrapText="1"/>
    </xf>
    <xf numFmtId="37" fontId="5" fillId="0" borderId="6" xfId="0" applyNumberFormat="1" applyFont="1" applyBorder="1" applyAlignment="1">
      <alignment horizontal="right" vertical="center"/>
    </xf>
    <xf numFmtId="168" fontId="5" fillId="0" borderId="6" xfId="0" applyNumberFormat="1" applyFont="1" applyBorder="1" applyAlignment="1">
      <alignment horizontal="right" vertical="center"/>
    </xf>
    <xf numFmtId="0" fontId="5" fillId="0" borderId="13" xfId="0" applyFont="1" applyBorder="1" applyAlignment="1">
      <alignment horizontal="center" vertical="center"/>
    </xf>
    <xf numFmtId="37" fontId="5" fillId="0" borderId="5" xfId="0" applyNumberFormat="1" applyFont="1" applyBorder="1" applyAlignment="1">
      <alignment horizontal="right" vertical="center"/>
    </xf>
    <xf numFmtId="168" fontId="5" fillId="0" borderId="5" xfId="0" applyNumberFormat="1" applyFont="1" applyBorder="1" applyAlignment="1">
      <alignment horizontal="right" vertical="center"/>
    </xf>
    <xf numFmtId="0" fontId="4" fillId="0" borderId="16" xfId="0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37" fontId="4" fillId="0" borderId="1" xfId="0" applyNumberFormat="1" applyFont="1" applyBorder="1" applyAlignment="1">
      <alignment horizontal="right" vertical="center"/>
    </xf>
    <xf numFmtId="37" fontId="4" fillId="0" borderId="6" xfId="0" applyNumberFormat="1" applyFont="1" applyBorder="1" applyAlignment="1">
      <alignment horizontal="right" vertical="center"/>
    </xf>
    <xf numFmtId="168" fontId="4" fillId="0" borderId="6" xfId="0" applyNumberFormat="1" applyFont="1" applyBorder="1" applyAlignment="1">
      <alignment horizontal="right" vertical="center"/>
    </xf>
    <xf numFmtId="0" fontId="4" fillId="0" borderId="18" xfId="0" applyFont="1" applyBorder="1" applyAlignment="1">
      <alignment vertical="center"/>
    </xf>
    <xf numFmtId="0" fontId="4" fillId="0" borderId="20" xfId="0" applyFont="1" applyBorder="1" applyAlignment="1">
      <alignment vertical="center"/>
    </xf>
    <xf numFmtId="37" fontId="4" fillId="0" borderId="20" xfId="0" applyNumberFormat="1" applyFont="1" applyBorder="1" applyAlignment="1">
      <alignment vertical="center"/>
    </xf>
    <xf numFmtId="37" fontId="4" fillId="0" borderId="21" xfId="0" applyNumberFormat="1" applyFont="1" applyBorder="1" applyAlignment="1">
      <alignment vertical="center"/>
    </xf>
    <xf numFmtId="37" fontId="4" fillId="0" borderId="22" xfId="0" applyNumberFormat="1" applyFont="1" applyBorder="1" applyAlignment="1">
      <alignment vertical="center"/>
    </xf>
    <xf numFmtId="37" fontId="4" fillId="2" borderId="23" xfId="0" applyNumberFormat="1" applyFont="1" applyFill="1" applyBorder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24" xfId="0" applyFont="1" applyBorder="1" applyAlignment="1">
      <alignment vertical="center"/>
    </xf>
    <xf numFmtId="170" fontId="5" fillId="0" borderId="0" xfId="0" applyNumberFormat="1" applyFont="1" applyAlignment="1">
      <alignment vertical="center"/>
    </xf>
    <xf numFmtId="0" fontId="4" fillId="0" borderId="0" xfId="0" applyFont="1" applyAlignment="1">
      <alignment horizontal="left" vertical="center" wrapText="1"/>
    </xf>
    <xf numFmtId="0" fontId="5" fillId="0" borderId="0" xfId="0" applyFont="1" applyAlignment="1">
      <alignment wrapText="1"/>
    </xf>
    <xf numFmtId="0" fontId="5" fillId="0" borderId="0" xfId="0" applyFont="1" applyAlignment="1">
      <alignment horizontal="left" vertical="center" wrapText="1"/>
    </xf>
    <xf numFmtId="0" fontId="4" fillId="0" borderId="0" xfId="0" applyFont="1" applyAlignment="1">
      <alignment wrapText="1"/>
    </xf>
    <xf numFmtId="0" fontId="5" fillId="0" borderId="11" xfId="0" applyFont="1" applyBorder="1" applyAlignment="1">
      <alignment horizontal="center" vertical="center"/>
    </xf>
    <xf numFmtId="0" fontId="5" fillId="0" borderId="11" xfId="0" applyFont="1" applyBorder="1" applyAlignment="1">
      <alignment wrapText="1"/>
    </xf>
    <xf numFmtId="0" fontId="4" fillId="0" borderId="2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16" fillId="0" borderId="0" xfId="0" applyFont="1" applyAlignment="1">
      <alignment wrapText="1"/>
    </xf>
    <xf numFmtId="0" fontId="5" fillId="0" borderId="7" xfId="0" applyFont="1" applyBorder="1" applyAlignment="1">
      <alignment horizontal="center" vertical="center"/>
    </xf>
    <xf numFmtId="0" fontId="5" fillId="0" borderId="7" xfId="0" applyFont="1" applyBorder="1" applyAlignment="1">
      <alignment horizontal="left" vertical="center"/>
    </xf>
    <xf numFmtId="3" fontId="5" fillId="0" borderId="1" xfId="0" applyNumberFormat="1" applyFont="1" applyBorder="1" applyAlignment="1">
      <alignment horizontal="center" vertical="center"/>
    </xf>
    <xf numFmtId="37" fontId="5" fillId="0" borderId="1" xfId="0" applyNumberFormat="1" applyFont="1" applyBorder="1" applyAlignment="1">
      <alignment horizontal="center" vertical="center"/>
    </xf>
    <xf numFmtId="0" fontId="5" fillId="2" borderId="29" xfId="0" applyFont="1" applyFill="1" applyBorder="1" applyAlignment="1">
      <alignment wrapText="1"/>
    </xf>
    <xf numFmtId="0" fontId="5" fillId="0" borderId="7" xfId="0" applyFont="1" applyBorder="1" applyAlignment="1">
      <alignment horizontal="center" vertical="center" wrapText="1"/>
    </xf>
    <xf numFmtId="0" fontId="5" fillId="0" borderId="7" xfId="0" applyFont="1" applyBorder="1" applyAlignment="1">
      <alignment vertical="center" wrapText="1"/>
    </xf>
    <xf numFmtId="3" fontId="5" fillId="0" borderId="7" xfId="0" applyNumberFormat="1" applyFont="1" applyBorder="1" applyAlignment="1">
      <alignment horizontal="center" vertical="center" wrapText="1"/>
    </xf>
    <xf numFmtId="37" fontId="5" fillId="0" borderId="7" xfId="0" applyNumberFormat="1" applyFont="1" applyBorder="1" applyAlignment="1">
      <alignment horizontal="center" vertical="center" wrapText="1"/>
    </xf>
    <xf numFmtId="166" fontId="5" fillId="0" borderId="7" xfId="0" applyNumberFormat="1" applyFont="1" applyBorder="1" applyAlignment="1">
      <alignment horizontal="center" vertical="center" wrapText="1"/>
    </xf>
    <xf numFmtId="3" fontId="5" fillId="0" borderId="7" xfId="0" applyNumberFormat="1" applyFont="1" applyBorder="1" applyAlignment="1">
      <alignment horizontal="center" wrapText="1"/>
    </xf>
    <xf numFmtId="37" fontId="5" fillId="0" borderId="7" xfId="0" applyNumberFormat="1" applyFont="1" applyBorder="1" applyAlignment="1">
      <alignment horizontal="center" wrapText="1"/>
    </xf>
    <xf numFmtId="166" fontId="5" fillId="0" borderId="7" xfId="0" applyNumberFormat="1" applyFont="1" applyBorder="1" applyAlignment="1">
      <alignment horizont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5" fillId="0" borderId="30" xfId="0" applyFont="1" applyBorder="1" applyAlignment="1">
      <alignment horizontal="center" vertical="center" wrapText="1"/>
    </xf>
    <xf numFmtId="0" fontId="5" fillId="0" borderId="30" xfId="0" applyFont="1" applyBorder="1" applyAlignment="1">
      <alignment horizontal="left" vertical="center" wrapText="1"/>
    </xf>
    <xf numFmtId="3" fontId="5" fillId="0" borderId="30" xfId="0" applyNumberFormat="1" applyFont="1" applyBorder="1" applyAlignment="1">
      <alignment horizontal="center" vertical="center" wrapText="1"/>
    </xf>
    <xf numFmtId="37" fontId="5" fillId="0" borderId="30" xfId="0" applyNumberFormat="1" applyFont="1" applyBorder="1" applyAlignment="1">
      <alignment horizontal="center" wrapText="1"/>
    </xf>
    <xf numFmtId="166" fontId="5" fillId="0" borderId="30" xfId="0" applyNumberFormat="1" applyFont="1" applyBorder="1" applyAlignment="1">
      <alignment horizontal="center" wrapText="1"/>
    </xf>
    <xf numFmtId="0" fontId="2" fillId="0" borderId="6" xfId="0" applyFont="1" applyBorder="1" applyAlignment="1"/>
    <xf numFmtId="0" fontId="2" fillId="0" borderId="4" xfId="0" applyFont="1" applyBorder="1" applyAlignment="1"/>
    <xf numFmtId="0" fontId="2" fillId="0" borderId="5" xfId="0" applyFont="1" applyBorder="1" applyAlignment="1"/>
    <xf numFmtId="0" fontId="2" fillId="0" borderId="15" xfId="0" applyFont="1" applyBorder="1" applyAlignment="1"/>
    <xf numFmtId="0" fontId="5" fillId="0" borderId="0" xfId="0" applyFont="1" applyAlignment="1">
      <alignment horizontal="left" vertical="center"/>
    </xf>
    <xf numFmtId="0" fontId="4" fillId="0" borderId="6" xfId="0" quotePrefix="1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/>
    </xf>
    <xf numFmtId="0" fontId="5" fillId="0" borderId="7" xfId="0" applyFont="1" applyBorder="1" applyAlignment="1">
      <alignment vertical="center"/>
    </xf>
    <xf numFmtId="170" fontId="5" fillId="0" borderId="7" xfId="0" applyNumberFormat="1" applyFont="1" applyBorder="1" applyAlignment="1">
      <alignment vertical="center"/>
    </xf>
    <xf numFmtId="0" fontId="5" fillId="0" borderId="7" xfId="0" applyFont="1" applyBorder="1" applyAlignment="1">
      <alignment vertical="top" wrapText="1"/>
    </xf>
    <xf numFmtId="0" fontId="5" fillId="0" borderId="7" xfId="0" applyFont="1" applyBorder="1" applyAlignment="1">
      <alignment vertical="center"/>
    </xf>
    <xf numFmtId="0" fontId="5" fillId="0" borderId="7" xfId="0" applyFont="1" applyBorder="1" applyAlignment="1">
      <alignment horizontal="right" vertical="center"/>
    </xf>
    <xf numFmtId="0" fontId="4" fillId="0" borderId="7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1" fillId="0" borderId="0" xfId="0" quotePrefix="1" applyFont="1" applyAlignment="1">
      <alignment horizontal="left" vertical="center"/>
    </xf>
    <xf numFmtId="0" fontId="17" fillId="0" borderId="0" xfId="0" applyFont="1" applyAlignment="1">
      <alignment vertical="center"/>
    </xf>
    <xf numFmtId="0" fontId="4" fillId="0" borderId="25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6" fillId="0" borderId="12" xfId="0" applyFont="1" applyBorder="1" applyAlignment="1">
      <alignment vertical="center"/>
    </xf>
    <xf numFmtId="0" fontId="4" fillId="0" borderId="6" xfId="0" applyFont="1" applyBorder="1" applyAlignment="1">
      <alignment vertical="center"/>
    </xf>
    <xf numFmtId="37" fontId="4" fillId="0" borderId="6" xfId="0" applyNumberFormat="1" applyFont="1" applyBorder="1" applyAlignment="1">
      <alignment vertical="center"/>
    </xf>
    <xf numFmtId="37" fontId="4" fillId="0" borderId="6" xfId="0" applyNumberFormat="1" applyFont="1" applyBorder="1" applyAlignment="1">
      <alignment vertical="center"/>
    </xf>
    <xf numFmtId="37" fontId="18" fillId="4" borderId="6" xfId="0" applyNumberFormat="1" applyFont="1" applyFill="1" applyBorder="1"/>
    <xf numFmtId="0" fontId="4" fillId="0" borderId="5" xfId="0" applyFont="1" applyBorder="1" applyAlignment="1">
      <alignment vertical="center"/>
    </xf>
    <xf numFmtId="168" fontId="4" fillId="0" borderId="5" xfId="0" applyNumberFormat="1" applyFont="1" applyBorder="1" applyAlignment="1">
      <alignment vertical="center"/>
    </xf>
    <xf numFmtId="168" fontId="4" fillId="0" borderId="6" xfId="0" applyNumberFormat="1" applyFont="1" applyBorder="1" applyAlignment="1">
      <alignment vertical="center"/>
    </xf>
    <xf numFmtId="0" fontId="4" fillId="0" borderId="12" xfId="0" applyFont="1" applyBorder="1" applyAlignment="1">
      <alignment horizontal="left" vertical="center"/>
    </xf>
    <xf numFmtId="0" fontId="19" fillId="0" borderId="12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37" fontId="5" fillId="0" borderId="7" xfId="0" applyNumberFormat="1" applyFont="1" applyBorder="1" applyAlignment="1">
      <alignment vertical="center"/>
    </xf>
    <xf numFmtId="0" fontId="5" fillId="0" borderId="12" xfId="0" applyFont="1" applyBorder="1" applyAlignment="1">
      <alignment horizontal="left" vertical="center"/>
    </xf>
    <xf numFmtId="0" fontId="5" fillId="0" borderId="2" xfId="0" applyFont="1" applyBorder="1" applyAlignment="1">
      <alignment vertical="center"/>
    </xf>
    <xf numFmtId="37" fontId="5" fillId="0" borderId="6" xfId="0" applyNumberFormat="1" applyFont="1" applyBorder="1" applyAlignment="1">
      <alignment vertical="center"/>
    </xf>
    <xf numFmtId="0" fontId="5" fillId="0" borderId="18" xfId="0" applyFont="1" applyBorder="1" applyAlignment="1">
      <alignment vertical="center"/>
    </xf>
    <xf numFmtId="37" fontId="5" fillId="0" borderId="17" xfId="0" applyNumberFormat="1" applyFont="1" applyBorder="1" applyAlignment="1">
      <alignment vertical="center"/>
    </xf>
    <xf numFmtId="0" fontId="5" fillId="0" borderId="0" xfId="0" applyFont="1"/>
    <xf numFmtId="0" fontId="4" fillId="0" borderId="34" xfId="0" applyFont="1" applyBorder="1" applyAlignment="1">
      <alignment horizontal="center" vertical="center" wrapText="1"/>
    </xf>
    <xf numFmtId="168" fontId="5" fillId="0" borderId="7" xfId="0" applyNumberFormat="1" applyFont="1" applyBorder="1" applyAlignment="1">
      <alignment vertical="center"/>
    </xf>
    <xf numFmtId="0" fontId="5" fillId="0" borderId="13" xfId="0" applyFont="1" applyBorder="1" applyAlignment="1">
      <alignment vertical="center"/>
    </xf>
    <xf numFmtId="37" fontId="5" fillId="0" borderId="5" xfId="0" applyNumberFormat="1" applyFont="1" applyBorder="1" applyAlignment="1">
      <alignment vertical="center"/>
    </xf>
    <xf numFmtId="37" fontId="4" fillId="0" borderId="17" xfId="0" applyNumberFormat="1" applyFont="1" applyBorder="1" applyAlignment="1">
      <alignment vertical="center"/>
    </xf>
    <xf numFmtId="168" fontId="4" fillId="0" borderId="17" xfId="0" applyNumberFormat="1" applyFont="1" applyBorder="1" applyAlignment="1">
      <alignment vertical="center"/>
    </xf>
    <xf numFmtId="0" fontId="4" fillId="0" borderId="4" xfId="0" applyFont="1" applyBorder="1" applyAlignment="1">
      <alignment horizontal="center" vertical="center" wrapText="1"/>
    </xf>
    <xf numFmtId="170" fontId="5" fillId="0" borderId="12" xfId="0" applyNumberFormat="1" applyFont="1" applyBorder="1" applyAlignment="1">
      <alignment vertical="center"/>
    </xf>
    <xf numFmtId="37" fontId="5" fillId="0" borderId="12" xfId="0" applyNumberFormat="1" applyFont="1" applyBorder="1" applyAlignment="1">
      <alignment vertical="center"/>
    </xf>
    <xf numFmtId="168" fontId="5" fillId="0" borderId="1" xfId="0" applyNumberFormat="1" applyFont="1" applyBorder="1" applyAlignment="1">
      <alignment vertical="center"/>
    </xf>
    <xf numFmtId="168" fontId="5" fillId="0" borderId="19" xfId="0" applyNumberFormat="1" applyFont="1" applyBorder="1" applyAlignment="1">
      <alignment vertical="center"/>
    </xf>
    <xf numFmtId="168" fontId="5" fillId="0" borderId="36" xfId="0" applyNumberFormat="1" applyFont="1" applyBorder="1" applyAlignment="1">
      <alignment vertical="center"/>
    </xf>
    <xf numFmtId="0" fontId="5" fillId="0" borderId="14" xfId="0" applyFont="1" applyBorder="1" applyAlignment="1">
      <alignment vertical="center"/>
    </xf>
    <xf numFmtId="170" fontId="5" fillId="0" borderId="13" xfId="0" applyNumberFormat="1" applyFont="1" applyBorder="1" applyAlignment="1">
      <alignment vertical="center"/>
    </xf>
    <xf numFmtId="37" fontId="5" fillId="0" borderId="13" xfId="0" applyNumberFormat="1" applyFont="1" applyBorder="1" applyAlignment="1">
      <alignment vertical="center"/>
    </xf>
    <xf numFmtId="168" fontId="5" fillId="0" borderId="13" xfId="0" applyNumberFormat="1" applyFont="1" applyBorder="1" applyAlignment="1">
      <alignment vertical="center"/>
    </xf>
    <xf numFmtId="168" fontId="5" fillId="0" borderId="5" xfId="0" applyNumberFormat="1" applyFont="1" applyBorder="1" applyAlignment="1">
      <alignment vertical="center"/>
    </xf>
    <xf numFmtId="168" fontId="5" fillId="0" borderId="14" xfId="0" applyNumberFormat="1" applyFont="1" applyBorder="1" applyAlignment="1">
      <alignment vertical="center"/>
    </xf>
    <xf numFmtId="170" fontId="4" fillId="0" borderId="17" xfId="0" applyNumberFormat="1" applyFont="1" applyBorder="1" applyAlignment="1">
      <alignment vertical="center"/>
    </xf>
    <xf numFmtId="168" fontId="4" fillId="0" borderId="21" xfId="0" applyNumberFormat="1" applyFont="1" applyBorder="1" applyAlignment="1">
      <alignment vertical="center"/>
    </xf>
    <xf numFmtId="170" fontId="5" fillId="0" borderId="1" xfId="0" applyNumberFormat="1" applyFont="1" applyBorder="1" applyAlignment="1">
      <alignment vertical="center"/>
    </xf>
    <xf numFmtId="3" fontId="5" fillId="0" borderId="12" xfId="0" applyNumberFormat="1" applyFont="1" applyBorder="1" applyAlignment="1">
      <alignment vertical="center"/>
    </xf>
    <xf numFmtId="166" fontId="5" fillId="0" borderId="16" xfId="0" applyNumberFormat="1" applyFont="1" applyBorder="1" applyAlignment="1">
      <alignment vertical="center"/>
    </xf>
    <xf numFmtId="1" fontId="5" fillId="0" borderId="16" xfId="0" applyNumberFormat="1" applyFont="1" applyBorder="1" applyAlignment="1">
      <alignment vertical="center"/>
    </xf>
    <xf numFmtId="1" fontId="5" fillId="0" borderId="1" xfId="0" applyNumberFormat="1" applyFont="1" applyBorder="1" applyAlignment="1">
      <alignment vertical="center"/>
    </xf>
    <xf numFmtId="166" fontId="5" fillId="0" borderId="12" xfId="0" applyNumberFormat="1" applyFont="1" applyBorder="1" applyAlignment="1">
      <alignment vertical="center"/>
    </xf>
    <xf numFmtId="1" fontId="5" fillId="0" borderId="12" xfId="0" applyNumberFormat="1" applyFont="1" applyBorder="1" applyAlignment="1">
      <alignment vertical="center"/>
    </xf>
    <xf numFmtId="1" fontId="5" fillId="0" borderId="7" xfId="0" applyNumberFormat="1" applyFont="1" applyBorder="1" applyAlignment="1">
      <alignment vertical="center"/>
    </xf>
    <xf numFmtId="170" fontId="5" fillId="0" borderId="5" xfId="0" applyNumberFormat="1" applyFont="1" applyBorder="1" applyAlignment="1">
      <alignment vertical="center"/>
    </xf>
    <xf numFmtId="3" fontId="4" fillId="0" borderId="17" xfId="0" applyNumberFormat="1" applyFont="1" applyBorder="1" applyAlignment="1">
      <alignment vertical="center"/>
    </xf>
    <xf numFmtId="166" fontId="4" fillId="0" borderId="18" xfId="0" applyNumberFormat="1" applyFont="1" applyBorder="1" applyAlignment="1">
      <alignment vertical="center"/>
    </xf>
    <xf numFmtId="0" fontId="16" fillId="0" borderId="0" xfId="0" applyFont="1" applyAlignment="1">
      <alignment horizontal="center" vertical="center"/>
    </xf>
    <xf numFmtId="0" fontId="5" fillId="0" borderId="1" xfId="0" applyFont="1" applyBorder="1" applyAlignment="1">
      <alignment vertical="center"/>
    </xf>
    <xf numFmtId="37" fontId="21" fillId="0" borderId="19" xfId="0" applyNumberFormat="1" applyFont="1" applyBorder="1" applyAlignment="1">
      <alignment horizontal="center" vertical="center"/>
    </xf>
    <xf numFmtId="37" fontId="5" fillId="0" borderId="36" xfId="0" applyNumberFormat="1" applyFont="1" applyBorder="1" applyAlignment="1">
      <alignment horizontal="center" vertical="center"/>
    </xf>
    <xf numFmtId="37" fontId="5" fillId="0" borderId="7" xfId="0" applyNumberFormat="1" applyFont="1" applyBorder="1" applyAlignment="1">
      <alignment horizontal="center" vertical="center"/>
    </xf>
    <xf numFmtId="10" fontId="4" fillId="0" borderId="17" xfId="0" applyNumberFormat="1" applyFont="1" applyBorder="1" applyAlignment="1">
      <alignment vertical="center"/>
    </xf>
    <xf numFmtId="37" fontId="5" fillId="0" borderId="0" xfId="0" applyNumberFormat="1" applyFont="1" applyAlignment="1">
      <alignment vertical="center"/>
    </xf>
    <xf numFmtId="0" fontId="22" fillId="0" borderId="0" xfId="0" applyFont="1" applyAlignment="1">
      <alignment vertical="center"/>
    </xf>
    <xf numFmtId="0" fontId="23" fillId="4" borderId="0" xfId="0" applyFont="1" applyFill="1" applyAlignment="1">
      <alignment horizontal="right"/>
    </xf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0" fontId="18" fillId="4" borderId="0" xfId="0" applyFont="1" applyFill="1" applyAlignment="1">
      <alignment horizontal="right"/>
    </xf>
    <xf numFmtId="0" fontId="24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25" fillId="0" borderId="6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37" fontId="21" fillId="0" borderId="19" xfId="0" applyNumberFormat="1" applyFont="1" applyBorder="1" applyAlignment="1">
      <alignment horizontal="center" vertical="center"/>
    </xf>
    <xf numFmtId="164" fontId="5" fillId="0" borderId="0" xfId="0" applyNumberFormat="1" applyFont="1" applyAlignment="1">
      <alignment vertical="center"/>
    </xf>
    <xf numFmtId="0" fontId="26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4" fillId="0" borderId="0" xfId="0" applyFont="1" applyAlignment="1">
      <alignment horizontal="right" vertical="center"/>
    </xf>
    <xf numFmtId="0" fontId="18" fillId="4" borderId="9" xfId="0" applyFont="1" applyFill="1" applyBorder="1"/>
    <xf numFmtId="0" fontId="24" fillId="0" borderId="0" xfId="0" applyFont="1"/>
    <xf numFmtId="0" fontId="28" fillId="4" borderId="9" xfId="0" applyFont="1" applyFill="1" applyBorder="1"/>
    <xf numFmtId="0" fontId="4" fillId="0" borderId="4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5" fillId="0" borderId="36" xfId="0" applyFont="1" applyBorder="1" applyAlignment="1">
      <alignment vertical="center"/>
    </xf>
    <xf numFmtId="3" fontId="5" fillId="0" borderId="7" xfId="0" applyNumberFormat="1" applyFont="1" applyBorder="1" applyAlignment="1">
      <alignment vertical="center"/>
    </xf>
    <xf numFmtId="166" fontId="5" fillId="0" borderId="7" xfId="0" applyNumberFormat="1" applyFont="1" applyBorder="1" applyAlignment="1">
      <alignment vertical="center"/>
    </xf>
    <xf numFmtId="3" fontId="5" fillId="0" borderId="36" xfId="0" applyNumberFormat="1" applyFont="1" applyBorder="1" applyAlignment="1">
      <alignment vertical="center"/>
    </xf>
    <xf numFmtId="0" fontId="4" fillId="0" borderId="2" xfId="0" applyFont="1" applyBorder="1" applyAlignment="1">
      <alignment vertical="center"/>
    </xf>
    <xf numFmtId="3" fontId="4" fillId="0" borderId="6" xfId="0" applyNumberFormat="1" applyFont="1" applyBorder="1" applyAlignment="1">
      <alignment vertical="center"/>
    </xf>
    <xf numFmtId="166" fontId="4" fillId="0" borderId="6" xfId="0" applyNumberFormat="1" applyFont="1" applyBorder="1" applyAlignment="1">
      <alignment vertical="center"/>
    </xf>
    <xf numFmtId="3" fontId="4" fillId="0" borderId="6" xfId="0" applyNumberFormat="1" applyFont="1" applyBorder="1" applyAlignment="1">
      <alignment vertical="center"/>
    </xf>
    <xf numFmtId="1" fontId="4" fillId="2" borderId="37" xfId="0" applyNumberFormat="1" applyFont="1" applyFill="1" applyBorder="1" applyAlignment="1">
      <alignment vertical="center"/>
    </xf>
    <xf numFmtId="2" fontId="4" fillId="2" borderId="38" xfId="0" applyNumberFormat="1" applyFont="1" applyFill="1" applyBorder="1" applyAlignment="1">
      <alignment vertical="center"/>
    </xf>
    <xf numFmtId="1" fontId="4" fillId="2" borderId="38" xfId="0" applyNumberFormat="1" applyFont="1" applyFill="1" applyBorder="1" applyAlignment="1">
      <alignment vertical="center"/>
    </xf>
    <xf numFmtId="166" fontId="4" fillId="0" borderId="21" xfId="0" applyNumberFormat="1" applyFont="1" applyBorder="1" applyAlignment="1">
      <alignment vertical="center"/>
    </xf>
    <xf numFmtId="0" fontId="5" fillId="0" borderId="0" xfId="0" applyFont="1" applyAlignment="1">
      <alignment vertical="center"/>
    </xf>
    <xf numFmtId="0" fontId="29" fillId="0" borderId="0" xfId="0" applyFont="1" applyAlignment="1">
      <alignment horizontal="center" vertical="center"/>
    </xf>
    <xf numFmtId="0" fontId="29" fillId="0" borderId="0" xfId="0" applyFont="1" applyAlignment="1">
      <alignment vertical="center"/>
    </xf>
    <xf numFmtId="0" fontId="5" fillId="0" borderId="16" xfId="0" applyFont="1" applyBorder="1" applyAlignment="1">
      <alignment vertical="center"/>
    </xf>
    <xf numFmtId="0" fontId="5" fillId="0" borderId="6" xfId="0" applyFont="1" applyBorder="1" applyAlignment="1">
      <alignment vertical="center"/>
    </xf>
    <xf numFmtId="37" fontId="5" fillId="0" borderId="36" xfId="0" applyNumberFormat="1" applyFont="1" applyBorder="1" applyAlignment="1">
      <alignment vertical="center"/>
    </xf>
    <xf numFmtId="37" fontId="5" fillId="0" borderId="15" xfId="0" applyNumberFormat="1" applyFont="1" applyBorder="1" applyAlignment="1">
      <alignment vertical="center"/>
    </xf>
    <xf numFmtId="37" fontId="5" fillId="0" borderId="19" xfId="0" applyNumberFormat="1" applyFont="1" applyBorder="1" applyAlignment="1">
      <alignment vertical="center"/>
    </xf>
    <xf numFmtId="37" fontId="5" fillId="0" borderId="1" xfId="0" applyNumberFormat="1" applyFont="1" applyBorder="1" applyAlignment="1">
      <alignment vertical="center"/>
    </xf>
    <xf numFmtId="37" fontId="5" fillId="0" borderId="4" xfId="0" applyNumberFormat="1" applyFont="1" applyBorder="1" applyAlignment="1">
      <alignment vertical="center"/>
    </xf>
    <xf numFmtId="0" fontId="4" fillId="2" borderId="17" xfId="0" applyFont="1" applyFill="1" applyBorder="1" applyAlignment="1">
      <alignment vertical="center"/>
    </xf>
    <xf numFmtId="166" fontId="4" fillId="0" borderId="0" xfId="0" applyNumberFormat="1" applyFont="1" applyAlignment="1">
      <alignment vertical="center"/>
    </xf>
    <xf numFmtId="0" fontId="12" fillId="0" borderId="0" xfId="0" applyFont="1" applyAlignment="1">
      <alignment horizontal="left" vertical="center"/>
    </xf>
    <xf numFmtId="2" fontId="4" fillId="0" borderId="5" xfId="0" applyNumberFormat="1" applyFont="1" applyBorder="1" applyAlignment="1">
      <alignment horizontal="center" vertical="center" wrapText="1"/>
    </xf>
    <xf numFmtId="1" fontId="15" fillId="0" borderId="6" xfId="0" applyNumberFormat="1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vertical="center"/>
    </xf>
    <xf numFmtId="1" fontId="5" fillId="0" borderId="6" xfId="0" applyNumberFormat="1" applyFont="1" applyBorder="1" applyAlignment="1">
      <alignment vertical="center"/>
    </xf>
    <xf numFmtId="3" fontId="5" fillId="0" borderId="6" xfId="0" applyNumberFormat="1" applyFont="1" applyBorder="1" applyAlignment="1">
      <alignment vertical="center"/>
    </xf>
    <xf numFmtId="3" fontId="5" fillId="0" borderId="6" xfId="0" applyNumberFormat="1" applyFont="1" applyBorder="1" applyAlignment="1">
      <alignment vertical="center"/>
    </xf>
    <xf numFmtId="0" fontId="5" fillId="4" borderId="6" xfId="0" applyFont="1" applyFill="1" applyBorder="1" applyAlignment="1">
      <alignment wrapText="1"/>
    </xf>
    <xf numFmtId="0" fontId="5" fillId="0" borderId="6" xfId="0" applyFont="1" applyBorder="1" applyAlignment="1">
      <alignment vertical="center" wrapText="1"/>
    </xf>
    <xf numFmtId="0" fontId="5" fillId="0" borderId="12" xfId="0" applyFont="1" applyBorder="1" applyAlignment="1">
      <alignment horizontal="right" vertical="center"/>
    </xf>
    <xf numFmtId="2" fontId="5" fillId="0" borderId="12" xfId="0" applyNumberFormat="1" applyFont="1" applyBorder="1" applyAlignment="1">
      <alignment vertical="center"/>
    </xf>
    <xf numFmtId="2" fontId="5" fillId="0" borderId="7" xfId="0" applyNumberFormat="1" applyFont="1" applyBorder="1" applyAlignment="1">
      <alignment vertical="center"/>
    </xf>
    <xf numFmtId="2" fontId="5" fillId="0" borderId="13" xfId="0" applyNumberFormat="1" applyFont="1" applyBorder="1" applyAlignment="1">
      <alignment vertical="center"/>
    </xf>
    <xf numFmtId="2" fontId="5" fillId="0" borderId="5" xfId="0" applyNumberFormat="1" applyFont="1" applyBorder="1" applyAlignment="1">
      <alignment vertical="center"/>
    </xf>
    <xf numFmtId="3" fontId="5" fillId="0" borderId="15" xfId="0" applyNumberFormat="1" applyFont="1" applyBorder="1" applyAlignment="1">
      <alignment vertical="center"/>
    </xf>
    <xf numFmtId="3" fontId="5" fillId="0" borderId="5" xfId="0" applyNumberFormat="1" applyFont="1" applyBorder="1" applyAlignment="1">
      <alignment vertical="center"/>
    </xf>
    <xf numFmtId="0" fontId="17" fillId="0" borderId="12" xfId="0" applyFont="1" applyBorder="1" applyAlignment="1">
      <alignment vertical="center"/>
    </xf>
    <xf numFmtId="0" fontId="17" fillId="0" borderId="5" xfId="0" applyFont="1" applyBorder="1" applyAlignment="1">
      <alignment vertical="center"/>
    </xf>
    <xf numFmtId="2" fontId="5" fillId="0" borderId="6" xfId="0" applyNumberFormat="1" applyFont="1" applyBorder="1" applyAlignment="1">
      <alignment vertical="center"/>
    </xf>
    <xf numFmtId="3" fontId="5" fillId="0" borderId="4" xfId="0" applyNumberFormat="1" applyFont="1" applyBorder="1" applyAlignment="1">
      <alignment vertical="center"/>
    </xf>
    <xf numFmtId="1" fontId="4" fillId="2" borderId="17" xfId="0" applyNumberFormat="1" applyFont="1" applyFill="1" applyBorder="1" applyAlignment="1">
      <alignment vertical="center"/>
    </xf>
    <xf numFmtId="1" fontId="5" fillId="0" borderId="0" xfId="0" applyNumberFormat="1" applyFont="1" applyAlignment="1">
      <alignment vertical="center"/>
    </xf>
    <xf numFmtId="2" fontId="5" fillId="0" borderId="4" xfId="0" applyNumberFormat="1" applyFont="1" applyBorder="1" applyAlignment="1">
      <alignment vertical="center"/>
    </xf>
    <xf numFmtId="166" fontId="4" fillId="2" borderId="17" xfId="0" applyNumberFormat="1" applyFont="1" applyFill="1" applyBorder="1" applyAlignment="1">
      <alignment vertical="center"/>
    </xf>
    <xf numFmtId="0" fontId="29" fillId="0" borderId="7" xfId="0" applyFont="1" applyBorder="1" applyAlignment="1">
      <alignment horizontal="center" vertical="center"/>
    </xf>
    <xf numFmtId="0" fontId="29" fillId="0" borderId="2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/>
    </xf>
    <xf numFmtId="170" fontId="4" fillId="2" borderId="37" xfId="0" applyNumberFormat="1" applyFont="1" applyFill="1" applyBorder="1" applyAlignment="1">
      <alignment vertical="center"/>
    </xf>
    <xf numFmtId="170" fontId="4" fillId="2" borderId="39" xfId="0" applyNumberFormat="1" applyFont="1" applyFill="1" applyBorder="1" applyAlignment="1">
      <alignment vertical="center"/>
    </xf>
    <xf numFmtId="37" fontId="5" fillId="0" borderId="6" xfId="0" applyNumberFormat="1" applyFont="1" applyBorder="1" applyAlignment="1">
      <alignment vertical="center"/>
    </xf>
    <xf numFmtId="37" fontId="5" fillId="0" borderId="16" xfId="0" applyNumberFormat="1" applyFont="1" applyBorder="1" applyAlignment="1">
      <alignment vertical="center"/>
    </xf>
    <xf numFmtId="0" fontId="30" fillId="0" borderId="0" xfId="0" applyFont="1" applyAlignment="1">
      <alignment horizontal="left" vertical="center"/>
    </xf>
    <xf numFmtId="37" fontId="5" fillId="2" borderId="6" xfId="0" applyNumberFormat="1" applyFont="1" applyFill="1" applyBorder="1" applyAlignment="1">
      <alignment vertical="center"/>
    </xf>
    <xf numFmtId="168" fontId="5" fillId="0" borderId="6" xfId="0" applyNumberFormat="1" applyFont="1" applyBorder="1" applyAlignment="1">
      <alignment vertical="center"/>
    </xf>
    <xf numFmtId="37" fontId="5" fillId="0" borderId="6" xfId="0" applyNumberFormat="1" applyFont="1" applyBorder="1" applyAlignment="1">
      <alignment vertical="center" wrapText="1"/>
    </xf>
    <xf numFmtId="37" fontId="5" fillId="0" borderId="17" xfId="0" applyNumberFormat="1" applyFont="1" applyBorder="1" applyAlignment="1">
      <alignment horizontal="center" vertical="center"/>
    </xf>
    <xf numFmtId="0" fontId="5" fillId="0" borderId="36" xfId="0" applyFont="1" applyBorder="1" applyAlignment="1">
      <alignment horizontal="center" vertical="center"/>
    </xf>
    <xf numFmtId="0" fontId="4" fillId="0" borderId="36" xfId="0" applyFont="1" applyBorder="1" applyAlignment="1">
      <alignment vertical="center"/>
    </xf>
    <xf numFmtId="171" fontId="5" fillId="0" borderId="7" xfId="0" applyNumberFormat="1" applyFont="1" applyBorder="1" applyAlignment="1">
      <alignment horizontal="right"/>
    </xf>
    <xf numFmtId="2" fontId="5" fillId="0" borderId="36" xfId="0" applyNumberFormat="1" applyFont="1" applyBorder="1" applyAlignment="1">
      <alignment horizontal="right"/>
    </xf>
    <xf numFmtId="171" fontId="5" fillId="0" borderId="7" xfId="0" applyNumberFormat="1" applyFont="1" applyBorder="1" applyAlignment="1">
      <alignment horizontal="right"/>
    </xf>
    <xf numFmtId="2" fontId="26" fillId="0" borderId="36" xfId="0" applyNumberFormat="1" applyFont="1" applyBorder="1"/>
    <xf numFmtId="0" fontId="5" fillId="0" borderId="7" xfId="0" quotePrefix="1" applyFont="1" applyBorder="1" applyAlignment="1">
      <alignment vertical="center"/>
    </xf>
    <xf numFmtId="3" fontId="5" fillId="0" borderId="0" xfId="0" applyNumberFormat="1" applyFont="1" applyAlignment="1">
      <alignment vertical="center"/>
    </xf>
    <xf numFmtId="3" fontId="5" fillId="0" borderId="0" xfId="0" applyNumberFormat="1" applyFont="1" applyAlignment="1">
      <alignment vertical="center"/>
    </xf>
    <xf numFmtId="172" fontId="26" fillId="0" borderId="7" xfId="0" applyNumberFormat="1" applyFont="1" applyBorder="1"/>
    <xf numFmtId="172" fontId="26" fillId="0" borderId="5" xfId="0" applyNumberFormat="1" applyFont="1" applyBorder="1"/>
    <xf numFmtId="166" fontId="26" fillId="0" borderId="15" xfId="0" applyNumberFormat="1" applyFont="1" applyBorder="1"/>
    <xf numFmtId="172" fontId="5" fillId="0" borderId="5" xfId="0" applyNumberFormat="1" applyFont="1" applyBorder="1" applyAlignment="1">
      <alignment horizontal="right"/>
    </xf>
    <xf numFmtId="166" fontId="26" fillId="2" borderId="15" xfId="0" applyNumberFormat="1" applyFont="1" applyFill="1" applyBorder="1"/>
    <xf numFmtId="0" fontId="26" fillId="2" borderId="5" xfId="0" applyFont="1" applyFill="1" applyBorder="1"/>
    <xf numFmtId="166" fontId="4" fillId="0" borderId="15" xfId="0" applyNumberFormat="1" applyFont="1" applyBorder="1" applyAlignment="1">
      <alignment horizontal="right"/>
    </xf>
    <xf numFmtId="173" fontId="4" fillId="0" borderId="30" xfId="0" applyNumberFormat="1" applyFont="1" applyBorder="1" applyAlignment="1">
      <alignment horizontal="right"/>
    </xf>
    <xf numFmtId="166" fontId="26" fillId="2" borderId="22" xfId="0" applyNumberFormat="1" applyFont="1" applyFill="1" applyBorder="1"/>
    <xf numFmtId="0" fontId="31" fillId="0" borderId="0" xfId="0" applyFont="1"/>
    <xf numFmtId="0" fontId="5" fillId="0" borderId="7" xfId="0" applyFont="1" applyBorder="1" applyAlignment="1">
      <alignment horizontal="center" vertical="center"/>
    </xf>
    <xf numFmtId="0" fontId="5" fillId="0" borderId="12" xfId="0" applyFont="1" applyBorder="1" applyAlignment="1">
      <alignment vertical="center"/>
    </xf>
    <xf numFmtId="0" fontId="5" fillId="0" borderId="40" xfId="0" applyFont="1" applyBorder="1" applyAlignment="1">
      <alignment vertical="center"/>
    </xf>
    <xf numFmtId="37" fontId="5" fillId="0" borderId="40" xfId="0" applyNumberFormat="1" applyFont="1" applyBorder="1" applyAlignment="1">
      <alignment horizontal="right" vertical="center"/>
    </xf>
    <xf numFmtId="37" fontId="5" fillId="4" borderId="40" xfId="0" applyNumberFormat="1" applyFont="1" applyFill="1" applyBorder="1" applyAlignment="1">
      <alignment horizontal="right" vertical="center"/>
    </xf>
    <xf numFmtId="37" fontId="5" fillId="4" borderId="40" xfId="0" applyNumberFormat="1" applyFont="1" applyFill="1" applyBorder="1" applyAlignment="1">
      <alignment horizontal="right" vertical="center"/>
    </xf>
    <xf numFmtId="37" fontId="4" fillId="0" borderId="5" xfId="0" applyNumberFormat="1" applyFont="1" applyBorder="1" applyAlignment="1">
      <alignment horizontal="right" vertical="center"/>
    </xf>
    <xf numFmtId="168" fontId="4" fillId="0" borderId="17" xfId="0" applyNumberFormat="1" applyFont="1" applyBorder="1" applyAlignment="1">
      <alignment horizontal="right" vertical="center"/>
    </xf>
    <xf numFmtId="37" fontId="4" fillId="2" borderId="37" xfId="0" applyNumberFormat="1" applyFont="1" applyFill="1" applyBorder="1" applyAlignment="1">
      <alignment vertical="center"/>
    </xf>
    <xf numFmtId="37" fontId="4" fillId="2" borderId="39" xfId="0" applyNumberFormat="1" applyFont="1" applyFill="1" applyBorder="1" applyAlignment="1">
      <alignment vertical="center"/>
    </xf>
    <xf numFmtId="37" fontId="4" fillId="2" borderId="17" xfId="0" applyNumberFormat="1" applyFont="1" applyFill="1" applyBorder="1" applyAlignment="1">
      <alignment vertical="center"/>
    </xf>
    <xf numFmtId="0" fontId="5" fillId="0" borderId="6" xfId="0" applyFont="1" applyBorder="1" applyAlignment="1">
      <alignment horizontal="center" vertical="center"/>
    </xf>
    <xf numFmtId="0" fontId="4" fillId="0" borderId="18" xfId="0" quotePrefix="1" applyFont="1" applyBorder="1" applyAlignment="1">
      <alignment vertical="center"/>
    </xf>
    <xf numFmtId="0" fontId="4" fillId="2" borderId="37" xfId="0" applyFont="1" applyFill="1" applyBorder="1" applyAlignment="1">
      <alignment horizontal="center" vertical="center"/>
    </xf>
    <xf numFmtId="0" fontId="4" fillId="2" borderId="38" xfId="0" applyFont="1" applyFill="1" applyBorder="1" applyAlignment="1">
      <alignment vertical="center"/>
    </xf>
    <xf numFmtId="0" fontId="4" fillId="0" borderId="21" xfId="0" applyFont="1" applyBorder="1" applyAlignment="1">
      <alignment horizontal="right" vertical="center"/>
    </xf>
    <xf numFmtId="0" fontId="12" fillId="0" borderId="0" xfId="0" quotePrefix="1" applyFont="1" applyAlignment="1">
      <alignment horizontal="left" vertical="center"/>
    </xf>
    <xf numFmtId="0" fontId="12" fillId="0" borderId="0" xfId="0" quotePrefix="1" applyFont="1" applyAlignment="1">
      <alignment vertical="center"/>
    </xf>
    <xf numFmtId="170" fontId="1" fillId="0" borderId="6" xfId="0" applyNumberFormat="1" applyFont="1" applyBorder="1" applyAlignment="1">
      <alignment horizontal="center" vertical="center" wrapText="1"/>
    </xf>
    <xf numFmtId="170" fontId="1" fillId="0" borderId="1" xfId="0" applyNumberFormat="1" applyFont="1" applyBorder="1" applyAlignment="1">
      <alignment horizontal="center" vertical="center" wrapText="1"/>
    </xf>
    <xf numFmtId="0" fontId="5" fillId="0" borderId="40" xfId="0" applyFont="1" applyBorder="1" applyAlignment="1">
      <alignment horizontal="center" vertical="center"/>
    </xf>
    <xf numFmtId="0" fontId="5" fillId="0" borderId="36" xfId="0" applyFont="1" applyBorder="1" applyAlignment="1">
      <alignment vertical="center"/>
    </xf>
    <xf numFmtId="0" fontId="32" fillId="4" borderId="6" xfId="0" applyFont="1" applyFill="1" applyBorder="1"/>
    <xf numFmtId="3" fontId="5" fillId="4" borderId="6" xfId="0" applyNumberFormat="1" applyFont="1" applyFill="1" applyBorder="1" applyAlignment="1">
      <alignment vertical="center"/>
    </xf>
    <xf numFmtId="0" fontId="32" fillId="4" borderId="1" xfId="0" applyFont="1" applyFill="1" applyBorder="1"/>
    <xf numFmtId="3" fontId="5" fillId="0" borderId="1" xfId="0" applyNumberFormat="1" applyFont="1" applyBorder="1" applyAlignment="1">
      <alignment vertical="center"/>
    </xf>
    <xf numFmtId="3" fontId="5" fillId="4" borderId="1" xfId="0" applyNumberFormat="1" applyFont="1" applyFill="1" applyBorder="1" applyAlignment="1">
      <alignment vertical="center"/>
    </xf>
    <xf numFmtId="3" fontId="4" fillId="0" borderId="40" xfId="0" applyNumberFormat="1" applyFont="1" applyBorder="1" applyAlignment="1">
      <alignment vertical="center"/>
    </xf>
    <xf numFmtId="3" fontId="4" fillId="4" borderId="40" xfId="0" applyNumberFormat="1" applyFont="1" applyFill="1" applyBorder="1" applyAlignment="1">
      <alignment vertical="center"/>
    </xf>
    <xf numFmtId="3" fontId="5" fillId="4" borderId="4" xfId="0" applyNumberFormat="1" applyFont="1" applyFill="1" applyBorder="1" applyAlignment="1">
      <alignment vertical="center"/>
    </xf>
    <xf numFmtId="3" fontId="5" fillId="4" borderId="6" xfId="0" applyNumberFormat="1" applyFont="1" applyFill="1" applyBorder="1" applyAlignment="1">
      <alignment vertical="center"/>
    </xf>
    <xf numFmtId="166" fontId="5" fillId="0" borderId="6" xfId="0" applyNumberFormat="1" applyFont="1" applyBorder="1" applyAlignment="1">
      <alignment vertical="center"/>
    </xf>
    <xf numFmtId="1" fontId="5" fillId="4" borderId="6" xfId="0" applyNumberFormat="1" applyFont="1" applyFill="1" applyBorder="1" applyAlignment="1">
      <alignment vertical="center"/>
    </xf>
    <xf numFmtId="166" fontId="5" fillId="4" borderId="6" xfId="0" applyNumberFormat="1" applyFont="1" applyFill="1" applyBorder="1" applyAlignment="1">
      <alignment vertical="center"/>
    </xf>
    <xf numFmtId="3" fontId="5" fillId="4" borderId="1" xfId="0" applyNumberFormat="1" applyFont="1" applyFill="1" applyBorder="1" applyAlignment="1">
      <alignment vertical="center"/>
    </xf>
    <xf numFmtId="166" fontId="5" fillId="0" borderId="1" xfId="0" applyNumberFormat="1" applyFont="1" applyBorder="1" applyAlignment="1">
      <alignment vertical="center"/>
    </xf>
    <xf numFmtId="1" fontId="5" fillId="4" borderId="1" xfId="0" applyNumberFormat="1" applyFont="1" applyFill="1" applyBorder="1" applyAlignment="1">
      <alignment vertical="center"/>
    </xf>
    <xf numFmtId="166" fontId="5" fillId="4" borderId="1" xfId="0" applyNumberFormat="1" applyFont="1" applyFill="1" applyBorder="1" applyAlignment="1">
      <alignment vertical="center"/>
    </xf>
    <xf numFmtId="0" fontId="4" fillId="0" borderId="40" xfId="0" applyFont="1" applyBorder="1" applyAlignment="1">
      <alignment vertical="center"/>
    </xf>
    <xf numFmtId="166" fontId="4" fillId="0" borderId="40" xfId="0" applyNumberFormat="1" applyFont="1" applyBorder="1" applyAlignment="1">
      <alignment vertical="center"/>
    </xf>
    <xf numFmtId="0" fontId="5" fillId="0" borderId="36" xfId="0" applyFont="1" applyBorder="1" applyAlignment="1">
      <alignment horizontal="left" vertical="center"/>
    </xf>
    <xf numFmtId="0" fontId="5" fillId="0" borderId="6" xfId="0" applyFont="1" applyBorder="1" applyAlignment="1">
      <alignment vertical="center"/>
    </xf>
    <xf numFmtId="37" fontId="5" fillId="4" borderId="6" xfId="0" applyNumberFormat="1" applyFont="1" applyFill="1" applyBorder="1" applyAlignment="1">
      <alignment vertical="center"/>
    </xf>
    <xf numFmtId="168" fontId="5" fillId="4" borderId="6" xfId="0" applyNumberFormat="1" applyFont="1" applyFill="1" applyBorder="1" applyAlignment="1">
      <alignment vertical="center"/>
    </xf>
    <xf numFmtId="0" fontId="5" fillId="0" borderId="36" xfId="0" applyFont="1" applyBorder="1" applyAlignment="1">
      <alignment horizontal="left" vertical="center"/>
    </xf>
    <xf numFmtId="0" fontId="4" fillId="0" borderId="30" xfId="0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37" fontId="4" fillId="0" borderId="30" xfId="0" applyNumberFormat="1" applyFont="1" applyBorder="1" applyAlignment="1">
      <alignment vertical="center"/>
    </xf>
    <xf numFmtId="0" fontId="5" fillId="0" borderId="24" xfId="0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40" xfId="0" applyFont="1" applyBorder="1" applyAlignment="1">
      <alignment horizontal="left" vertical="center"/>
    </xf>
    <xf numFmtId="0" fontId="5" fillId="0" borderId="40" xfId="0" applyFont="1" applyBorder="1" applyAlignment="1">
      <alignment vertical="center"/>
    </xf>
    <xf numFmtId="37" fontId="5" fillId="0" borderId="40" xfId="0" applyNumberFormat="1" applyFont="1" applyBorder="1" applyAlignment="1">
      <alignment vertical="center"/>
    </xf>
    <xf numFmtId="168" fontId="5" fillId="4" borderId="40" xfId="0" applyNumberFormat="1" applyFont="1" applyFill="1" applyBorder="1" applyAlignment="1">
      <alignment vertical="center"/>
    </xf>
    <xf numFmtId="37" fontId="5" fillId="4" borderId="40" xfId="0" applyNumberFormat="1" applyFont="1" applyFill="1" applyBorder="1" applyAlignment="1">
      <alignment vertical="center"/>
    </xf>
    <xf numFmtId="0" fontId="5" fillId="4" borderId="0" xfId="0" applyFont="1" applyFill="1" applyAlignment="1">
      <alignment vertical="center"/>
    </xf>
    <xf numFmtId="0" fontId="4" fillId="0" borderId="22" xfId="0" applyFont="1" applyBorder="1" applyAlignment="1">
      <alignment vertical="center"/>
    </xf>
    <xf numFmtId="168" fontId="4" fillId="0" borderId="30" xfId="0" applyNumberFormat="1" applyFont="1" applyBorder="1" applyAlignment="1">
      <alignment vertical="center"/>
    </xf>
    <xf numFmtId="0" fontId="15" fillId="0" borderId="40" xfId="0" applyFont="1" applyBorder="1" applyAlignment="1">
      <alignment horizontal="center" vertical="center"/>
    </xf>
    <xf numFmtId="0" fontId="5" fillId="0" borderId="11" xfId="0" applyFont="1" applyBorder="1" applyAlignment="1">
      <alignment horizontal="left" vertical="center"/>
    </xf>
    <xf numFmtId="168" fontId="5" fillId="4" borderId="5" xfId="0" applyNumberFormat="1" applyFont="1" applyFill="1" applyBorder="1" applyAlignment="1">
      <alignment vertical="center"/>
    </xf>
    <xf numFmtId="37" fontId="5" fillId="4" borderId="7" xfId="0" applyNumberFormat="1" applyFont="1" applyFill="1" applyBorder="1" applyAlignment="1">
      <alignment vertical="center"/>
    </xf>
    <xf numFmtId="37" fontId="5" fillId="4" borderId="5" xfId="0" applyNumberFormat="1" applyFont="1" applyFill="1" applyBorder="1" applyAlignment="1">
      <alignment vertical="center"/>
    </xf>
    <xf numFmtId="37" fontId="4" fillId="0" borderId="17" xfId="0" applyNumberFormat="1" applyFont="1" applyBorder="1" applyAlignment="1">
      <alignment vertical="center"/>
    </xf>
    <xf numFmtId="3" fontId="5" fillId="0" borderId="40" xfId="0" applyNumberFormat="1" applyFont="1" applyBorder="1" applyAlignment="1">
      <alignment vertical="center"/>
    </xf>
    <xf numFmtId="3" fontId="5" fillId="0" borderId="40" xfId="0" applyNumberFormat="1" applyFont="1" applyBorder="1" applyAlignment="1">
      <alignment vertical="center"/>
    </xf>
    <xf numFmtId="166" fontId="5" fillId="4" borderId="40" xfId="0" applyNumberFormat="1" applyFont="1" applyFill="1" applyBorder="1" applyAlignment="1">
      <alignment vertical="center"/>
    </xf>
    <xf numFmtId="3" fontId="5" fillId="4" borderId="40" xfId="0" applyNumberFormat="1" applyFont="1" applyFill="1" applyBorder="1" applyAlignment="1">
      <alignment vertical="center"/>
    </xf>
    <xf numFmtId="0" fontId="5" fillId="0" borderId="0" xfId="0" applyFont="1" applyAlignment="1">
      <alignment horizontal="right" vertical="center"/>
    </xf>
    <xf numFmtId="0" fontId="15" fillId="0" borderId="44" xfId="0" applyFont="1" applyBorder="1" applyAlignment="1">
      <alignment horizontal="center" vertical="center"/>
    </xf>
    <xf numFmtId="0" fontId="15" fillId="0" borderId="47" xfId="0" applyFont="1" applyBorder="1" applyAlignment="1">
      <alignment horizontal="center" vertical="center"/>
    </xf>
    <xf numFmtId="0" fontId="33" fillId="5" borderId="6" xfId="0" applyFont="1" applyFill="1" applyBorder="1" applyAlignment="1">
      <alignment wrapText="1"/>
    </xf>
    <xf numFmtId="0" fontId="5" fillId="0" borderId="6" xfId="0" applyFont="1" applyBorder="1" applyAlignment="1">
      <alignment horizontal="right" vertical="center" wrapText="1"/>
    </xf>
    <xf numFmtId="2" fontId="5" fillId="0" borderId="6" xfId="0" applyNumberFormat="1" applyFont="1" applyBorder="1" applyAlignment="1">
      <alignment horizontal="right" vertical="center" wrapText="1"/>
    </xf>
    <xf numFmtId="166" fontId="5" fillId="0" borderId="6" xfId="0" applyNumberFormat="1" applyFont="1" applyBorder="1" applyAlignment="1">
      <alignment horizontal="right" vertical="center" wrapText="1"/>
    </xf>
    <xf numFmtId="0" fontId="5" fillId="0" borderId="46" xfId="0" applyFont="1" applyBorder="1" applyAlignment="1">
      <alignment vertical="center"/>
    </xf>
    <xf numFmtId="0" fontId="4" fillId="0" borderId="48" xfId="0" applyFont="1" applyBorder="1" applyAlignment="1">
      <alignment vertical="center"/>
    </xf>
    <xf numFmtId="2" fontId="4" fillId="0" borderId="6" xfId="0" applyNumberFormat="1" applyFont="1" applyBorder="1" applyAlignment="1">
      <alignment horizontal="right" vertical="center" wrapText="1"/>
    </xf>
    <xf numFmtId="166" fontId="4" fillId="0" borderId="6" xfId="0" applyNumberFormat="1" applyFont="1" applyBorder="1" applyAlignment="1">
      <alignment horizontal="right" vertical="center" wrapText="1"/>
    </xf>
    <xf numFmtId="166" fontId="5" fillId="0" borderId="24" xfId="0" applyNumberFormat="1" applyFont="1" applyBorder="1" applyAlignment="1">
      <alignment vertical="center"/>
    </xf>
    <xf numFmtId="0" fontId="15" fillId="0" borderId="53" xfId="0" applyFont="1" applyBorder="1" applyAlignment="1">
      <alignment horizontal="center" vertical="center"/>
    </xf>
    <xf numFmtId="0" fontId="5" fillId="0" borderId="6" xfId="0" applyFont="1" applyBorder="1" applyAlignment="1">
      <alignment horizontal="left" vertical="center"/>
    </xf>
    <xf numFmtId="0" fontId="5" fillId="0" borderId="30" xfId="0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166" fontId="4" fillId="0" borderId="7" xfId="0" applyNumberFormat="1" applyFont="1" applyBorder="1" applyAlignment="1">
      <alignment vertical="center"/>
    </xf>
    <xf numFmtId="166" fontId="4" fillId="0" borderId="54" xfId="0" applyNumberFormat="1" applyFont="1" applyBorder="1" applyAlignment="1">
      <alignment vertical="center"/>
    </xf>
    <xf numFmtId="0" fontId="12" fillId="0" borderId="0" xfId="0" applyFont="1" applyAlignment="1">
      <alignment vertical="center"/>
    </xf>
    <xf numFmtId="0" fontId="12" fillId="0" borderId="0" xfId="0" applyFont="1"/>
    <xf numFmtId="0" fontId="34" fillId="0" borderId="6" xfId="0" applyFont="1" applyBorder="1" applyAlignment="1">
      <alignment horizontal="center"/>
    </xf>
    <xf numFmtId="3" fontId="5" fillId="0" borderId="6" xfId="0" applyNumberFormat="1" applyFont="1" applyBorder="1" applyAlignment="1">
      <alignment horizontal="center" vertical="center"/>
    </xf>
    <xf numFmtId="3" fontId="4" fillId="0" borderId="17" xfId="0" applyNumberFormat="1" applyFont="1" applyBorder="1" applyAlignment="1">
      <alignment horizontal="center" vertical="center"/>
    </xf>
    <xf numFmtId="166" fontId="4" fillId="0" borderId="30" xfId="0" applyNumberFormat="1" applyFont="1" applyBorder="1" applyAlignment="1">
      <alignment vertical="center"/>
    </xf>
    <xf numFmtId="166" fontId="5" fillId="0" borderId="0" xfId="0" applyNumberFormat="1" applyFont="1" applyAlignment="1">
      <alignment vertical="center"/>
    </xf>
    <xf numFmtId="0" fontId="18" fillId="4" borderId="9" xfId="0" applyFont="1" applyFill="1" applyBorder="1" applyAlignment="1">
      <alignment horizontal="right"/>
    </xf>
    <xf numFmtId="0" fontId="18" fillId="4" borderId="9" xfId="0" applyFont="1" applyFill="1" applyBorder="1" applyAlignment="1">
      <alignment horizontal="left"/>
    </xf>
    <xf numFmtId="20" fontId="4" fillId="0" borderId="0" xfId="0" applyNumberFormat="1" applyFont="1" applyAlignment="1">
      <alignment horizontal="left" vertical="center"/>
    </xf>
    <xf numFmtId="0" fontId="15" fillId="0" borderId="1" xfId="0" applyFont="1" applyBorder="1" applyAlignment="1">
      <alignment horizontal="right" vertical="center"/>
    </xf>
    <xf numFmtId="0" fontId="15" fillId="0" borderId="16" xfId="0" applyFont="1" applyBorder="1" applyAlignment="1">
      <alignment horizontal="right" vertical="center"/>
    </xf>
    <xf numFmtId="0" fontId="15" fillId="0" borderId="6" xfId="0" applyFont="1" applyBorder="1" applyAlignment="1">
      <alignment horizontal="right" vertical="center"/>
    </xf>
    <xf numFmtId="0" fontId="15" fillId="0" borderId="19" xfId="0" applyFont="1" applyBorder="1" applyAlignment="1">
      <alignment horizontal="right" vertical="center"/>
    </xf>
    <xf numFmtId="0" fontId="35" fillId="0" borderId="6" xfId="0" applyFont="1" applyBorder="1" applyAlignment="1">
      <alignment horizontal="right"/>
    </xf>
    <xf numFmtId="0" fontId="36" fillId="4" borderId="6" xfId="0" applyFont="1" applyFill="1" applyBorder="1" applyAlignment="1">
      <alignment horizontal="right"/>
    </xf>
    <xf numFmtId="0" fontId="34" fillId="4" borderId="6" xfId="0" applyFont="1" applyFill="1" applyBorder="1" applyAlignment="1">
      <alignment horizontal="right"/>
    </xf>
    <xf numFmtId="0" fontId="5" fillId="4" borderId="6" xfId="0" applyFont="1" applyFill="1" applyBorder="1" applyAlignment="1">
      <alignment horizontal="right" wrapText="1"/>
    </xf>
    <xf numFmtId="0" fontId="26" fillId="4" borderId="6" xfId="0" applyFont="1" applyFill="1" applyBorder="1" applyAlignment="1">
      <alignment horizontal="right" vertical="center" wrapText="1"/>
    </xf>
    <xf numFmtId="0" fontId="26" fillId="0" borderId="6" xfId="0" applyFont="1" applyBorder="1" applyAlignment="1">
      <alignment horizontal="center" vertical="center" wrapText="1"/>
    </xf>
    <xf numFmtId="3" fontId="4" fillId="0" borderId="18" xfId="0" applyNumberFormat="1" applyFont="1" applyBorder="1" applyAlignment="1">
      <alignment vertical="center"/>
    </xf>
    <xf numFmtId="3" fontId="4" fillId="0" borderId="21" xfId="0" applyNumberFormat="1" applyFont="1" applyBorder="1" applyAlignment="1">
      <alignment vertical="center"/>
    </xf>
    <xf numFmtId="0" fontId="32" fillId="0" borderId="0" xfId="0" applyFont="1" applyAlignment="1">
      <alignment vertical="center"/>
    </xf>
    <xf numFmtId="0" fontId="32" fillId="0" borderId="6" xfId="0" applyFont="1" applyBorder="1" applyAlignment="1">
      <alignment horizontal="right"/>
    </xf>
    <xf numFmtId="0" fontId="32" fillId="0" borderId="6" xfId="0" applyFont="1" applyBorder="1" applyAlignment="1">
      <alignment horizontal="right"/>
    </xf>
    <xf numFmtId="0" fontId="5" fillId="0" borderId="6" xfId="0" applyFont="1" applyBorder="1" applyAlignment="1">
      <alignment horizontal="center" wrapText="1"/>
    </xf>
    <xf numFmtId="0" fontId="5" fillId="0" borderId="6" xfId="0" applyFont="1" applyBorder="1" applyAlignment="1">
      <alignment vertical="center" wrapText="1"/>
    </xf>
    <xf numFmtId="166" fontId="5" fillId="0" borderId="36" xfId="0" applyNumberFormat="1" applyFont="1" applyBorder="1" applyAlignment="1">
      <alignment vertical="center"/>
    </xf>
    <xf numFmtId="166" fontId="5" fillId="0" borderId="17" xfId="0" applyNumberFormat="1" applyFont="1" applyBorder="1" applyAlignment="1">
      <alignment vertical="center"/>
    </xf>
    <xf numFmtId="0" fontId="5" fillId="0" borderId="40" xfId="0" applyFont="1" applyBorder="1" applyAlignment="1">
      <alignment horizontal="center" vertical="center"/>
    </xf>
    <xf numFmtId="0" fontId="5" fillId="5" borderId="4" xfId="0" applyFont="1" applyFill="1" applyBorder="1" applyAlignment="1">
      <alignment horizontal="right" vertical="center" wrapText="1"/>
    </xf>
    <xf numFmtId="0" fontId="5" fillId="5" borderId="4" xfId="0" applyFont="1" applyFill="1" applyBorder="1" applyAlignment="1">
      <alignment horizontal="right" vertical="center" wrapText="1"/>
    </xf>
    <xf numFmtId="3" fontId="4" fillId="0" borderId="17" xfId="0" applyNumberFormat="1" applyFont="1" applyBorder="1" applyAlignment="1">
      <alignment vertical="center"/>
    </xf>
    <xf numFmtId="0" fontId="5" fillId="4" borderId="6" xfId="0" applyFont="1" applyFill="1" applyBorder="1" applyAlignment="1">
      <alignment horizontal="center" wrapText="1"/>
    </xf>
    <xf numFmtId="0" fontId="5" fillId="4" borderId="6" xfId="0" applyFont="1" applyFill="1" applyBorder="1" applyAlignment="1">
      <alignment horizontal="center" wrapText="1"/>
    </xf>
    <xf numFmtId="0" fontId="5" fillId="4" borderId="6" xfId="0" applyFont="1" applyFill="1" applyBorder="1" applyAlignment="1">
      <alignment horizontal="right" vertical="center" wrapText="1"/>
    </xf>
    <xf numFmtId="0" fontId="5" fillId="4" borderId="6" xfId="0" applyFont="1" applyFill="1" applyBorder="1" applyAlignment="1">
      <alignment horizontal="right" vertical="center" wrapText="1"/>
    </xf>
    <xf numFmtId="0" fontId="37" fillId="4" borderId="6" xfId="0" applyFont="1" applyFill="1" applyBorder="1" applyAlignment="1">
      <alignment horizontal="right" vertical="center" wrapText="1"/>
    </xf>
    <xf numFmtId="0" fontId="26" fillId="0" borderId="6" xfId="0" applyFont="1" applyBorder="1" applyAlignment="1">
      <alignment vertical="center" wrapText="1"/>
    </xf>
    <xf numFmtId="0" fontId="4" fillId="4" borderId="6" xfId="0" applyFont="1" applyFill="1" applyBorder="1" applyAlignment="1">
      <alignment horizontal="right" vertical="center" wrapText="1"/>
    </xf>
    <xf numFmtId="0" fontId="4" fillId="4" borderId="6" xfId="0" applyFont="1" applyFill="1" applyBorder="1" applyAlignment="1">
      <alignment horizontal="right" vertical="center" wrapText="1"/>
    </xf>
    <xf numFmtId="0" fontId="4" fillId="0" borderId="6" xfId="0" applyFont="1" applyBorder="1" applyAlignment="1">
      <alignment horizontal="right" vertical="center" wrapText="1"/>
    </xf>
    <xf numFmtId="0" fontId="4" fillId="0" borderId="6" xfId="0" applyFont="1" applyBorder="1" applyAlignment="1">
      <alignment horizontal="right" vertical="center" wrapText="1"/>
    </xf>
    <xf numFmtId="0" fontId="26" fillId="6" borderId="6" xfId="0" applyFont="1" applyFill="1" applyBorder="1" applyAlignment="1">
      <alignment vertical="center" wrapText="1"/>
    </xf>
    <xf numFmtId="0" fontId="4" fillId="0" borderId="17" xfId="0" applyFont="1" applyBorder="1" applyAlignment="1">
      <alignment horizontal="right" vertical="center" wrapText="1"/>
    </xf>
    <xf numFmtId="0" fontId="5" fillId="0" borderId="22" xfId="0" applyFont="1" applyBorder="1" applyAlignment="1">
      <alignment horizontal="left" vertical="center"/>
    </xf>
    <xf numFmtId="0" fontId="5" fillId="4" borderId="40" xfId="0" applyFont="1" applyFill="1" applyBorder="1" applyAlignment="1">
      <alignment horizontal="right" vertical="center" wrapText="1"/>
    </xf>
    <xf numFmtId="166" fontId="5" fillId="4" borderId="40" xfId="0" applyNumberFormat="1" applyFont="1" applyFill="1" applyBorder="1" applyAlignment="1">
      <alignment horizontal="right" vertical="center" wrapText="1"/>
    </xf>
    <xf numFmtId="0" fontId="2" fillId="4" borderId="40" xfId="0" applyFont="1" applyFill="1" applyBorder="1" applyAlignment="1">
      <alignment horizontal="center" wrapText="1"/>
    </xf>
    <xf numFmtId="2" fontId="5" fillId="4" borderId="40" xfId="0" applyNumberFormat="1" applyFont="1" applyFill="1" applyBorder="1" applyAlignment="1">
      <alignment horizontal="right" vertical="center" wrapText="1"/>
    </xf>
    <xf numFmtId="1" fontId="5" fillId="4" borderId="40" xfId="0" applyNumberFormat="1" applyFont="1" applyFill="1" applyBorder="1" applyAlignment="1">
      <alignment horizontal="right" vertical="center" wrapText="1"/>
    </xf>
    <xf numFmtId="0" fontId="5" fillId="4" borderId="40" xfId="0" applyFont="1" applyFill="1" applyBorder="1" applyAlignment="1">
      <alignment horizontal="right" vertical="center" wrapText="1"/>
    </xf>
    <xf numFmtId="2" fontId="5" fillId="4" borderId="40" xfId="0" applyNumberFormat="1" applyFont="1" applyFill="1" applyBorder="1" applyAlignment="1">
      <alignment horizontal="right" vertical="center" wrapText="1"/>
    </xf>
    <xf numFmtId="1" fontId="5" fillId="4" borderId="40" xfId="0" applyNumberFormat="1" applyFont="1" applyFill="1" applyBorder="1" applyAlignment="1">
      <alignment horizontal="right" vertical="center" wrapText="1"/>
    </xf>
    <xf numFmtId="0" fontId="2" fillId="4" borderId="40" xfId="0" applyFont="1" applyFill="1" applyBorder="1" applyAlignment="1">
      <alignment horizontal="center" wrapText="1"/>
    </xf>
    <xf numFmtId="166" fontId="5" fillId="4" borderId="7" xfId="0" applyNumberFormat="1" applyFont="1" applyFill="1" applyBorder="1" applyAlignment="1">
      <alignment horizontal="right" vertical="center" wrapText="1"/>
    </xf>
    <xf numFmtId="0" fontId="5" fillId="4" borderId="7" xfId="0" applyFont="1" applyFill="1" applyBorder="1" applyAlignment="1">
      <alignment horizontal="right" vertical="center" wrapText="1"/>
    </xf>
    <xf numFmtId="2" fontId="5" fillId="4" borderId="7" xfId="0" applyNumberFormat="1" applyFont="1" applyFill="1" applyBorder="1" applyAlignment="1">
      <alignment horizontal="right" vertical="center" wrapText="1"/>
    </xf>
    <xf numFmtId="1" fontId="5" fillId="4" borderId="7" xfId="0" applyNumberFormat="1" applyFont="1" applyFill="1" applyBorder="1" applyAlignment="1">
      <alignment horizontal="right" vertical="center" wrapText="1"/>
    </xf>
    <xf numFmtId="2" fontId="5" fillId="4" borderId="7" xfId="0" applyNumberFormat="1" applyFont="1" applyFill="1" applyBorder="1" applyAlignment="1">
      <alignment horizontal="right" vertical="center" wrapText="1"/>
    </xf>
    <xf numFmtId="1" fontId="5" fillId="4" borderId="7" xfId="0" applyNumberFormat="1" applyFont="1" applyFill="1" applyBorder="1" applyAlignment="1">
      <alignment horizontal="right" vertical="center" wrapText="1"/>
    </xf>
    <xf numFmtId="37" fontId="4" fillId="0" borderId="40" xfId="0" applyNumberFormat="1" applyFont="1" applyBorder="1" applyAlignment="1">
      <alignment vertical="center"/>
    </xf>
    <xf numFmtId="166" fontId="4" fillId="4" borderId="40" xfId="0" applyNumberFormat="1" applyFont="1" applyFill="1" applyBorder="1" applyAlignment="1">
      <alignment horizontal="right" vertical="center" wrapText="1"/>
    </xf>
    <xf numFmtId="37" fontId="4" fillId="4" borderId="40" xfId="0" applyNumberFormat="1" applyFont="1" applyFill="1" applyBorder="1" applyAlignment="1">
      <alignment horizontal="right" vertical="center" wrapText="1"/>
    </xf>
    <xf numFmtId="168" fontId="4" fillId="0" borderId="40" xfId="0" applyNumberFormat="1" applyFont="1" applyBorder="1" applyAlignment="1">
      <alignment vertical="center"/>
    </xf>
    <xf numFmtId="2" fontId="4" fillId="4" borderId="40" xfId="0" applyNumberFormat="1" applyFont="1" applyFill="1" applyBorder="1" applyAlignment="1">
      <alignment horizontal="right" vertical="center" wrapText="1"/>
    </xf>
    <xf numFmtId="1" fontId="4" fillId="4" borderId="40" xfId="0" applyNumberFormat="1" applyFont="1" applyFill="1" applyBorder="1" applyAlignment="1">
      <alignment horizontal="right" vertical="center" wrapText="1"/>
    </xf>
    <xf numFmtId="2" fontId="4" fillId="4" borderId="40" xfId="0" applyNumberFormat="1" applyFont="1" applyFill="1" applyBorder="1" applyAlignment="1">
      <alignment horizontal="right" vertical="center" wrapText="1"/>
    </xf>
    <xf numFmtId="1" fontId="4" fillId="4" borderId="40" xfId="0" applyNumberFormat="1" applyFont="1" applyFill="1" applyBorder="1" applyAlignment="1">
      <alignment horizontal="right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5" fillId="0" borderId="19" xfId="0" applyFont="1" applyBorder="1" applyAlignment="1">
      <alignment horizontal="center" vertical="center"/>
    </xf>
    <xf numFmtId="0" fontId="32" fillId="0" borderId="40" xfId="0" applyFont="1" applyBorder="1" applyAlignment="1">
      <alignment horizontal="right"/>
    </xf>
    <xf numFmtId="166" fontId="5" fillId="0" borderId="40" xfId="0" applyNumberFormat="1" applyFont="1" applyBorder="1" applyAlignment="1">
      <alignment horizontal="right" vertical="center" wrapText="1"/>
    </xf>
    <xf numFmtId="0" fontId="5" fillId="4" borderId="40" xfId="0" applyFont="1" applyFill="1" applyBorder="1" applyAlignment="1">
      <alignment horizontal="right" wrapText="1"/>
    </xf>
    <xf numFmtId="2" fontId="5" fillId="0" borderId="40" xfId="0" applyNumberFormat="1" applyFont="1" applyBorder="1" applyAlignment="1">
      <alignment horizontal="right" vertical="center" wrapText="1"/>
    </xf>
    <xf numFmtId="166" fontId="5" fillId="0" borderId="5" xfId="0" applyNumberFormat="1" applyFont="1" applyBorder="1" applyAlignment="1">
      <alignment horizontal="right" vertical="center" wrapText="1"/>
    </xf>
    <xf numFmtId="0" fontId="32" fillId="0" borderId="5" xfId="0" applyFont="1" applyBorder="1" applyAlignment="1">
      <alignment horizontal="right"/>
    </xf>
    <xf numFmtId="2" fontId="5" fillId="0" borderId="5" xfId="0" applyNumberFormat="1" applyFont="1" applyBorder="1" applyAlignment="1">
      <alignment horizontal="right" vertical="center" wrapText="1"/>
    </xf>
    <xf numFmtId="37" fontId="18" fillId="0" borderId="6" xfId="0" applyNumberFormat="1" applyFont="1" applyBorder="1" applyAlignment="1">
      <alignment horizontal="right"/>
    </xf>
    <xf numFmtId="0" fontId="20" fillId="0" borderId="7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5" fillId="5" borderId="40" xfId="0" applyFont="1" applyFill="1" applyBorder="1" applyAlignment="1">
      <alignment horizontal="right" wrapText="1"/>
    </xf>
    <xf numFmtId="0" fontId="5" fillId="0" borderId="40" xfId="0" applyFont="1" applyBorder="1" applyAlignment="1">
      <alignment horizontal="right" wrapText="1"/>
    </xf>
    <xf numFmtId="0" fontId="5" fillId="0" borderId="5" xfId="0" applyFont="1" applyBorder="1" applyAlignment="1">
      <alignment horizontal="right" vertical="center"/>
    </xf>
    <xf numFmtId="0" fontId="15" fillId="0" borderId="17" xfId="0" applyFont="1" applyBorder="1" applyAlignment="1">
      <alignment horizontal="center" vertical="center"/>
    </xf>
    <xf numFmtId="0" fontId="25" fillId="0" borderId="17" xfId="0" applyFont="1" applyBorder="1" applyAlignment="1">
      <alignment horizontal="center" vertical="center"/>
    </xf>
    <xf numFmtId="0" fontId="38" fillId="0" borderId="40" xfId="0" applyFont="1" applyBorder="1" applyAlignment="1">
      <alignment horizontal="right"/>
    </xf>
    <xf numFmtId="0" fontId="32" fillId="4" borderId="40" xfId="0" applyFont="1" applyFill="1" applyBorder="1" applyAlignment="1">
      <alignment horizontal="right"/>
    </xf>
    <xf numFmtId="166" fontId="5" fillId="5" borderId="40" xfId="0" applyNumberFormat="1" applyFont="1" applyFill="1" applyBorder="1" applyAlignment="1">
      <alignment horizontal="right" vertical="center" wrapText="1"/>
    </xf>
    <xf numFmtId="0" fontId="32" fillId="4" borderId="15" xfId="0" applyFont="1" applyFill="1" applyBorder="1" applyAlignment="1">
      <alignment horizontal="right"/>
    </xf>
    <xf numFmtId="166" fontId="5" fillId="5" borderId="5" xfId="0" applyNumberFormat="1" applyFont="1" applyFill="1" applyBorder="1" applyAlignment="1">
      <alignment horizontal="right" vertical="center" wrapText="1"/>
    </xf>
    <xf numFmtId="0" fontId="32" fillId="4" borderId="5" xfId="0" applyFont="1" applyFill="1" applyBorder="1" applyAlignment="1">
      <alignment horizontal="right"/>
    </xf>
    <xf numFmtId="0" fontId="38" fillId="0" borderId="15" xfId="0" applyFont="1" applyBorder="1" applyAlignment="1">
      <alignment horizontal="right"/>
    </xf>
    <xf numFmtId="0" fontId="24" fillId="0" borderId="1" xfId="0" applyFont="1" applyBorder="1" applyAlignment="1">
      <alignment horizontal="right" vertical="center"/>
    </xf>
    <xf numFmtId="166" fontId="4" fillId="5" borderId="5" xfId="0" applyNumberFormat="1" applyFont="1" applyFill="1" applyBorder="1" applyAlignment="1">
      <alignment horizontal="right" vertical="center" wrapText="1"/>
    </xf>
    <xf numFmtId="37" fontId="18" fillId="4" borderId="5" xfId="0" applyNumberFormat="1" applyFont="1" applyFill="1" applyBorder="1" applyAlignment="1">
      <alignment horizontal="right"/>
    </xf>
    <xf numFmtId="0" fontId="4" fillId="0" borderId="0" xfId="0" applyFont="1"/>
    <xf numFmtId="0" fontId="5" fillId="0" borderId="11" xfId="0" applyFont="1" applyBorder="1"/>
    <xf numFmtId="0" fontId="16" fillId="0" borderId="0" xfId="0" applyFont="1"/>
    <xf numFmtId="2" fontId="4" fillId="0" borderId="15" xfId="0" applyNumberFormat="1" applyFont="1" applyBorder="1" applyAlignment="1">
      <alignment horizontal="center" vertical="center" wrapText="1"/>
    </xf>
    <xf numFmtId="1" fontId="15" fillId="0" borderId="1" xfId="0" applyNumberFormat="1" applyFont="1" applyBorder="1" applyAlignment="1">
      <alignment horizontal="center" vertical="center"/>
    </xf>
    <xf numFmtId="0" fontId="5" fillId="0" borderId="40" xfId="0" applyFont="1" applyBorder="1" applyAlignment="1">
      <alignment horizontal="right" vertical="center" wrapText="1"/>
    </xf>
    <xf numFmtId="0" fontId="5" fillId="0" borderId="4" xfId="0" applyFont="1" applyBorder="1" applyAlignment="1">
      <alignment horizontal="right" vertical="center" wrapText="1"/>
    </xf>
    <xf numFmtId="1" fontId="5" fillId="0" borderId="6" xfId="0" applyNumberFormat="1" applyFont="1" applyBorder="1" applyAlignment="1">
      <alignment horizontal="right" vertical="center" wrapText="1"/>
    </xf>
    <xf numFmtId="2" fontId="4" fillId="0" borderId="17" xfId="0" applyNumberFormat="1" applyFont="1" applyBorder="1" applyAlignment="1">
      <alignment vertical="center"/>
    </xf>
    <xf numFmtId="3" fontId="4" fillId="0" borderId="6" xfId="0" applyNumberFormat="1" applyFont="1" applyBorder="1" applyAlignment="1">
      <alignment horizontal="right" vertical="center" wrapText="1"/>
    </xf>
    <xf numFmtId="2" fontId="4" fillId="0" borderId="17" xfId="0" applyNumberFormat="1" applyFont="1" applyBorder="1" applyAlignment="1">
      <alignment horizontal="right" vertical="center" wrapText="1"/>
    </xf>
    <xf numFmtId="1" fontId="4" fillId="0" borderId="6" xfId="0" applyNumberFormat="1" applyFont="1" applyBorder="1" applyAlignment="1">
      <alignment horizontal="right" vertical="center" wrapText="1"/>
    </xf>
    <xf numFmtId="0" fontId="12" fillId="0" borderId="0" xfId="0" applyFont="1" applyAlignment="1">
      <alignment horizontal="center" vertical="center"/>
    </xf>
    <xf numFmtId="2" fontId="5" fillId="0" borderId="0" xfId="0" applyNumberFormat="1" applyFont="1" applyAlignment="1">
      <alignment horizontal="right" vertical="center" wrapText="1"/>
    </xf>
    <xf numFmtId="0" fontId="4" fillId="0" borderId="15" xfId="0" applyFont="1" applyBorder="1" applyAlignment="1">
      <alignment horizontal="center" vertical="center" wrapText="1"/>
    </xf>
    <xf numFmtId="37" fontId="4" fillId="0" borderId="6" xfId="0" applyNumberFormat="1" applyFont="1" applyBorder="1" applyAlignment="1">
      <alignment horizontal="right" vertical="center" wrapText="1"/>
    </xf>
    <xf numFmtId="0" fontId="5" fillId="0" borderId="57" xfId="0" applyFont="1" applyBorder="1" applyAlignment="1">
      <alignment horizontal="left" vertical="center"/>
    </xf>
    <xf numFmtId="0" fontId="5" fillId="0" borderId="58" xfId="0" applyFont="1" applyBorder="1" applyAlignment="1">
      <alignment horizontal="left" vertical="center"/>
    </xf>
    <xf numFmtId="0" fontId="21" fillId="0" borderId="0" xfId="0" applyFont="1"/>
    <xf numFmtId="0" fontId="39" fillId="0" borderId="1" xfId="0" applyFont="1" applyBorder="1" applyAlignment="1">
      <alignment horizontal="center" vertical="center" wrapText="1"/>
    </xf>
    <xf numFmtId="0" fontId="39" fillId="0" borderId="19" xfId="0" applyFont="1" applyBorder="1" applyAlignment="1">
      <alignment horizontal="center" vertical="center" wrapText="1"/>
    </xf>
    <xf numFmtId="0" fontId="20" fillId="0" borderId="40" xfId="0" applyFont="1" applyBorder="1" applyAlignment="1">
      <alignment horizontal="center" vertical="center"/>
    </xf>
    <xf numFmtId="0" fontId="5" fillId="0" borderId="40" xfId="0" applyFont="1" applyBorder="1" applyAlignment="1">
      <alignment horizontal="right" wrapText="1"/>
    </xf>
    <xf numFmtId="37" fontId="5" fillId="0" borderId="5" xfId="0" applyNumberFormat="1" applyFont="1" applyBorder="1" applyAlignment="1">
      <alignment horizontal="right" vertical="center" wrapText="1"/>
    </xf>
    <xf numFmtId="0" fontId="27" fillId="0" borderId="0" xfId="0" applyFont="1" applyAlignment="1">
      <alignment horizontal="center" vertical="center"/>
    </xf>
    <xf numFmtId="0" fontId="5" fillId="5" borderId="40" xfId="0" applyFont="1" applyFill="1" applyBorder="1" applyAlignment="1">
      <alignment horizontal="right" wrapText="1"/>
    </xf>
    <xf numFmtId="2" fontId="5" fillId="0" borderId="40" xfId="0" applyNumberFormat="1" applyFont="1" applyBorder="1" applyAlignment="1">
      <alignment horizontal="right" vertical="center"/>
    </xf>
    <xf numFmtId="2" fontId="5" fillId="0" borderId="40" xfId="0" applyNumberFormat="1" applyFont="1" applyBorder="1" applyAlignment="1">
      <alignment vertical="center"/>
    </xf>
    <xf numFmtId="0" fontId="5" fillId="0" borderId="11" xfId="0" applyFont="1" applyBorder="1" applyAlignment="1">
      <alignment horizontal="right" vertical="center"/>
    </xf>
    <xf numFmtId="2" fontId="4" fillId="0" borderId="40" xfId="0" applyNumberFormat="1" applyFont="1" applyBorder="1" applyAlignment="1">
      <alignment horizontal="right" vertical="center"/>
    </xf>
    <xf numFmtId="2" fontId="4" fillId="0" borderId="21" xfId="0" applyNumberFormat="1" applyFont="1" applyBorder="1" applyAlignment="1">
      <alignment vertical="center"/>
    </xf>
    <xf numFmtId="2" fontId="4" fillId="0" borderId="40" xfId="0" applyNumberFormat="1" applyFont="1" applyBorder="1" applyAlignment="1">
      <alignment vertical="center"/>
    </xf>
    <xf numFmtId="37" fontId="5" fillId="0" borderId="40" xfId="0" applyNumberFormat="1" applyFont="1" applyBorder="1" applyAlignment="1">
      <alignment vertical="center"/>
    </xf>
    <xf numFmtId="0" fontId="2" fillId="5" borderId="40" xfId="0" applyFont="1" applyFill="1" applyBorder="1" applyAlignment="1">
      <alignment horizontal="right" wrapText="1"/>
    </xf>
    <xf numFmtId="166" fontId="5" fillId="0" borderId="40" xfId="0" applyNumberFormat="1" applyFont="1" applyBorder="1" applyAlignment="1">
      <alignment vertical="center"/>
    </xf>
    <xf numFmtId="0" fontId="5" fillId="5" borderId="6" xfId="0" applyFont="1" applyFill="1" applyBorder="1" applyAlignment="1">
      <alignment horizontal="left" vertical="center"/>
    </xf>
    <xf numFmtId="0" fontId="5" fillId="5" borderId="6" xfId="0" applyFont="1" applyFill="1" applyBorder="1" applyAlignment="1">
      <alignment horizontal="center" wrapText="1"/>
    </xf>
    <xf numFmtId="0" fontId="5" fillId="5" borderId="6" xfId="0" applyFont="1" applyFill="1" applyBorder="1" applyAlignment="1">
      <alignment horizontal="right" wrapText="1"/>
    </xf>
    <xf numFmtId="166" fontId="5" fillId="5" borderId="6" xfId="0" applyNumberFormat="1" applyFont="1" applyFill="1" applyBorder="1" applyAlignment="1">
      <alignment vertical="center"/>
    </xf>
    <xf numFmtId="0" fontId="5" fillId="5" borderId="6" xfId="0" applyFont="1" applyFill="1" applyBorder="1" applyAlignment="1">
      <alignment horizontal="center" wrapText="1"/>
    </xf>
    <xf numFmtId="0" fontId="5" fillId="5" borderId="6" xfId="0" applyFont="1" applyFill="1" applyBorder="1" applyAlignment="1">
      <alignment horizontal="right" vertical="center" wrapText="1"/>
    </xf>
    <xf numFmtId="0" fontId="5" fillId="5" borderId="6" xfId="0" applyFont="1" applyFill="1" applyBorder="1" applyAlignment="1">
      <alignment horizontal="right" vertical="center" wrapText="1"/>
    </xf>
    <xf numFmtId="0" fontId="5" fillId="5" borderId="6" xfId="0" applyFont="1" applyFill="1" applyBorder="1" applyAlignment="1">
      <alignment horizontal="right" wrapText="1"/>
    </xf>
    <xf numFmtId="0" fontId="5" fillId="5" borderId="6" xfId="0" applyFont="1" applyFill="1" applyBorder="1" applyAlignment="1">
      <alignment vertical="center"/>
    </xf>
    <xf numFmtId="3" fontId="5" fillId="5" borderId="6" xfId="0" applyNumberFormat="1" applyFont="1" applyFill="1" applyBorder="1" applyAlignment="1">
      <alignment vertical="center"/>
    </xf>
    <xf numFmtId="166" fontId="4" fillId="5" borderId="6" xfId="0" applyNumberFormat="1" applyFont="1" applyFill="1" applyBorder="1" applyAlignment="1">
      <alignment vertical="center"/>
    </xf>
    <xf numFmtId="0" fontId="4" fillId="2" borderId="20" xfId="0" applyFont="1" applyFill="1" applyBorder="1" applyAlignment="1">
      <alignment vertical="center"/>
    </xf>
    <xf numFmtId="0" fontId="4" fillId="2" borderId="21" xfId="0" applyFont="1" applyFill="1" applyBorder="1" applyAlignment="1">
      <alignment vertical="center"/>
    </xf>
    <xf numFmtId="3" fontId="5" fillId="0" borderId="1" xfId="0" applyNumberFormat="1" applyFont="1" applyBorder="1" applyAlignment="1">
      <alignment vertical="center"/>
    </xf>
    <xf numFmtId="0" fontId="4" fillId="0" borderId="57" xfId="0" applyFont="1" applyBorder="1" applyAlignment="1">
      <alignment vertical="center"/>
    </xf>
    <xf numFmtId="0" fontId="4" fillId="0" borderId="20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1" fontId="4" fillId="0" borderId="6" xfId="0" applyNumberFormat="1" applyFont="1" applyBorder="1" applyAlignment="1">
      <alignment vertical="center"/>
    </xf>
    <xf numFmtId="3" fontId="5" fillId="0" borderId="6" xfId="0" applyNumberFormat="1" applyFont="1" applyBorder="1" applyAlignment="1">
      <alignment horizontal="right"/>
    </xf>
    <xf numFmtId="166" fontId="32" fillId="0" borderId="6" xfId="0" applyNumberFormat="1" applyFont="1" applyBorder="1" applyAlignment="1">
      <alignment horizontal="right" vertical="center" wrapText="1"/>
    </xf>
    <xf numFmtId="3" fontId="5" fillId="0" borderId="6" xfId="0" applyNumberFormat="1" applyFont="1" applyBorder="1" applyAlignment="1">
      <alignment horizontal="right" vertical="center" wrapText="1"/>
    </xf>
    <xf numFmtId="166" fontId="5" fillId="0" borderId="6" xfId="0" applyNumberFormat="1" applyFont="1" applyBorder="1" applyAlignment="1">
      <alignment horizontal="right"/>
    </xf>
    <xf numFmtId="3" fontId="5" fillId="0" borderId="6" xfId="0" applyNumberFormat="1" applyFont="1" applyBorder="1"/>
    <xf numFmtId="166" fontId="5" fillId="0" borderId="7" xfId="0" applyNumberFormat="1" applyFont="1" applyBorder="1" applyAlignment="1">
      <alignment horizontal="right" vertical="center"/>
    </xf>
    <xf numFmtId="0" fontId="4" fillId="0" borderId="17" xfId="0" applyFont="1" applyBorder="1" applyAlignment="1">
      <alignment horizontal="left" vertical="center"/>
    </xf>
    <xf numFmtId="166" fontId="4" fillId="0" borderId="21" xfId="0" applyNumberFormat="1" applyFont="1" applyBorder="1" applyAlignment="1">
      <alignment horizontal="right" vertical="center"/>
    </xf>
    <xf numFmtId="0" fontId="5" fillId="0" borderId="4" xfId="0" applyFont="1" applyBorder="1" applyAlignment="1">
      <alignment horizontal="right" vertical="center" wrapText="1"/>
    </xf>
    <xf numFmtId="0" fontId="5" fillId="0" borderId="43" xfId="0" applyFont="1" applyBorder="1" applyAlignment="1">
      <alignment vertical="center"/>
    </xf>
    <xf numFmtId="0" fontId="32" fillId="4" borderId="40" xfId="0" applyFont="1" applyFill="1" applyBorder="1"/>
    <xf numFmtId="174" fontId="5" fillId="0" borderId="40" xfId="0" applyNumberFormat="1" applyFont="1" applyBorder="1" applyAlignment="1">
      <alignment vertical="center"/>
    </xf>
    <xf numFmtId="37" fontId="5" fillId="0" borderId="41" xfId="0" applyNumberFormat="1" applyFont="1" applyBorder="1" applyAlignment="1">
      <alignment vertical="center"/>
    </xf>
    <xf numFmtId="174" fontId="32" fillId="4" borderId="6" xfId="0" applyNumberFormat="1" applyFont="1" applyFill="1" applyBorder="1"/>
    <xf numFmtId="0" fontId="5" fillId="0" borderId="43" xfId="0" applyFont="1" applyBorder="1" applyAlignment="1">
      <alignment vertical="center"/>
    </xf>
    <xf numFmtId="0" fontId="5" fillId="0" borderId="59" xfId="0" applyFont="1" applyBorder="1" applyAlignment="1">
      <alignment vertical="center"/>
    </xf>
    <xf numFmtId="37" fontId="5" fillId="0" borderId="59" xfId="0" applyNumberFormat="1" applyFont="1" applyBorder="1" applyAlignment="1">
      <alignment vertical="center"/>
    </xf>
    <xf numFmtId="174" fontId="5" fillId="0" borderId="60" xfId="0" applyNumberFormat="1" applyFont="1" applyBorder="1" applyAlignment="1">
      <alignment vertical="center"/>
    </xf>
    <xf numFmtId="0" fontId="4" fillId="0" borderId="11" xfId="0" applyFont="1" applyBorder="1" applyAlignment="1">
      <alignment vertical="center"/>
    </xf>
    <xf numFmtId="174" fontId="4" fillId="0" borderId="40" xfId="0" applyNumberFormat="1" applyFont="1" applyBorder="1" applyAlignment="1">
      <alignment vertical="center"/>
    </xf>
    <xf numFmtId="174" fontId="4" fillId="0" borderId="30" xfId="0" applyNumberFormat="1" applyFont="1" applyBorder="1" applyAlignment="1">
      <alignment vertical="center"/>
    </xf>
    <xf numFmtId="0" fontId="5" fillId="4" borderId="0" xfId="0" applyFont="1" applyFill="1" applyAlignment="1">
      <alignment horizontal="center" vertical="center"/>
    </xf>
    <xf numFmtId="0" fontId="5" fillId="4" borderId="0" xfId="0" applyFont="1" applyFill="1" applyAlignment="1">
      <alignment vertical="center"/>
    </xf>
    <xf numFmtId="0" fontId="5" fillId="4" borderId="0" xfId="0" applyFont="1" applyFill="1" applyAlignment="1">
      <alignment horizontal="right" vertical="center" wrapText="1"/>
    </xf>
    <xf numFmtId="0" fontId="40" fillId="0" borderId="0" xfId="0" applyFont="1"/>
    <xf numFmtId="0" fontId="27" fillId="0" borderId="0" xfId="0" applyFont="1"/>
    <xf numFmtId="0" fontId="12" fillId="0" borderId="11" xfId="0" applyFont="1" applyBorder="1"/>
    <xf numFmtId="0" fontId="12" fillId="0" borderId="0" xfId="0" applyFont="1" applyAlignment="1">
      <alignment wrapText="1"/>
    </xf>
    <xf numFmtId="0" fontId="40" fillId="0" borderId="1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right" wrapText="1"/>
    </xf>
    <xf numFmtId="0" fontId="5" fillId="0" borderId="5" xfId="0" applyFont="1" applyBorder="1"/>
    <xf numFmtId="0" fontId="5" fillId="0" borderId="5" xfId="0" applyFont="1" applyBorder="1" applyAlignment="1">
      <alignment horizontal="center"/>
    </xf>
    <xf numFmtId="0" fontId="4" fillId="0" borderId="6" xfId="0" applyFont="1" applyBorder="1"/>
    <xf numFmtId="0" fontId="41" fillId="0" borderId="6" xfId="0" applyFont="1" applyBorder="1"/>
    <xf numFmtId="0" fontId="4" fillId="0" borderId="30" xfId="0" applyFont="1" applyBorder="1"/>
    <xf numFmtId="166" fontId="4" fillId="0" borderId="30" xfId="0" applyNumberFormat="1" applyFont="1" applyBorder="1"/>
    <xf numFmtId="0" fontId="5" fillId="4" borderId="40" xfId="0" applyFont="1" applyFill="1" applyBorder="1" applyAlignment="1">
      <alignment horizontal="center" vertical="center"/>
    </xf>
    <xf numFmtId="0" fontId="5" fillId="4" borderId="61" xfId="0" applyFont="1" applyFill="1" applyBorder="1" applyAlignment="1">
      <alignment horizontal="left" vertical="center"/>
    </xf>
    <xf numFmtId="0" fontId="5" fillId="4" borderId="6" xfId="0" applyFont="1" applyFill="1" applyBorder="1" applyAlignment="1">
      <alignment horizontal="left" vertical="center"/>
    </xf>
    <xf numFmtId="2" fontId="5" fillId="4" borderId="6" xfId="0" applyNumberFormat="1" applyFont="1" applyFill="1" applyBorder="1" applyAlignment="1">
      <alignment horizontal="right" vertical="center" wrapText="1"/>
    </xf>
    <xf numFmtId="0" fontId="5" fillId="4" borderId="6" xfId="0" applyFont="1" applyFill="1" applyBorder="1" applyAlignment="1">
      <alignment vertical="center" wrapText="1"/>
    </xf>
    <xf numFmtId="3" fontId="5" fillId="0" borderId="6" xfId="0" applyNumberFormat="1" applyFont="1" applyBorder="1" applyAlignment="1">
      <alignment horizontal="right" vertical="center"/>
    </xf>
    <xf numFmtId="0" fontId="5" fillId="0" borderId="0" xfId="0" applyFont="1"/>
    <xf numFmtId="0" fontId="5" fillId="0" borderId="11" xfId="0" applyFont="1" applyBorder="1"/>
    <xf numFmtId="0" fontId="5" fillId="4" borderId="7" xfId="0" applyFont="1" applyFill="1" applyBorder="1" applyAlignment="1">
      <alignment horizontal="center" vertical="center"/>
    </xf>
    <xf numFmtId="0" fontId="42" fillId="0" borderId="6" xfId="0" applyFont="1" applyBorder="1"/>
    <xf numFmtId="0" fontId="43" fillId="0" borderId="6" xfId="0" applyFont="1" applyBorder="1"/>
    <xf numFmtId="3" fontId="4" fillId="0" borderId="6" xfId="0" applyNumberFormat="1" applyFont="1" applyBorder="1" applyAlignment="1">
      <alignment horizontal="right" vertical="center"/>
    </xf>
    <xf numFmtId="2" fontId="4" fillId="4" borderId="6" xfId="0" applyNumberFormat="1" applyFont="1" applyFill="1" applyBorder="1" applyAlignment="1">
      <alignment horizontal="right" vertical="center" wrapText="1"/>
    </xf>
    <xf numFmtId="166" fontId="4" fillId="0" borderId="6" xfId="0" applyNumberFormat="1" applyFont="1" applyBorder="1" applyAlignment="1">
      <alignment horizontal="right" vertical="center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vertical="center"/>
    </xf>
    <xf numFmtId="3" fontId="4" fillId="0" borderId="6" xfId="0" applyNumberFormat="1" applyFont="1" applyBorder="1" applyAlignment="1">
      <alignment horizontal="right" vertical="center"/>
    </xf>
    <xf numFmtId="3" fontId="4" fillId="2" borderId="62" xfId="0" applyNumberFormat="1" applyFont="1" applyFill="1" applyBorder="1" applyAlignment="1">
      <alignment horizontal="right" vertical="center"/>
    </xf>
    <xf numFmtId="166" fontId="4" fillId="2" borderId="62" xfId="0" applyNumberFormat="1" applyFont="1" applyFill="1" applyBorder="1" applyAlignment="1">
      <alignment horizontal="right" vertical="center"/>
    </xf>
    <xf numFmtId="3" fontId="4" fillId="2" borderId="63" xfId="0" applyNumberFormat="1" applyFont="1" applyFill="1" applyBorder="1" applyAlignment="1">
      <alignment horizontal="right" vertical="center"/>
    </xf>
    <xf numFmtId="0" fontId="4" fillId="0" borderId="3" xfId="0" applyFont="1" applyBorder="1" applyAlignment="1">
      <alignment horizontal="left" vertical="center"/>
    </xf>
    <xf numFmtId="0" fontId="4" fillId="0" borderId="3" xfId="0" applyFont="1" applyBorder="1" applyAlignment="1">
      <alignment horizontal="right" vertical="center"/>
    </xf>
    <xf numFmtId="166" fontId="4" fillId="0" borderId="4" xfId="0" applyNumberFormat="1" applyFont="1" applyBorder="1" applyAlignment="1">
      <alignment horizontal="right" vertical="center"/>
    </xf>
    <xf numFmtId="37" fontId="4" fillId="2" borderId="62" xfId="0" applyNumberFormat="1" applyFont="1" applyFill="1" applyBorder="1" applyAlignment="1">
      <alignment horizontal="right" vertical="center"/>
    </xf>
    <xf numFmtId="0" fontId="4" fillId="2" borderId="62" xfId="0" applyFont="1" applyFill="1" applyBorder="1" applyAlignment="1">
      <alignment horizontal="right" vertical="center"/>
    </xf>
    <xf numFmtId="0" fontId="4" fillId="2" borderId="63" xfId="0" applyFont="1" applyFill="1" applyBorder="1" applyAlignment="1">
      <alignment horizontal="right" vertical="center"/>
    </xf>
    <xf numFmtId="3" fontId="4" fillId="0" borderId="4" xfId="0" applyNumberFormat="1" applyFont="1" applyBorder="1" applyAlignment="1">
      <alignment vertical="center"/>
    </xf>
    <xf numFmtId="0" fontId="4" fillId="2" borderId="6" xfId="0" applyFont="1" applyFill="1" applyBorder="1" applyAlignment="1">
      <alignment vertical="center"/>
    </xf>
    <xf numFmtId="0" fontId="44" fillId="0" borderId="6" xfId="0" applyFont="1" applyBorder="1" applyAlignment="1">
      <alignment vertical="center"/>
    </xf>
    <xf numFmtId="166" fontId="4" fillId="0" borderId="4" xfId="0" applyNumberFormat="1" applyFont="1" applyBorder="1" applyAlignment="1">
      <alignment vertical="center"/>
    </xf>
    <xf numFmtId="169" fontId="5" fillId="0" borderId="0" xfId="0" applyNumberFormat="1" applyFont="1" applyAlignment="1">
      <alignment vertical="center"/>
    </xf>
    <xf numFmtId="0" fontId="5" fillId="0" borderId="0" xfId="0" applyFont="1" applyAlignment="1"/>
    <xf numFmtId="1" fontId="5" fillId="4" borderId="6" xfId="0" applyNumberFormat="1" applyFont="1" applyFill="1" applyBorder="1" applyAlignment="1">
      <alignment horizontal="right" vertical="center" wrapText="1"/>
    </xf>
    <xf numFmtId="166" fontId="5" fillId="4" borderId="6" xfId="0" applyNumberFormat="1" applyFont="1" applyFill="1" applyBorder="1" applyAlignment="1">
      <alignment horizontal="right" vertical="center" wrapText="1"/>
    </xf>
    <xf numFmtId="0" fontId="5" fillId="0" borderId="17" xfId="0" applyFont="1" applyBorder="1" applyAlignment="1">
      <alignment horizontal="center" vertical="center"/>
    </xf>
    <xf numFmtId="0" fontId="42" fillId="0" borderId="11" xfId="0" applyFont="1" applyBorder="1"/>
    <xf numFmtId="0" fontId="5" fillId="0" borderId="1" xfId="0" applyFont="1" applyBorder="1" applyAlignment="1">
      <alignment vertical="center" wrapText="1"/>
    </xf>
    <xf numFmtId="0" fontId="5" fillId="4" borderId="1" xfId="0" applyFont="1" applyFill="1" applyBorder="1" applyAlignment="1">
      <alignment horizontal="right" vertical="center" wrapText="1"/>
    </xf>
    <xf numFmtId="0" fontId="5" fillId="4" borderId="1" xfId="0" applyFont="1" applyFill="1" applyBorder="1" applyAlignment="1">
      <alignment horizontal="right" vertical="center" wrapText="1"/>
    </xf>
    <xf numFmtId="166" fontId="5" fillId="4" borderId="1" xfId="0" applyNumberFormat="1" applyFont="1" applyFill="1" applyBorder="1" applyAlignment="1">
      <alignment horizontal="right" vertical="center" wrapText="1"/>
    </xf>
    <xf numFmtId="37" fontId="5" fillId="0" borderId="40" xfId="0" applyNumberFormat="1" applyFont="1" applyBorder="1" applyAlignment="1">
      <alignment horizontal="right" vertical="center" wrapText="1"/>
    </xf>
    <xf numFmtId="0" fontId="4" fillId="4" borderId="5" xfId="0" applyFont="1" applyFill="1" applyBorder="1" applyAlignment="1">
      <alignment horizontal="right" vertical="center" wrapText="1"/>
    </xf>
    <xf numFmtId="37" fontId="4" fillId="0" borderId="5" xfId="0" applyNumberFormat="1" applyFont="1" applyBorder="1" applyAlignment="1">
      <alignment horizontal="right" vertical="center" wrapText="1"/>
    </xf>
    <xf numFmtId="37" fontId="4" fillId="0" borderId="17" xfId="0" applyNumberFormat="1" applyFont="1" applyBorder="1" applyAlignment="1">
      <alignment horizontal="right" vertical="center"/>
    </xf>
    <xf numFmtId="166" fontId="4" fillId="0" borderId="17" xfId="0" applyNumberFormat="1" applyFont="1" applyBorder="1" applyAlignment="1">
      <alignment horizontal="right" vertical="center"/>
    </xf>
    <xf numFmtId="168" fontId="5" fillId="0" borderId="0" xfId="0" applyNumberFormat="1" applyFont="1" applyAlignment="1">
      <alignment vertical="center"/>
    </xf>
    <xf numFmtId="0" fontId="32" fillId="0" borderId="4" xfId="0" applyFont="1" applyBorder="1" applyAlignment="1">
      <alignment horizontal="right"/>
    </xf>
    <xf numFmtId="0" fontId="32" fillId="0" borderId="6" xfId="0" applyFont="1" applyBorder="1" applyAlignment="1">
      <alignment horizontal="right"/>
    </xf>
    <xf numFmtId="0" fontId="32" fillId="0" borderId="4" xfId="0" applyFont="1" applyBorder="1" applyAlignment="1">
      <alignment horizontal="right"/>
    </xf>
    <xf numFmtId="0" fontId="32" fillId="0" borderId="15" xfId="0" applyFont="1" applyBorder="1" applyAlignment="1">
      <alignment horizontal="right"/>
    </xf>
    <xf numFmtId="0" fontId="32" fillId="0" borderId="5" xfId="0" applyFont="1" applyBorder="1" applyAlignment="1">
      <alignment horizontal="right"/>
    </xf>
    <xf numFmtId="0" fontId="32" fillId="0" borderId="15" xfId="0" applyFont="1" applyBorder="1" applyAlignment="1">
      <alignment horizontal="right"/>
    </xf>
    <xf numFmtId="3" fontId="4" fillId="0" borderId="64" xfId="0" applyNumberFormat="1" applyFont="1" applyBorder="1" applyAlignment="1">
      <alignment vertical="center"/>
    </xf>
    <xf numFmtId="0" fontId="4" fillId="0" borderId="32" xfId="0" applyFont="1" applyBorder="1" applyAlignment="1">
      <alignment vertical="center"/>
    </xf>
    <xf numFmtId="3" fontId="4" fillId="2" borderId="65" xfId="0" applyNumberFormat="1" applyFont="1" applyFill="1" applyBorder="1" applyAlignment="1">
      <alignment vertical="center"/>
    </xf>
    <xf numFmtId="166" fontId="4" fillId="2" borderId="6" xfId="0" applyNumberFormat="1" applyFont="1" applyFill="1" applyBorder="1" applyAlignment="1">
      <alignment vertical="center"/>
    </xf>
    <xf numFmtId="166" fontId="4" fillId="2" borderId="65" xfId="0" applyNumberFormat="1" applyFont="1" applyFill="1" applyBorder="1" applyAlignment="1">
      <alignment vertical="center"/>
    </xf>
    <xf numFmtId="1" fontId="4" fillId="0" borderId="32" xfId="0" applyNumberFormat="1" applyFont="1" applyBorder="1" applyAlignment="1">
      <alignment vertical="center"/>
    </xf>
    <xf numFmtId="0" fontId="4" fillId="2" borderId="65" xfId="0" applyFont="1" applyFill="1" applyBorder="1" applyAlignment="1">
      <alignment vertical="center"/>
    </xf>
    <xf numFmtId="170" fontId="4" fillId="2" borderId="65" xfId="0" applyNumberFormat="1" applyFont="1" applyFill="1" applyBorder="1" applyAlignment="1">
      <alignment vertical="center"/>
    </xf>
    <xf numFmtId="1" fontId="4" fillId="0" borderId="20" xfId="0" applyNumberFormat="1" applyFont="1" applyBorder="1" applyAlignment="1">
      <alignment vertical="center"/>
    </xf>
    <xf numFmtId="175" fontId="4" fillId="0" borderId="17" xfId="0" applyNumberFormat="1" applyFont="1" applyBorder="1" applyAlignment="1">
      <alignment vertical="center"/>
    </xf>
    <xf numFmtId="170" fontId="4" fillId="2" borderId="38" xfId="0" applyNumberFormat="1" applyFont="1" applyFill="1" applyBorder="1" applyAlignment="1">
      <alignment vertical="center"/>
    </xf>
    <xf numFmtId="0" fontId="4" fillId="2" borderId="39" xfId="0" applyFont="1" applyFill="1" applyBorder="1" applyAlignment="1">
      <alignment vertical="center"/>
    </xf>
    <xf numFmtId="0" fontId="17" fillId="0" borderId="0" xfId="0" applyFont="1" applyAlignment="1">
      <alignment vertical="center"/>
    </xf>
    <xf numFmtId="37" fontId="4" fillId="0" borderId="4" xfId="0" applyNumberFormat="1" applyFont="1" applyBorder="1" applyAlignment="1">
      <alignment vertical="center"/>
    </xf>
    <xf numFmtId="37" fontId="4" fillId="3" borderId="63" xfId="0" applyNumberFormat="1" applyFont="1" applyFill="1" applyBorder="1" applyAlignment="1">
      <alignment vertical="center"/>
    </xf>
    <xf numFmtId="0" fontId="4" fillId="0" borderId="12" xfId="0" applyFont="1" applyBorder="1" applyAlignment="1">
      <alignment vertical="center"/>
    </xf>
    <xf numFmtId="166" fontId="4" fillId="0" borderId="1" xfId="0" applyNumberFormat="1" applyFont="1" applyBorder="1" applyAlignment="1">
      <alignment vertical="center"/>
    </xf>
    <xf numFmtId="166" fontId="4" fillId="3" borderId="66" xfId="0" applyNumberFormat="1" applyFont="1" applyFill="1" applyBorder="1" applyAlignment="1">
      <alignment vertical="center"/>
    </xf>
    <xf numFmtId="166" fontId="4" fillId="0" borderId="3" xfId="0" applyNumberFormat="1" applyFont="1" applyBorder="1" applyAlignment="1">
      <alignment vertical="center"/>
    </xf>
    <xf numFmtId="0" fontId="4" fillId="0" borderId="40" xfId="0" applyFont="1" applyBorder="1" applyAlignment="1">
      <alignment horizontal="right" vertical="center" wrapText="1"/>
    </xf>
    <xf numFmtId="0" fontId="4" fillId="0" borderId="67" xfId="0" applyFont="1" applyBorder="1" applyAlignment="1">
      <alignment horizontal="right" vertical="center" wrapText="1"/>
    </xf>
    <xf numFmtId="166" fontId="4" fillId="0" borderId="20" xfId="0" applyNumberFormat="1" applyFont="1" applyBorder="1" applyAlignment="1">
      <alignment vertical="center"/>
    </xf>
    <xf numFmtId="0" fontId="4" fillId="0" borderId="68" xfId="0" applyFont="1" applyBorder="1" applyAlignment="1">
      <alignment horizontal="right" vertical="center" wrapText="1"/>
    </xf>
    <xf numFmtId="167" fontId="5" fillId="0" borderId="6" xfId="0" applyNumberFormat="1" applyFont="1" applyBorder="1" applyAlignment="1">
      <alignment horizontal="right" vertical="center"/>
    </xf>
    <xf numFmtId="0" fontId="5" fillId="0" borderId="22" xfId="0" applyFont="1" applyBorder="1" applyAlignment="1">
      <alignment vertical="center"/>
    </xf>
    <xf numFmtId="3" fontId="5" fillId="0" borderId="40" xfId="0" applyNumberFormat="1" applyFont="1" applyBorder="1" applyAlignment="1">
      <alignment horizontal="right" vertical="center" wrapText="1"/>
    </xf>
    <xf numFmtId="0" fontId="5" fillId="0" borderId="40" xfId="0" applyFont="1" applyBorder="1" applyAlignment="1">
      <alignment horizontal="right" vertical="center" wrapText="1"/>
    </xf>
    <xf numFmtId="3" fontId="5" fillId="0" borderId="4" xfId="0" applyNumberFormat="1" applyFont="1" applyBorder="1" applyAlignment="1">
      <alignment vertical="center"/>
    </xf>
    <xf numFmtId="49" fontId="4" fillId="0" borderId="4" xfId="0" applyNumberFormat="1" applyFont="1" applyBorder="1" applyAlignment="1">
      <alignment horizontal="right" vertical="center"/>
    </xf>
    <xf numFmtId="37" fontId="4" fillId="0" borderId="4" xfId="0" applyNumberFormat="1" applyFont="1" applyBorder="1" applyAlignment="1">
      <alignment vertical="center"/>
    </xf>
    <xf numFmtId="37" fontId="4" fillId="2" borderId="38" xfId="0" applyNumberFormat="1" applyFont="1" applyFill="1" applyBorder="1" applyAlignment="1">
      <alignment vertical="center"/>
    </xf>
    <xf numFmtId="168" fontId="4" fillId="2" borderId="38" xfId="0" applyNumberFormat="1" applyFont="1" applyFill="1" applyBorder="1" applyAlignment="1">
      <alignment vertical="center"/>
    </xf>
    <xf numFmtId="168" fontId="4" fillId="2" borderId="39" xfId="0" applyNumberFormat="1" applyFont="1" applyFill="1" applyBorder="1" applyAlignment="1">
      <alignment vertical="center"/>
    </xf>
    <xf numFmtId="0" fontId="33" fillId="5" borderId="40" xfId="0" applyFont="1" applyFill="1" applyBorder="1" applyAlignment="1">
      <alignment horizontal="right" wrapText="1"/>
    </xf>
    <xf numFmtId="0" fontId="5" fillId="5" borderId="40" xfId="0" applyFont="1" applyFill="1" applyBorder="1" applyAlignment="1">
      <alignment horizontal="right" vertical="center" wrapText="1"/>
    </xf>
    <xf numFmtId="3" fontId="4" fillId="0" borderId="4" xfId="0" applyNumberFormat="1" applyFont="1" applyBorder="1" applyAlignment="1">
      <alignment horizontal="right" vertical="center"/>
    </xf>
    <xf numFmtId="0" fontId="4" fillId="0" borderId="0" xfId="0" applyFont="1" applyAlignment="1">
      <alignment vertical="top"/>
    </xf>
    <xf numFmtId="0" fontId="4" fillId="0" borderId="14" xfId="0" applyFont="1" applyBorder="1" applyAlignment="1">
      <alignment vertical="center"/>
    </xf>
    <xf numFmtId="0" fontId="4" fillId="0" borderId="15" xfId="0" applyFont="1" applyBorder="1" applyAlignment="1">
      <alignment horizontal="right" vertical="center"/>
    </xf>
    <xf numFmtId="0" fontId="4" fillId="0" borderId="14" xfId="0" applyFont="1" applyBorder="1" applyAlignment="1">
      <alignment horizontal="center" vertical="center"/>
    </xf>
    <xf numFmtId="0" fontId="4" fillId="0" borderId="14" xfId="0" applyFont="1" applyBorder="1" applyAlignment="1">
      <alignment horizontal="left" vertical="center"/>
    </xf>
    <xf numFmtId="0" fontId="4" fillId="0" borderId="15" xfId="0" applyFont="1" applyBorder="1" applyAlignment="1">
      <alignment vertical="center"/>
    </xf>
    <xf numFmtId="0" fontId="5" fillId="4" borderId="6" xfId="0" applyFont="1" applyFill="1" applyBorder="1" applyAlignment="1">
      <alignment vertical="center"/>
    </xf>
    <xf numFmtId="37" fontId="5" fillId="4" borderId="6" xfId="0" applyNumberFormat="1" applyFont="1" applyFill="1" applyBorder="1" applyAlignment="1">
      <alignment horizontal="right" vertical="center"/>
    </xf>
    <xf numFmtId="166" fontId="5" fillId="4" borderId="6" xfId="0" applyNumberFormat="1" applyFont="1" applyFill="1" applyBorder="1" applyAlignment="1">
      <alignment horizontal="right" vertical="center"/>
    </xf>
    <xf numFmtId="0" fontId="4" fillId="0" borderId="22" xfId="0" applyFont="1" applyBorder="1" applyAlignment="1">
      <alignment horizontal="left" vertical="center"/>
    </xf>
    <xf numFmtId="37" fontId="4" fillId="0" borderId="30" xfId="0" applyNumberFormat="1" applyFont="1" applyBorder="1" applyAlignment="1">
      <alignment horizontal="right" vertical="center"/>
    </xf>
    <xf numFmtId="166" fontId="4" fillId="0" borderId="30" xfId="0" applyNumberFormat="1" applyFont="1" applyBorder="1" applyAlignment="1">
      <alignment horizontal="right" vertical="center"/>
    </xf>
    <xf numFmtId="37" fontId="5" fillId="0" borderId="0" xfId="0" applyNumberFormat="1" applyFont="1" applyAlignment="1">
      <alignment horizontal="right" vertical="center"/>
    </xf>
    <xf numFmtId="37" fontId="5" fillId="0" borderId="0" xfId="0" applyNumberFormat="1" applyFont="1" applyAlignment="1">
      <alignment horizontal="right" vertical="center"/>
    </xf>
    <xf numFmtId="37" fontId="5" fillId="0" borderId="0" xfId="0" applyNumberFormat="1" applyFont="1" applyAlignment="1">
      <alignment vertical="center"/>
    </xf>
    <xf numFmtId="0" fontId="5" fillId="4" borderId="36" xfId="0" applyFont="1" applyFill="1" applyBorder="1" applyAlignment="1">
      <alignment horizontal="left" vertical="center"/>
    </xf>
    <xf numFmtId="37" fontId="32" fillId="4" borderId="6" xfId="0" applyNumberFormat="1" applyFont="1" applyFill="1" applyBorder="1"/>
    <xf numFmtId="0" fontId="4" fillId="0" borderId="13" xfId="0" applyFont="1" applyBorder="1" applyAlignment="1">
      <alignment vertical="center"/>
    </xf>
    <xf numFmtId="0" fontId="4" fillId="0" borderId="15" xfId="0" applyFont="1" applyBorder="1" applyAlignment="1">
      <alignment horizontal="left" vertical="center"/>
    </xf>
    <xf numFmtId="37" fontId="4" fillId="0" borderId="5" xfId="0" applyNumberFormat="1" applyFont="1" applyBorder="1" applyAlignment="1">
      <alignment vertical="center"/>
    </xf>
    <xf numFmtId="0" fontId="4" fillId="0" borderId="4" xfId="0" applyFont="1" applyBorder="1" applyAlignment="1">
      <alignment horizontal="left" vertical="center"/>
    </xf>
    <xf numFmtId="166" fontId="4" fillId="3" borderId="6" xfId="0" applyNumberFormat="1" applyFont="1" applyFill="1" applyBorder="1" applyAlignment="1">
      <alignment vertical="center"/>
    </xf>
    <xf numFmtId="166" fontId="4" fillId="3" borderId="69" xfId="0" applyNumberFormat="1" applyFont="1" applyFill="1" applyBorder="1" applyAlignment="1">
      <alignment vertical="center"/>
    </xf>
    <xf numFmtId="166" fontId="4" fillId="0" borderId="57" xfId="0" applyNumberFormat="1" applyFont="1" applyBorder="1" applyAlignment="1">
      <alignment vertical="center"/>
    </xf>
    <xf numFmtId="3" fontId="5" fillId="4" borderId="6" xfId="0" applyNumberFormat="1" applyFont="1" applyFill="1" applyBorder="1" applyAlignment="1">
      <alignment horizontal="right" vertical="center"/>
    </xf>
    <xf numFmtId="164" fontId="4" fillId="2" borderId="38" xfId="0" applyNumberFormat="1" applyFont="1" applyFill="1" applyBorder="1" applyAlignment="1">
      <alignment vertical="center"/>
    </xf>
    <xf numFmtId="39" fontId="4" fillId="2" borderId="38" xfId="0" applyNumberFormat="1" applyFont="1" applyFill="1" applyBorder="1" applyAlignment="1">
      <alignment vertical="center"/>
    </xf>
    <xf numFmtId="164" fontId="4" fillId="2" borderId="17" xfId="0" applyNumberFormat="1" applyFont="1" applyFill="1" applyBorder="1" applyAlignment="1">
      <alignment horizontal="left" vertical="center"/>
    </xf>
    <xf numFmtId="0" fontId="4" fillId="0" borderId="11" xfId="0" applyFont="1" applyBorder="1" applyAlignment="1">
      <alignment horizontal="left" vertical="center"/>
    </xf>
    <xf numFmtId="37" fontId="4" fillId="7" borderId="38" xfId="0" applyNumberFormat="1" applyFont="1" applyFill="1" applyBorder="1" applyAlignment="1">
      <alignment horizontal="right" vertical="center"/>
    </xf>
    <xf numFmtId="37" fontId="4" fillId="7" borderId="70" xfId="0" applyNumberFormat="1" applyFont="1" applyFill="1" applyBorder="1" applyAlignment="1">
      <alignment horizontal="right" vertical="center"/>
    </xf>
    <xf numFmtId="0" fontId="4" fillId="7" borderId="38" xfId="0" applyFont="1" applyFill="1" applyBorder="1" applyAlignment="1">
      <alignment horizontal="right" vertical="center"/>
    </xf>
    <xf numFmtId="0" fontId="4" fillId="7" borderId="39" xfId="0" applyFont="1" applyFill="1" applyBorder="1" applyAlignment="1">
      <alignment horizontal="right" vertical="center"/>
    </xf>
    <xf numFmtId="0" fontId="16" fillId="0" borderId="12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165" fontId="5" fillId="0" borderId="0" xfId="0" applyNumberFormat="1" applyFont="1" applyAlignment="1">
      <alignment vertical="center"/>
    </xf>
    <xf numFmtId="3" fontId="4" fillId="0" borderId="4" xfId="0" applyNumberFormat="1" applyFont="1" applyBorder="1" applyAlignment="1">
      <alignment horizontal="right" vertical="center"/>
    </xf>
    <xf numFmtId="168" fontId="4" fillId="0" borderId="22" xfId="0" applyNumberFormat="1" applyFont="1" applyBorder="1" applyAlignment="1">
      <alignment horizontal="right" vertical="center"/>
    </xf>
    <xf numFmtId="0" fontId="5" fillId="0" borderId="24" xfId="0" applyFont="1" applyBorder="1" applyAlignment="1">
      <alignment horizontal="left" vertical="center"/>
    </xf>
    <xf numFmtId="37" fontId="5" fillId="0" borderId="0" xfId="0" applyNumberFormat="1" applyFont="1" applyAlignment="1">
      <alignment horizontal="left" vertical="center"/>
    </xf>
    <xf numFmtId="0" fontId="45" fillId="0" borderId="0" xfId="0" applyFont="1" applyAlignment="1">
      <alignment horizontal="right" vertical="center"/>
    </xf>
    <xf numFmtId="0" fontId="4" fillId="0" borderId="26" xfId="0" applyFont="1" applyBorder="1" applyAlignment="1">
      <alignment vertical="center"/>
    </xf>
    <xf numFmtId="0" fontId="4" fillId="0" borderId="27" xfId="0" applyFont="1" applyBorder="1" applyAlignment="1">
      <alignment vertical="center"/>
    </xf>
    <xf numFmtId="0" fontId="4" fillId="0" borderId="28" xfId="0" applyFont="1" applyBorder="1" applyAlignment="1">
      <alignment vertical="center"/>
    </xf>
    <xf numFmtId="37" fontId="4" fillId="0" borderId="71" xfId="0" applyNumberFormat="1" applyFont="1" applyBorder="1" applyAlignment="1">
      <alignment vertical="center"/>
    </xf>
    <xf numFmtId="0" fontId="4" fillId="0" borderId="20" xfId="0" applyFont="1" applyBorder="1" applyAlignment="1">
      <alignment horizontal="left" vertical="center"/>
    </xf>
    <xf numFmtId="0" fontId="4" fillId="0" borderId="21" xfId="0" applyFont="1" applyBorder="1" applyAlignment="1">
      <alignment horizontal="left" vertical="center"/>
    </xf>
    <xf numFmtId="37" fontId="4" fillId="2" borderId="37" xfId="0" applyNumberFormat="1" applyFont="1" applyFill="1" applyBorder="1" applyAlignment="1">
      <alignment horizontal="right" vertical="center"/>
    </xf>
    <xf numFmtId="37" fontId="4" fillId="2" borderId="38" xfId="0" applyNumberFormat="1" applyFont="1" applyFill="1" applyBorder="1" applyAlignment="1">
      <alignment horizontal="right" vertical="center"/>
    </xf>
    <xf numFmtId="37" fontId="4" fillId="2" borderId="39" xfId="0" applyNumberFormat="1" applyFont="1" applyFill="1" applyBorder="1" applyAlignment="1">
      <alignment horizontal="right" vertical="center"/>
    </xf>
    <xf numFmtId="166" fontId="4" fillId="0" borderId="18" xfId="0" applyNumberFormat="1" applyFont="1" applyBorder="1" applyAlignment="1">
      <alignment horizontal="right" vertical="center"/>
    </xf>
    <xf numFmtId="166" fontId="4" fillId="2" borderId="37" xfId="0" applyNumberFormat="1" applyFont="1" applyFill="1" applyBorder="1" applyAlignment="1">
      <alignment horizontal="right" vertical="center"/>
    </xf>
    <xf numFmtId="166" fontId="4" fillId="2" borderId="38" xfId="0" applyNumberFormat="1" applyFont="1" applyFill="1" applyBorder="1" applyAlignment="1">
      <alignment horizontal="right" vertical="center"/>
    </xf>
    <xf numFmtId="166" fontId="4" fillId="2" borderId="39" xfId="0" applyNumberFormat="1" applyFont="1" applyFill="1" applyBorder="1" applyAlignment="1">
      <alignment horizontal="right" vertical="center"/>
    </xf>
    <xf numFmtId="166" fontId="4" fillId="2" borderId="72" xfId="0" applyNumberFormat="1" applyFont="1" applyFill="1" applyBorder="1" applyAlignment="1">
      <alignment horizontal="right" vertical="center"/>
    </xf>
    <xf numFmtId="166" fontId="4" fillId="2" borderId="73" xfId="0" applyNumberFormat="1" applyFont="1" applyFill="1" applyBorder="1" applyAlignment="1">
      <alignment horizontal="right" vertical="center"/>
    </xf>
    <xf numFmtId="166" fontId="4" fillId="2" borderId="74" xfId="0" applyNumberFormat="1" applyFont="1" applyFill="1" applyBorder="1" applyAlignment="1">
      <alignment horizontal="right" vertical="center"/>
    </xf>
    <xf numFmtId="166" fontId="4" fillId="2" borderId="70" xfId="0" applyNumberFormat="1" applyFont="1" applyFill="1" applyBorder="1" applyAlignment="1">
      <alignment horizontal="right" vertical="center"/>
    </xf>
    <xf numFmtId="176" fontId="5" fillId="0" borderId="40" xfId="0" applyNumberFormat="1" applyFont="1" applyBorder="1" applyAlignment="1">
      <alignment vertical="center"/>
    </xf>
    <xf numFmtId="168" fontId="5" fillId="0" borderId="40" xfId="0" applyNumberFormat="1" applyFont="1" applyBorder="1" applyAlignment="1">
      <alignment vertical="center"/>
    </xf>
    <xf numFmtId="0" fontId="5" fillId="0" borderId="57" xfId="0" applyFont="1" applyBorder="1" applyAlignment="1">
      <alignment vertical="center"/>
    </xf>
    <xf numFmtId="37" fontId="5" fillId="0" borderId="30" xfId="0" applyNumberFormat="1" applyFont="1" applyBorder="1" applyAlignment="1">
      <alignment vertical="center"/>
    </xf>
    <xf numFmtId="37" fontId="5" fillId="0" borderId="22" xfId="0" applyNumberFormat="1" applyFont="1" applyBorder="1" applyAlignment="1">
      <alignment vertical="center"/>
    </xf>
    <xf numFmtId="168" fontId="5" fillId="0" borderId="30" xfId="0" applyNumberFormat="1" applyFont="1" applyBorder="1" applyAlignment="1">
      <alignment vertical="center"/>
    </xf>
    <xf numFmtId="0" fontId="20" fillId="0" borderId="18" xfId="0" applyFont="1" applyBorder="1" applyAlignment="1">
      <alignment vertical="center"/>
    </xf>
    <xf numFmtId="168" fontId="4" fillId="8" borderId="17" xfId="0" applyNumberFormat="1" applyFont="1" applyFill="1" applyBorder="1" applyAlignment="1">
      <alignment vertical="center"/>
    </xf>
    <xf numFmtId="0" fontId="20" fillId="0" borderId="5" xfId="0" applyFont="1" applyBorder="1" applyAlignment="1">
      <alignment horizontal="center" vertical="center" wrapText="1"/>
    </xf>
    <xf numFmtId="166" fontId="5" fillId="0" borderId="40" xfId="0" applyNumberFormat="1" applyFont="1" applyBorder="1" applyAlignment="1">
      <alignment vertical="center"/>
    </xf>
    <xf numFmtId="166" fontId="32" fillId="4" borderId="40" xfId="0" applyNumberFormat="1" applyFont="1" applyFill="1" applyBorder="1" applyAlignment="1">
      <alignment vertical="center"/>
    </xf>
    <xf numFmtId="166" fontId="32" fillId="4" borderId="40" xfId="0" applyNumberFormat="1" applyFont="1" applyFill="1" applyBorder="1" applyAlignment="1">
      <alignment vertical="center"/>
    </xf>
    <xf numFmtId="0" fontId="4" fillId="0" borderId="7" xfId="0" applyFont="1" applyBorder="1" applyAlignment="1">
      <alignment vertical="center"/>
    </xf>
    <xf numFmtId="0" fontId="4" fillId="0" borderId="36" xfId="0" applyFont="1" applyBorder="1" applyAlignment="1">
      <alignment horizontal="left" vertical="center"/>
    </xf>
    <xf numFmtId="3" fontId="4" fillId="0" borderId="7" xfId="0" applyNumberFormat="1" applyFont="1" applyBorder="1" applyAlignment="1">
      <alignment vertical="center"/>
    </xf>
    <xf numFmtId="3" fontId="4" fillId="0" borderId="5" xfId="0" applyNumberFormat="1" applyFont="1" applyBorder="1" applyAlignment="1">
      <alignment vertical="center"/>
    </xf>
    <xf numFmtId="166" fontId="4" fillId="0" borderId="5" xfId="0" applyNumberFormat="1" applyFont="1" applyBorder="1" applyAlignment="1">
      <alignment vertical="center"/>
    </xf>
    <xf numFmtId="37" fontId="4" fillId="0" borderId="18" xfId="0" applyNumberFormat="1" applyFont="1" applyBorder="1" applyAlignment="1">
      <alignment vertical="center"/>
    </xf>
    <xf numFmtId="170" fontId="4" fillId="0" borderId="20" xfId="0" applyNumberFormat="1" applyFont="1" applyBorder="1" applyAlignment="1">
      <alignment vertical="center"/>
    </xf>
    <xf numFmtId="170" fontId="4" fillId="0" borderId="18" xfId="0" applyNumberFormat="1" applyFont="1" applyBorder="1" applyAlignment="1">
      <alignment vertical="center"/>
    </xf>
    <xf numFmtId="0" fontId="4" fillId="2" borderId="38" xfId="0" applyFont="1" applyFill="1" applyBorder="1" applyAlignment="1">
      <alignment horizontal="right" vertical="center"/>
    </xf>
    <xf numFmtId="0" fontId="5" fillId="4" borderId="0" xfId="0" applyFont="1" applyFill="1" applyAlignment="1">
      <alignment horizontal="left" vertical="center"/>
    </xf>
    <xf numFmtId="0" fontId="19" fillId="0" borderId="40" xfId="0" applyFont="1" applyBorder="1" applyAlignment="1">
      <alignment horizontal="center" vertical="center"/>
    </xf>
    <xf numFmtId="0" fontId="4" fillId="0" borderId="6" xfId="0" applyFont="1" applyBorder="1" applyAlignment="1">
      <alignment horizontal="left" vertical="center"/>
    </xf>
    <xf numFmtId="0" fontId="12" fillId="0" borderId="0" xfId="0" applyFont="1" applyAlignment="1">
      <alignment horizontal="right" vertical="center"/>
    </xf>
    <xf numFmtId="37" fontId="5" fillId="0" borderId="6" xfId="0" applyNumberFormat="1" applyFont="1" applyBorder="1" applyAlignment="1">
      <alignment horizontal="right"/>
    </xf>
    <xf numFmtId="37" fontId="5" fillId="0" borderId="6" xfId="0" applyNumberFormat="1" applyFont="1" applyBorder="1" applyAlignment="1">
      <alignment horizontal="center"/>
    </xf>
    <xf numFmtId="0" fontId="5" fillId="0" borderId="6" xfId="0" applyFont="1" applyBorder="1" applyAlignment="1">
      <alignment horizontal="right"/>
    </xf>
    <xf numFmtId="1" fontId="5" fillId="0" borderId="6" xfId="0" applyNumberFormat="1" applyFont="1" applyBorder="1" applyAlignment="1">
      <alignment horizontal="right"/>
    </xf>
    <xf numFmtId="3" fontId="2" fillId="0" borderId="6" xfId="0" applyNumberFormat="1" applyFont="1" applyBorder="1" applyAlignment="1">
      <alignment horizontal="right"/>
    </xf>
    <xf numFmtId="0" fontId="2" fillId="0" borderId="6" xfId="0" applyFont="1" applyBorder="1" applyAlignment="1">
      <alignment horizontal="right" vertical="center" wrapText="1"/>
    </xf>
    <xf numFmtId="3" fontId="5" fillId="0" borderId="7" xfId="0" applyNumberFormat="1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3" fontId="5" fillId="4" borderId="6" xfId="0" applyNumberFormat="1" applyFont="1" applyFill="1" applyBorder="1" applyAlignment="1">
      <alignment horizontal="right"/>
    </xf>
    <xf numFmtId="174" fontId="5" fillId="0" borderId="6" xfId="0" applyNumberFormat="1" applyFont="1" applyBorder="1" applyAlignment="1">
      <alignment horizontal="right"/>
    </xf>
    <xf numFmtId="37" fontId="5" fillId="0" borderId="12" xfId="0" applyNumberFormat="1" applyFont="1" applyBorder="1" applyAlignment="1">
      <alignment horizontal="right" vertical="center"/>
    </xf>
    <xf numFmtId="174" fontId="5" fillId="0" borderId="7" xfId="0" applyNumberFormat="1" applyFont="1" applyBorder="1" applyAlignment="1">
      <alignment horizontal="right" vertical="center"/>
    </xf>
    <xf numFmtId="174" fontId="4" fillId="0" borderId="17" xfId="0" applyNumberFormat="1" applyFont="1" applyBorder="1" applyAlignment="1">
      <alignment vertical="center"/>
    </xf>
    <xf numFmtId="0" fontId="15" fillId="0" borderId="1" xfId="0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0" fontId="5" fillId="0" borderId="19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10" fontId="5" fillId="0" borderId="6" xfId="0" applyNumberFormat="1" applyFont="1" applyBorder="1" applyAlignment="1">
      <alignment horizontal="right"/>
    </xf>
    <xf numFmtId="0" fontId="5" fillId="0" borderId="5" xfId="0" applyFont="1" applyBorder="1" applyAlignment="1">
      <alignment horizontal="right"/>
    </xf>
    <xf numFmtId="10" fontId="4" fillId="0" borderId="6" xfId="0" applyNumberFormat="1" applyFont="1" applyBorder="1" applyAlignment="1">
      <alignment horizontal="right"/>
    </xf>
    <xf numFmtId="0" fontId="46" fillId="0" borderId="0" xfId="0" applyFont="1" applyAlignment="1">
      <alignment vertical="center"/>
    </xf>
    <xf numFmtId="2" fontId="4" fillId="0" borderId="6" xfId="0" applyNumberFormat="1" applyFont="1" applyBorder="1" applyAlignment="1">
      <alignment vertical="center"/>
    </xf>
    <xf numFmtId="0" fontId="12" fillId="0" borderId="0" xfId="0" applyFont="1" applyAlignment="1">
      <alignment horizontal="left"/>
    </xf>
    <xf numFmtId="0" fontId="47" fillId="0" borderId="0" xfId="0" applyFont="1" applyAlignment="1">
      <alignment vertical="center"/>
    </xf>
    <xf numFmtId="0" fontId="5" fillId="0" borderId="32" xfId="0" applyFont="1" applyBorder="1" applyAlignment="1">
      <alignment horizontal="left" vertical="center"/>
    </xf>
    <xf numFmtId="0" fontId="4" fillId="0" borderId="6" xfId="0" applyFont="1" applyBorder="1" applyAlignment="1">
      <alignment horizontal="right" vertical="center"/>
    </xf>
    <xf numFmtId="167" fontId="4" fillId="0" borderId="6" xfId="0" applyNumberFormat="1" applyFont="1" applyBorder="1" applyAlignment="1">
      <alignment horizontal="right" vertical="center"/>
    </xf>
    <xf numFmtId="0" fontId="5" fillId="0" borderId="0" xfId="0" applyFont="1" applyAlignment="1">
      <alignment horizontal="center"/>
    </xf>
    <xf numFmtId="0" fontId="32" fillId="0" borderId="0" xfId="0" applyFont="1" applyAlignment="1">
      <alignment horizontal="center" vertical="center"/>
    </xf>
    <xf numFmtId="0" fontId="49" fillId="0" borderId="0" xfId="0" applyFont="1" applyAlignment="1">
      <alignment horizontal="center"/>
    </xf>
    <xf numFmtId="0" fontId="49" fillId="0" borderId="0" xfId="0" applyFont="1"/>
    <xf numFmtId="0" fontId="46" fillId="0" borderId="0" xfId="0" applyFont="1" applyAlignment="1">
      <alignment horizontal="right" vertical="center"/>
    </xf>
    <xf numFmtId="0" fontId="46" fillId="0" borderId="0" xfId="0" applyFont="1" applyAlignment="1">
      <alignment horizontal="left" vertical="center"/>
    </xf>
    <xf numFmtId="0" fontId="46" fillId="0" borderId="0" xfId="0" applyFont="1"/>
    <xf numFmtId="0" fontId="32" fillId="0" borderId="0" xfId="0" applyFont="1"/>
    <xf numFmtId="0" fontId="32" fillId="0" borderId="0" xfId="0" applyFont="1" applyAlignment="1">
      <alignment horizontal="center"/>
    </xf>
    <xf numFmtId="0" fontId="50" fillId="0" borderId="0" xfId="0" applyFont="1"/>
    <xf numFmtId="0" fontId="51" fillId="0" borderId="40" xfId="0" applyFont="1" applyBorder="1" applyAlignment="1">
      <alignment horizontal="center" vertical="center"/>
    </xf>
    <xf numFmtId="0" fontId="51" fillId="0" borderId="4" xfId="0" applyFont="1" applyBorder="1" applyAlignment="1">
      <alignment horizontal="center" vertical="center"/>
    </xf>
    <xf numFmtId="0" fontId="51" fillId="0" borderId="6" xfId="0" applyFont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52" fillId="0" borderId="6" xfId="0" applyFont="1" applyBorder="1" applyAlignment="1">
      <alignment horizontal="center" vertical="center"/>
    </xf>
    <xf numFmtId="1" fontId="52" fillId="0" borderId="6" xfId="0" applyNumberFormat="1" applyFont="1" applyBorder="1" applyAlignment="1">
      <alignment horizontal="center" vertical="center"/>
    </xf>
    <xf numFmtId="0" fontId="32" fillId="0" borderId="40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left" vertical="center"/>
    </xf>
    <xf numFmtId="166" fontId="5" fillId="0" borderId="6" xfId="0" applyNumberFormat="1" applyFont="1" applyBorder="1" applyAlignment="1">
      <alignment horizontal="center" vertical="center" wrapText="1"/>
    </xf>
    <xf numFmtId="166" fontId="5" fillId="0" borderId="6" xfId="0" applyNumberFormat="1" applyFont="1" applyBorder="1" applyAlignment="1">
      <alignment horizontal="center" vertical="center" wrapText="1"/>
    </xf>
    <xf numFmtId="0" fontId="53" fillId="4" borderId="6" xfId="0" applyFont="1" applyFill="1" applyBorder="1" applyAlignment="1">
      <alignment horizontal="center"/>
    </xf>
    <xf numFmtId="0" fontId="5" fillId="4" borderId="6" xfId="0" applyFont="1" applyFill="1" applyBorder="1" applyAlignment="1">
      <alignment horizontal="center" vertical="center" wrapText="1"/>
    </xf>
    <xf numFmtId="166" fontId="5" fillId="4" borderId="6" xfId="0" applyNumberFormat="1" applyFont="1" applyFill="1" applyBorder="1" applyAlignment="1">
      <alignment horizontal="center" vertical="center" wrapText="1"/>
    </xf>
    <xf numFmtId="166" fontId="32" fillId="0" borderId="6" xfId="0" applyNumberFormat="1" applyFont="1" applyBorder="1" applyAlignment="1">
      <alignment horizontal="center" vertical="center" wrapText="1"/>
    </xf>
    <xf numFmtId="0" fontId="32" fillId="0" borderId="4" xfId="0" applyFont="1" applyBorder="1" applyAlignment="1">
      <alignment horizontal="center" vertical="center" wrapText="1"/>
    </xf>
    <xf numFmtId="0" fontId="32" fillId="0" borderId="6" xfId="0" applyFont="1" applyBorder="1" applyAlignment="1">
      <alignment horizontal="center" vertical="center" wrapText="1"/>
    </xf>
    <xf numFmtId="2" fontId="32" fillId="0" borderId="6" xfId="0" applyNumberFormat="1" applyFont="1" applyBorder="1" applyAlignment="1">
      <alignment horizontal="center" vertical="center" wrapText="1"/>
    </xf>
    <xf numFmtId="0" fontId="53" fillId="4" borderId="10" xfId="0" applyFont="1" applyFill="1" applyBorder="1" applyAlignment="1">
      <alignment horizontal="center"/>
    </xf>
    <xf numFmtId="166" fontId="32" fillId="0" borderId="6" xfId="0" applyNumberFormat="1" applyFont="1" applyBorder="1" applyAlignment="1">
      <alignment horizontal="center" vertical="center" wrapText="1"/>
    </xf>
    <xf numFmtId="0" fontId="32" fillId="0" borderId="40" xfId="0" applyFont="1" applyBorder="1" applyAlignment="1">
      <alignment horizontal="center" vertical="center"/>
    </xf>
    <xf numFmtId="0" fontId="32" fillId="0" borderId="7" xfId="0" applyFont="1" applyBorder="1" applyAlignment="1">
      <alignment horizontal="center" vertical="center"/>
    </xf>
    <xf numFmtId="0" fontId="32" fillId="0" borderId="7" xfId="0" applyFont="1" applyBorder="1" applyAlignment="1">
      <alignment horizontal="left" vertical="top"/>
    </xf>
    <xf numFmtId="0" fontId="32" fillId="0" borderId="12" xfId="0" applyFont="1" applyBorder="1" applyAlignment="1">
      <alignment horizontal="left" vertical="top"/>
    </xf>
    <xf numFmtId="0" fontId="5" fillId="0" borderId="5" xfId="0" applyFont="1" applyBorder="1" applyAlignment="1">
      <alignment horizontal="center"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32" fillId="0" borderId="5" xfId="0" applyFont="1" applyBorder="1" applyAlignment="1">
      <alignment horizontal="center" vertical="center"/>
    </xf>
    <xf numFmtId="0" fontId="32" fillId="0" borderId="6" xfId="0" applyFont="1" applyBorder="1" applyAlignment="1">
      <alignment horizontal="center" vertical="center"/>
    </xf>
    <xf numFmtId="2" fontId="32" fillId="0" borderId="6" xfId="0" applyNumberFormat="1" applyFont="1" applyBorder="1" applyAlignment="1">
      <alignment horizontal="center" vertical="center"/>
    </xf>
    <xf numFmtId="0" fontId="18" fillId="0" borderId="17" xfId="0" applyFont="1" applyBorder="1" applyAlignment="1">
      <alignment horizontal="left" vertical="top"/>
    </xf>
    <xf numFmtId="0" fontId="18" fillId="0" borderId="6" xfId="0" applyFont="1" applyBorder="1" applyAlignment="1">
      <alignment horizontal="center" vertical="center" wrapText="1"/>
    </xf>
    <xf numFmtId="166" fontId="4" fillId="0" borderId="6" xfId="0" applyNumberFormat="1" applyFont="1" applyBorder="1" applyAlignment="1">
      <alignment horizontal="center" vertical="center" wrapText="1"/>
    </xf>
    <xf numFmtId="166" fontId="18" fillId="0" borderId="6" xfId="0" applyNumberFormat="1" applyFont="1" applyBorder="1" applyAlignment="1">
      <alignment horizontal="center" vertical="center" wrapText="1"/>
    </xf>
    <xf numFmtId="2" fontId="18" fillId="0" borderId="6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27" fillId="0" borderId="11" xfId="0" applyFont="1" applyBorder="1"/>
    <xf numFmtId="0" fontId="54" fillId="0" borderId="0" xfId="0" applyFont="1"/>
    <xf numFmtId="0" fontId="26" fillId="0" borderId="0" xfId="0" applyFont="1"/>
    <xf numFmtId="0" fontId="5" fillId="0" borderId="40" xfId="0" applyFont="1" applyBorder="1" applyAlignment="1">
      <alignment horizontal="center"/>
    </xf>
    <xf numFmtId="1" fontId="5" fillId="0" borderId="40" xfId="0" applyNumberFormat="1" applyFont="1" applyBorder="1" applyAlignment="1">
      <alignment horizontal="left" vertical="center"/>
    </xf>
    <xf numFmtId="0" fontId="5" fillId="0" borderId="40" xfId="0" applyFont="1" applyBorder="1"/>
    <xf numFmtId="0" fontId="2" fillId="0" borderId="12" xfId="0" applyFont="1" applyBorder="1" applyAlignment="1">
      <alignment horizontal="center"/>
    </xf>
    <xf numFmtId="0" fontId="2" fillId="0" borderId="7" xfId="0" applyFont="1" applyBorder="1"/>
    <xf numFmtId="1" fontId="4" fillId="0" borderId="17" xfId="0" applyNumberFormat="1" applyFont="1" applyBorder="1"/>
    <xf numFmtId="2" fontId="4" fillId="0" borderId="17" xfId="0" applyNumberFormat="1" applyFont="1" applyBorder="1"/>
    <xf numFmtId="0" fontId="48" fillId="0" borderId="0" xfId="0" applyFont="1"/>
    <xf numFmtId="0" fontId="55" fillId="0" borderId="0" xfId="0" applyFont="1"/>
    <xf numFmtId="0" fontId="48" fillId="0" borderId="0" xfId="0" applyFont="1" applyAlignment="1">
      <alignment vertical="center"/>
    </xf>
    <xf numFmtId="0" fontId="25" fillId="0" borderId="1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 wrapText="1"/>
    </xf>
    <xf numFmtId="0" fontId="25" fillId="0" borderId="7" xfId="0" applyFont="1" applyBorder="1" applyAlignment="1">
      <alignment horizontal="center" vertical="center" wrapText="1"/>
    </xf>
    <xf numFmtId="0" fontId="2" fillId="0" borderId="40" xfId="0" applyFont="1" applyBorder="1" applyAlignment="1">
      <alignment horizontal="center"/>
    </xf>
    <xf numFmtId="1" fontId="5" fillId="0" borderId="32" xfId="0" applyNumberFormat="1" applyFont="1" applyBorder="1" applyAlignment="1">
      <alignment horizontal="left" vertical="center"/>
    </xf>
    <xf numFmtId="0" fontId="2" fillId="0" borderId="6" xfId="0" applyFont="1" applyBorder="1"/>
    <xf numFmtId="1" fontId="5" fillId="0" borderId="0" xfId="0" applyNumberFormat="1" applyFont="1" applyAlignment="1">
      <alignment horizontal="left" vertical="center"/>
    </xf>
    <xf numFmtId="1" fontId="5" fillId="0" borderId="15" xfId="0" applyNumberFormat="1" applyFont="1" applyBorder="1" applyAlignment="1">
      <alignment horizontal="left" vertical="center"/>
    </xf>
    <xf numFmtId="0" fontId="2" fillId="0" borderId="5" xfId="0" applyFont="1" applyBorder="1" applyAlignment="1">
      <alignment horizontal="center"/>
    </xf>
    <xf numFmtId="0" fontId="2" fillId="0" borderId="5" xfId="0" applyFont="1" applyBorder="1"/>
    <xf numFmtId="0" fontId="4" fillId="0" borderId="17" xfId="0" applyFont="1" applyBorder="1"/>
    <xf numFmtId="0" fontId="55" fillId="0" borderId="11" xfId="0" applyFont="1" applyBorder="1" applyAlignment="1">
      <alignment horizontal="center"/>
    </xf>
    <xf numFmtId="0" fontId="55" fillId="0" borderId="11" xfId="0" applyFont="1" applyBorder="1"/>
    <xf numFmtId="0" fontId="48" fillId="0" borderId="0" xfId="0" applyFont="1" applyAlignment="1">
      <alignment vertical="center" wrapText="1"/>
    </xf>
    <xf numFmtId="0" fontId="48" fillId="0" borderId="0" xfId="0" applyFont="1" applyAlignment="1">
      <alignment horizontal="center" wrapText="1"/>
    </xf>
    <xf numFmtId="0" fontId="48" fillId="0" borderId="0" xfId="0" applyFont="1" applyAlignment="1">
      <alignment horizontal="center"/>
    </xf>
    <xf numFmtId="0" fontId="56" fillId="0" borderId="1" xfId="0" applyFont="1" applyBorder="1" applyAlignment="1">
      <alignment horizontal="center"/>
    </xf>
    <xf numFmtId="0" fontId="56" fillId="0" borderId="1" xfId="0" applyFont="1" applyBorder="1" applyAlignment="1">
      <alignment horizontal="center"/>
    </xf>
    <xf numFmtId="0" fontId="55" fillId="0" borderId="0" xfId="0" applyFont="1" applyAlignment="1">
      <alignment horizontal="center" wrapText="1"/>
    </xf>
    <xf numFmtId="0" fontId="5" fillId="0" borderId="40" xfId="0" applyFont="1" applyBorder="1" applyAlignment="1"/>
    <xf numFmtId="166" fontId="5" fillId="0" borderId="40" xfId="0" applyNumberFormat="1" applyFont="1" applyBorder="1"/>
    <xf numFmtId="166" fontId="2" fillId="0" borderId="5" xfId="0" applyNumberFormat="1" applyFont="1" applyBorder="1"/>
    <xf numFmtId="166" fontId="4" fillId="0" borderId="17" xfId="0" applyNumberFormat="1" applyFont="1" applyBorder="1"/>
    <xf numFmtId="0" fontId="55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left" wrapText="1"/>
    </xf>
    <xf numFmtId="0" fontId="55" fillId="0" borderId="0" xfId="0" applyFont="1" applyAlignment="1">
      <alignment horizontal="left" wrapText="1"/>
    </xf>
    <xf numFmtId="0" fontId="48" fillId="0" borderId="0" xfId="0" applyFont="1" applyAlignment="1">
      <alignment wrapText="1"/>
    </xf>
    <xf numFmtId="0" fontId="5" fillId="0" borderId="7" xfId="0" applyFont="1" applyBorder="1"/>
    <xf numFmtId="166" fontId="5" fillId="0" borderId="7" xfId="0" applyNumberFormat="1" applyFont="1" applyBorder="1"/>
    <xf numFmtId="166" fontId="5" fillId="0" borderId="5" xfId="0" applyNumberFormat="1" applyFont="1" applyBorder="1"/>
    <xf numFmtId="3" fontId="62" fillId="0" borderId="75" xfId="0" applyNumberFormat="1" applyFont="1" applyBorder="1" applyAlignment="1">
      <alignment horizontal="right" vertical="center" indent="1"/>
    </xf>
    <xf numFmtId="0" fontId="5" fillId="0" borderId="69" xfId="0" applyFont="1" applyBorder="1" applyAlignment="1">
      <alignment horizontal="left" vertical="center"/>
    </xf>
    <xf numFmtId="0" fontId="5" fillId="0" borderId="63" xfId="0" applyFont="1" applyBorder="1" applyAlignment="1">
      <alignment horizontal="right" vertical="center" wrapText="1"/>
    </xf>
    <xf numFmtId="0" fontId="5" fillId="0" borderId="76" xfId="0" applyFont="1" applyBorder="1" applyAlignment="1">
      <alignment vertical="center"/>
    </xf>
    <xf numFmtId="0" fontId="5" fillId="0" borderId="61" xfId="0" applyFont="1" applyBorder="1" applyAlignment="1">
      <alignment vertical="center"/>
    </xf>
    <xf numFmtId="0" fontId="4" fillId="0" borderId="76" xfId="0" applyFont="1" applyBorder="1" applyAlignment="1">
      <alignment horizontal="center" vertical="center" wrapText="1"/>
    </xf>
    <xf numFmtId="0" fontId="48" fillId="0" borderId="76" xfId="0" applyFont="1" applyBorder="1" applyAlignment="1">
      <alignment horizontal="center" vertical="center" wrapText="1"/>
    </xf>
    <xf numFmtId="0" fontId="15" fillId="0" borderId="76" xfId="0" applyFont="1" applyBorder="1" applyAlignment="1">
      <alignment horizontal="center" vertical="center"/>
    </xf>
    <xf numFmtId="0" fontId="5" fillId="0" borderId="76" xfId="0" applyFont="1" applyBorder="1" applyAlignment="1">
      <alignment horizontal="center" vertical="center"/>
    </xf>
    <xf numFmtId="0" fontId="5" fillId="0" borderId="76" xfId="0" applyFont="1" applyBorder="1" applyAlignment="1">
      <alignment horizontal="left" vertical="center"/>
    </xf>
    <xf numFmtId="0" fontId="5" fillId="0" borderId="76" xfId="0" applyFont="1" applyBorder="1" applyAlignment="1">
      <alignment horizontal="right"/>
    </xf>
    <xf numFmtId="0" fontId="5" fillId="0" borderId="76" xfId="0" applyFont="1" applyBorder="1" applyAlignment="1">
      <alignment horizontal="right" vertical="center" wrapText="1"/>
    </xf>
    <xf numFmtId="166" fontId="5" fillId="0" borderId="76" xfId="0" applyNumberFormat="1" applyFont="1" applyBorder="1" applyAlignment="1">
      <alignment horizontal="right" vertical="center" wrapText="1"/>
    </xf>
    <xf numFmtId="166" fontId="4" fillId="0" borderId="76" xfId="0" applyNumberFormat="1" applyFont="1" applyBorder="1" applyAlignment="1">
      <alignment horizontal="right" vertical="center"/>
    </xf>
    <xf numFmtId="2" fontId="5" fillId="0" borderId="76" xfId="0" applyNumberFormat="1" applyFont="1" applyBorder="1" applyAlignment="1">
      <alignment horizontal="right" vertical="center"/>
    </xf>
    <xf numFmtId="0" fontId="4" fillId="0" borderId="76" xfId="0" applyFont="1" applyBorder="1" applyAlignment="1">
      <alignment vertical="center"/>
    </xf>
    <xf numFmtId="3" fontId="4" fillId="0" borderId="76" xfId="0" applyNumberFormat="1" applyFont="1" applyBorder="1" applyAlignment="1">
      <alignment horizontal="right" vertical="center"/>
    </xf>
    <xf numFmtId="166" fontId="4" fillId="0" borderId="76" xfId="0" applyNumberFormat="1" applyFont="1" applyBorder="1" applyAlignment="1">
      <alignment horizontal="right" vertical="center" wrapText="1"/>
    </xf>
    <xf numFmtId="2" fontId="4" fillId="0" borderId="76" xfId="0" applyNumberFormat="1" applyFont="1" applyBorder="1" applyAlignment="1">
      <alignment horizontal="right" vertical="center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0" borderId="1" xfId="0" applyFont="1" applyBorder="1" applyAlignment="1">
      <alignment horizontal="center" vertical="center"/>
    </xf>
    <xf numFmtId="0" fontId="7" fillId="0" borderId="5" xfId="0" applyFont="1" applyBorder="1"/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1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7" fillId="0" borderId="7" xfId="0" applyFont="1" applyBorder="1"/>
    <xf numFmtId="0" fontId="4" fillId="0" borderId="13" xfId="0" applyFont="1" applyBorder="1" applyAlignment="1">
      <alignment horizontal="center" vertical="center"/>
    </xf>
    <xf numFmtId="0" fontId="7" fillId="0" borderId="14" xfId="0" applyFont="1" applyBorder="1"/>
    <xf numFmtId="0" fontId="7" fillId="0" borderId="15" xfId="0" applyFont="1" applyBorder="1"/>
    <xf numFmtId="0" fontId="4" fillId="0" borderId="7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7" fillId="0" borderId="13" xfId="0" applyFont="1" applyBorder="1"/>
    <xf numFmtId="0" fontId="12" fillId="0" borderId="0" xfId="0" applyFont="1" applyAlignment="1">
      <alignment horizontal="left" vertical="center" wrapText="1"/>
    </xf>
    <xf numFmtId="0" fontId="4" fillId="0" borderId="0" xfId="0" quotePrefix="1" applyFont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25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7" fillId="0" borderId="27" xfId="0" applyFont="1" applyBorder="1"/>
    <xf numFmtId="0" fontId="7" fillId="0" borderId="28" xfId="0" applyFont="1" applyBorder="1"/>
    <xf numFmtId="0" fontId="4" fillId="0" borderId="2" xfId="0" applyFont="1" applyBorder="1" applyAlignment="1">
      <alignment horizontal="left" vertical="center"/>
    </xf>
    <xf numFmtId="0" fontId="4" fillId="0" borderId="2" xfId="0" applyFont="1" applyBorder="1" applyAlignment="1">
      <alignment horizontal="center" vertical="center"/>
    </xf>
    <xf numFmtId="37" fontId="4" fillId="2" borderId="31" xfId="0" applyNumberFormat="1" applyFont="1" applyFill="1" applyBorder="1" applyAlignment="1">
      <alignment horizontal="center" vertical="center"/>
    </xf>
    <xf numFmtId="0" fontId="7" fillId="0" borderId="32" xfId="0" applyFont="1" applyBorder="1"/>
    <xf numFmtId="0" fontId="7" fillId="0" borderId="19" xfId="0" applyFont="1" applyBorder="1"/>
    <xf numFmtId="0" fontId="7" fillId="0" borderId="33" xfId="0" applyFont="1" applyBorder="1"/>
    <xf numFmtId="0" fontId="5" fillId="0" borderId="0" xfId="0" applyFont="1" applyAlignment="1">
      <alignment vertical="center"/>
    </xf>
    <xf numFmtId="0" fontId="4" fillId="0" borderId="25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4" fillId="0" borderId="18" xfId="0" applyFont="1" applyBorder="1" applyAlignment="1">
      <alignment horizontal="left" vertical="center"/>
    </xf>
    <xf numFmtId="0" fontId="7" fillId="0" borderId="21" xfId="0" applyFont="1" applyBorder="1"/>
    <xf numFmtId="0" fontId="4" fillId="0" borderId="34" xfId="0" applyFont="1" applyBorder="1" applyAlignment="1">
      <alignment horizontal="center" vertical="center" wrapText="1"/>
    </xf>
    <xf numFmtId="0" fontId="4" fillId="0" borderId="25" xfId="0" quotePrefix="1" applyFont="1" applyBorder="1" applyAlignment="1">
      <alignment horizontal="center" vertical="center" wrapText="1"/>
    </xf>
    <xf numFmtId="0" fontId="7" fillId="0" borderId="20" xfId="0" applyFont="1" applyBorder="1"/>
    <xf numFmtId="0" fontId="20" fillId="0" borderId="34" xfId="0" applyFont="1" applyBorder="1" applyAlignment="1">
      <alignment horizontal="center" vertical="center" wrapText="1"/>
    </xf>
    <xf numFmtId="0" fontId="7" fillId="0" borderId="24" xfId="0" applyFont="1" applyBorder="1"/>
    <xf numFmtId="0" fontId="7" fillId="0" borderId="35" xfId="0" applyFont="1" applyBorder="1"/>
    <xf numFmtId="0" fontId="5" fillId="0" borderId="2" xfId="0" applyFont="1" applyBorder="1" applyAlignment="1">
      <alignment horizontal="left" vertical="center"/>
    </xf>
    <xf numFmtId="0" fontId="5" fillId="0" borderId="11" xfId="0" applyFont="1" applyBorder="1" applyAlignment="1">
      <alignment horizontal="center" vertical="center"/>
    </xf>
    <xf numFmtId="0" fontId="7" fillId="0" borderId="11" xfId="0" applyFont="1" applyBorder="1"/>
    <xf numFmtId="0" fontId="24" fillId="0" borderId="0" xfId="0" applyFont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4" fillId="0" borderId="18" xfId="0" applyFont="1" applyBorder="1" applyAlignment="1">
      <alignment vertical="center"/>
    </xf>
    <xf numFmtId="0" fontId="12" fillId="0" borderId="0" xfId="0" applyFont="1" applyAlignment="1">
      <alignment horizontal="left" vertical="center"/>
    </xf>
    <xf numFmtId="2" fontId="4" fillId="0" borderId="25" xfId="0" applyNumberFormat="1" applyFont="1" applyBorder="1" applyAlignment="1">
      <alignment horizontal="center" vertical="center"/>
    </xf>
    <xf numFmtId="2" fontId="4" fillId="0" borderId="26" xfId="0" applyNumberFormat="1" applyFont="1" applyBorder="1" applyAlignment="1">
      <alignment horizontal="center" vertical="center"/>
    </xf>
    <xf numFmtId="2" fontId="4" fillId="0" borderId="25" xfId="0" applyNumberFormat="1" applyFont="1" applyBorder="1" applyAlignment="1">
      <alignment horizontal="center" vertical="center" wrapText="1"/>
    </xf>
    <xf numFmtId="2" fontId="4" fillId="0" borderId="26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 wrapText="1"/>
    </xf>
    <xf numFmtId="0" fontId="4" fillId="0" borderId="13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left" vertical="center"/>
    </xf>
    <xf numFmtId="0" fontId="4" fillId="0" borderId="18" xfId="0" applyFont="1" applyBorder="1" applyAlignment="1">
      <alignment horizontal="center" vertical="center"/>
    </xf>
    <xf numFmtId="0" fontId="7" fillId="0" borderId="30" xfId="0" applyFont="1" applyBorder="1"/>
    <xf numFmtId="0" fontId="4" fillId="0" borderId="41" xfId="0" applyFont="1" applyBorder="1" applyAlignment="1">
      <alignment horizontal="left" vertical="center"/>
    </xf>
    <xf numFmtId="0" fontId="7" fillId="0" borderId="42" xfId="0" applyFont="1" applyBorder="1"/>
    <xf numFmtId="0" fontId="7" fillId="0" borderId="43" xfId="0" applyFont="1" applyBorder="1"/>
    <xf numFmtId="0" fontId="4" fillId="0" borderId="12" xfId="0" applyFont="1" applyBorder="1" applyAlignment="1">
      <alignment horizontal="center" vertical="center"/>
    </xf>
    <xf numFmtId="0" fontId="4" fillId="0" borderId="26" xfId="0" quotePrefix="1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 wrapText="1"/>
    </xf>
    <xf numFmtId="0" fontId="4" fillId="0" borderId="44" xfId="0" applyFont="1" applyBorder="1" applyAlignment="1">
      <alignment horizontal="center" vertical="center"/>
    </xf>
    <xf numFmtId="0" fontId="7" fillId="0" borderId="45" xfId="0" applyFont="1" applyBorder="1"/>
    <xf numFmtId="0" fontId="7" fillId="0" borderId="46" xfId="0" applyFont="1" applyBorder="1"/>
    <xf numFmtId="0" fontId="4" fillId="0" borderId="16" xfId="0" applyFont="1" applyBorder="1" applyAlignment="1">
      <alignment horizontal="center" vertical="center"/>
    </xf>
    <xf numFmtId="0" fontId="4" fillId="0" borderId="50" xfId="0" applyFont="1" applyBorder="1" applyAlignment="1">
      <alignment horizontal="center" vertical="center"/>
    </xf>
    <xf numFmtId="0" fontId="7" fillId="0" borderId="51" xfId="0" applyFont="1" applyBorder="1"/>
    <xf numFmtId="0" fontId="7" fillId="0" borderId="52" xfId="0" applyFont="1" applyBorder="1"/>
    <xf numFmtId="0" fontId="4" fillId="0" borderId="49" xfId="0" applyFont="1" applyBorder="1" applyAlignment="1">
      <alignment horizontal="center" vertical="center"/>
    </xf>
    <xf numFmtId="0" fontId="7" fillId="0" borderId="12" xfId="0" applyFont="1" applyBorder="1"/>
    <xf numFmtId="0" fontId="7" fillId="0" borderId="36" xfId="0" applyFont="1" applyBorder="1"/>
    <xf numFmtId="3" fontId="4" fillId="0" borderId="25" xfId="0" applyNumberFormat="1" applyFont="1" applyBorder="1" applyAlignment="1">
      <alignment horizontal="center" vertical="center" wrapText="1"/>
    </xf>
    <xf numFmtId="3" fontId="4" fillId="0" borderId="7" xfId="0" applyNumberFormat="1" applyFont="1" applyBorder="1" applyAlignment="1">
      <alignment horizontal="center" vertical="center" wrapText="1"/>
    </xf>
    <xf numFmtId="0" fontId="4" fillId="0" borderId="0" xfId="0" quotePrefix="1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3" fontId="4" fillId="0" borderId="1" xfId="0" applyNumberFormat="1" applyFont="1" applyBorder="1" applyAlignment="1">
      <alignment horizontal="center" vertical="center" wrapText="1"/>
    </xf>
    <xf numFmtId="0" fontId="4" fillId="0" borderId="34" xfId="0" quotePrefix="1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18" fillId="4" borderId="55" xfId="0" applyFont="1" applyFill="1" applyBorder="1" applyAlignment="1">
      <alignment horizontal="center"/>
    </xf>
    <xf numFmtId="0" fontId="7" fillId="0" borderId="56" xfId="0" applyFont="1" applyBorder="1"/>
    <xf numFmtId="0" fontId="4" fillId="0" borderId="18" xfId="0" quotePrefix="1" applyFont="1" applyBorder="1" applyAlignment="1">
      <alignment horizontal="left" vertical="center"/>
    </xf>
    <xf numFmtId="170" fontId="4" fillId="0" borderId="1" xfId="0" applyNumberFormat="1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shrinkToFit="1"/>
    </xf>
    <xf numFmtId="2" fontId="4" fillId="0" borderId="2" xfId="0" applyNumberFormat="1" applyFont="1" applyBorder="1" applyAlignment="1">
      <alignment horizontal="center" vertical="center"/>
    </xf>
    <xf numFmtId="2" fontId="4" fillId="0" borderId="34" xfId="0" applyNumberFormat="1" applyFont="1" applyBorder="1" applyAlignment="1">
      <alignment horizontal="center" vertical="center" wrapText="1"/>
    </xf>
    <xf numFmtId="2" fontId="4" fillId="0" borderId="16" xfId="0" applyNumberFormat="1" applyFont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0" fontId="24" fillId="0" borderId="0" xfId="0" applyFont="1" applyAlignment="1">
      <alignment horizontal="center"/>
    </xf>
    <xf numFmtId="0" fontId="40" fillId="0" borderId="7" xfId="0" applyFont="1" applyBorder="1" applyAlignment="1">
      <alignment horizontal="center" vertical="center"/>
    </xf>
    <xf numFmtId="0" fontId="40" fillId="0" borderId="13" xfId="0" applyFont="1" applyBorder="1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4" fillId="0" borderId="34" xfId="0" applyFont="1" applyBorder="1" applyAlignment="1">
      <alignment horizontal="center" vertical="top" wrapText="1"/>
    </xf>
    <xf numFmtId="0" fontId="5" fillId="0" borderId="0" xfId="0" applyFont="1" applyAlignment="1">
      <alignment horizontal="center" vertical="center" wrapText="1"/>
    </xf>
    <xf numFmtId="0" fontId="4" fillId="0" borderId="25" xfId="0" quotePrefix="1" applyFont="1" applyBorder="1" applyAlignment="1">
      <alignment horizontal="center" vertical="center"/>
    </xf>
    <xf numFmtId="0" fontId="4" fillId="0" borderId="7" xfId="0" quotePrefix="1" applyFont="1" applyBorder="1" applyAlignment="1">
      <alignment horizontal="center" vertical="center"/>
    </xf>
    <xf numFmtId="0" fontId="4" fillId="0" borderId="26" xfId="0" applyFont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4" fillId="0" borderId="2" xfId="0" quotePrefix="1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5" fillId="0" borderId="14" xfId="0" applyFont="1" applyBorder="1" applyAlignment="1">
      <alignment horizontal="center" vertical="center"/>
    </xf>
    <xf numFmtId="0" fontId="4" fillId="0" borderId="76" xfId="0" applyFont="1" applyBorder="1" applyAlignment="1">
      <alignment horizontal="center" vertical="center" wrapText="1"/>
    </xf>
    <xf numFmtId="0" fontId="7" fillId="0" borderId="76" xfId="0" applyFont="1" applyBorder="1"/>
    <xf numFmtId="0" fontId="18" fillId="0" borderId="2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0" borderId="18" xfId="0" applyFont="1" applyBorder="1" applyAlignment="1">
      <alignment horizontal="left"/>
    </xf>
    <xf numFmtId="0" fontId="1" fillId="0" borderId="18" xfId="0" applyFont="1" applyBorder="1" applyAlignment="1">
      <alignment horizontal="left"/>
    </xf>
    <xf numFmtId="0" fontId="4" fillId="5" borderId="26" xfId="0" applyFont="1" applyFill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7" fillId="0" borderId="65" xfId="0" applyFont="1" applyBorder="1"/>
    <xf numFmtId="0" fontId="4" fillId="0" borderId="29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/>
    </xf>
    <xf numFmtId="0" fontId="7" fillId="0" borderId="8" xfId="0" applyFont="1" applyBorder="1"/>
    <xf numFmtId="0" fontId="7" fillId="0" borderId="66" xfId="0" applyFont="1" applyBorder="1"/>
    <xf numFmtId="0" fontId="4" fillId="0" borderId="8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/>
    </xf>
    <xf numFmtId="0" fontId="7" fillId="0" borderId="10" xfId="0" applyFont="1" applyBorder="1"/>
    <xf numFmtId="0" fontId="4" fillId="0" borderId="10" xfId="0" applyFont="1" applyBorder="1" applyAlignment="1">
      <alignment horizontal="center" vertical="center" wrapText="1"/>
    </xf>
    <xf numFmtId="0" fontId="15" fillId="0" borderId="29" xfId="0" applyFont="1" applyBorder="1" applyAlignment="1">
      <alignment horizontal="center" vertical="center"/>
    </xf>
    <xf numFmtId="0" fontId="5" fillId="0" borderId="66" xfId="0" applyFont="1" applyBorder="1" applyAlignment="1">
      <alignment horizontal="left" vertical="center"/>
    </xf>
    <xf numFmtId="0" fontId="5" fillId="0" borderId="10" xfId="0" applyFont="1" applyBorder="1" applyAlignment="1">
      <alignment vertical="center"/>
    </xf>
    <xf numFmtId="0" fontId="4" fillId="0" borderId="10" xfId="0" applyFont="1" applyBorder="1" applyAlignment="1">
      <alignment vertical="center"/>
    </xf>
  </cellXfs>
  <cellStyles count="1">
    <cellStyle name="Normal" xfId="0" builtinId="0"/>
  </cellStyles>
  <dxfs count="2"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comments3.xml.rels><?xml version="1.0" encoding="UTF-8" standalone="yes"?>
<Relationships xmlns="http://schemas.openxmlformats.org/package/2006/relationships"><Relationship Id="rId1" Type="http://customschemas.google.com/relationships/workbookmetadata" Target="commentsmeta2"/></Relationships>
</file>

<file path=xl/_rels/comments4.xml.rels><?xml version="1.0" encoding="UTF-8" standalone="yes"?>
<Relationships xmlns="http://schemas.openxmlformats.org/package/2006/relationships"><Relationship Id="rId1" Type="http://customschemas.google.com/relationships/workbookmetadata" Target="commentsmeta3"/></Relationships>
</file>

<file path=xl/_rels/comments5.xml.rels><?xml version="1.0" encoding="UTF-8" standalone="yes"?>
<Relationships xmlns="http://schemas.openxmlformats.org/package/2006/relationships"><Relationship Id="rId1" Type="http://customschemas.google.com/relationships/workbookmetadata" Target="commentsmeta4"/></Relationships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5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invertIfNegative val="1"/>
          <c:cat>
            <c:numRef>
              <c:f>'3'!$D$38:$D$46</c:f>
              <c:numCache>
                <c:formatCode>General</c:formatCode>
                <c:ptCount val="9"/>
              </c:numCache>
            </c:numRef>
          </c:cat>
          <c:val>
            <c:numRef>
              <c:f>'3'!$E$38:$E$46</c:f>
              <c:numCache>
                <c:formatCode>General</c:formatCode>
                <c:ptCount val="9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7951872"/>
        <c:axId val="307954224"/>
      </c:barChart>
      <c:catAx>
        <c:axId val="307951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07954224"/>
        <c:crosses val="autoZero"/>
        <c:auto val="1"/>
        <c:lblAlgn val="ctr"/>
        <c:lblOffset val="100"/>
        <c:noMultiLvlLbl val="1"/>
      </c:catAx>
      <c:valAx>
        <c:axId val="307954224"/>
        <c:scaling>
          <c:orientation val="minMax"/>
        </c:scaling>
        <c:delete val="0"/>
        <c:axPos val="l"/>
        <c:numFmt formatCode="General" sourceLinked="1"/>
        <c:majorTickMark val="cross"/>
        <c:minorTickMark val="cross"/>
        <c:tickLblPos val="nextTo"/>
        <c:spPr>
          <a:ln>
            <a:noFill/>
          </a:ln>
        </c:spPr>
        <c:crossAx val="307951872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581025</xdr:colOff>
      <xdr:row>29</xdr:row>
      <xdr:rowOff>142875</xdr:rowOff>
    </xdr:from>
    <xdr:ext cx="5715000" cy="3533775"/>
    <xdr:graphicFrame macro="">
      <xdr:nvGraphicFramePr>
        <xdr:cNvPr id="805016741" name="Chart 1" title="Diagram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38</xdr:row>
      <xdr:rowOff>0</xdr:rowOff>
    </xdr:from>
    <xdr:ext cx="0" cy="400050"/>
    <xdr:grpSp>
      <xdr:nvGrpSpPr>
        <xdr:cNvPr id="2" name="Shape 2"/>
        <xdr:cNvGrpSpPr/>
      </xdr:nvGrpSpPr>
      <xdr:grpSpPr>
        <a:xfrm>
          <a:off x="3743325" y="7658100"/>
          <a:ext cx="0" cy="400050"/>
          <a:chOff x="5346000" y="3579975"/>
          <a:chExt cx="0" cy="400050"/>
        </a:xfrm>
      </xdr:grpSpPr>
      <xdr:grpSp>
        <xdr:nvGrpSpPr>
          <xdr:cNvPr id="3" name="Shape 3"/>
          <xdr:cNvGrpSpPr/>
        </xdr:nvGrpSpPr>
        <xdr:grpSpPr>
          <a:xfrm>
            <a:off x="5346000" y="3579975"/>
            <a:ext cx="0" cy="400050"/>
            <a:chOff x="5346000" y="3579975"/>
            <a:chExt cx="0" cy="400050"/>
          </a:xfrm>
        </xdr:grpSpPr>
        <xdr:sp macro="" textlink="">
          <xdr:nvSpPr>
            <xdr:cNvPr id="4" name="Shape 4"/>
            <xdr:cNvSpPr/>
          </xdr:nvSpPr>
          <xdr:spPr>
            <a:xfrm>
              <a:off x="5346000" y="3579975"/>
              <a:ext cx="0" cy="4000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5" name="Shape 5"/>
            <xdr:cNvGrpSpPr/>
          </xdr:nvGrpSpPr>
          <xdr:grpSpPr>
            <a:xfrm>
              <a:off x="5346000" y="3579975"/>
              <a:ext cx="0" cy="400050"/>
              <a:chOff x="175" y="611"/>
              <a:chExt cx="8" cy="4"/>
            </a:xfrm>
          </xdr:grpSpPr>
          <xdr:sp macro="" textlink="">
            <xdr:nvSpPr>
              <xdr:cNvPr id="6" name="Shape 6"/>
              <xdr:cNvSpPr/>
            </xdr:nvSpPr>
            <xdr:spPr>
              <a:xfrm>
                <a:off x="175" y="611"/>
                <a:ext cx="0" cy="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cxnSp macro="">
            <xdr:nvCxnSpPr>
              <xdr:cNvPr id="7" name="Shape 7"/>
              <xdr:cNvCxnSpPr/>
            </xdr:nvCxnSpPr>
            <xdr:spPr>
              <a:xfrm>
                <a:off x="175" y="611"/>
                <a:ext cx="8" cy="0"/>
              </a:xfrm>
              <a:prstGeom prst="straightConnector1">
                <a:avLst/>
              </a:prstGeom>
              <a:noFill/>
              <a:ln w="9525" cap="flat" cmpd="sng">
                <a:solidFill>
                  <a:srgbClr val="000000"/>
                </a:solidFill>
                <a:prstDash val="solid"/>
                <a:round/>
                <a:headEnd type="none" w="sm" len="sm"/>
                <a:tailEnd type="none" w="sm" len="sm"/>
              </a:ln>
            </xdr:spPr>
          </xdr:cxnSp>
          <xdr:cxnSp macro="">
            <xdr:nvCxnSpPr>
              <xdr:cNvPr id="8" name="Shape 8"/>
              <xdr:cNvCxnSpPr/>
            </xdr:nvCxnSpPr>
            <xdr:spPr>
              <a:xfrm>
                <a:off x="175" y="615"/>
                <a:ext cx="8" cy="0"/>
              </a:xfrm>
              <a:prstGeom prst="straightConnector1">
                <a:avLst/>
              </a:prstGeom>
              <a:noFill/>
              <a:ln w="9525" cap="flat" cmpd="sng">
                <a:solidFill>
                  <a:srgbClr val="000000"/>
                </a:solidFill>
                <a:prstDash val="solid"/>
                <a:round/>
                <a:headEnd type="none" w="sm" len="sm"/>
                <a:tailEnd type="none" w="sm" len="sm"/>
              </a:ln>
            </xdr:spPr>
          </xdr:cxnSp>
        </xdr:grpSp>
      </xdr:grpSp>
    </xdr:grp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41</xdr:row>
      <xdr:rowOff>0</xdr:rowOff>
    </xdr:from>
    <xdr:ext cx="0" cy="0"/>
    <xdr:grpSp>
      <xdr:nvGrpSpPr>
        <xdr:cNvPr id="2" name="Shape 2"/>
        <xdr:cNvGrpSpPr/>
      </xdr:nvGrpSpPr>
      <xdr:grpSpPr>
        <a:xfrm>
          <a:off x="5346000" y="3780000"/>
          <a:ext cx="0" cy="0"/>
          <a:chOff x="5346000" y="3780000"/>
          <a:chExt cx="0" cy="0"/>
        </a:xfrm>
      </xdr:grpSpPr>
      <xdr:grpSp>
        <xdr:nvGrpSpPr>
          <xdr:cNvPr id="9" name="Shape 9"/>
          <xdr:cNvGrpSpPr/>
        </xdr:nvGrpSpPr>
        <xdr:grpSpPr>
          <a:xfrm>
            <a:off x="5346000" y="3780000"/>
            <a:ext cx="0" cy="0"/>
            <a:chOff x="5346000" y="3780000"/>
            <a:chExt cx="0" cy="0"/>
          </a:xfrm>
        </xdr:grpSpPr>
        <xdr:sp macro="" textlink="">
          <xdr:nvSpPr>
            <xdr:cNvPr id="4" name="Shape 4"/>
            <xdr:cNvSpPr/>
          </xdr:nvSpPr>
          <xdr:spPr>
            <a:xfrm>
              <a:off x="5346000" y="3780000"/>
              <a:ext cx="0" cy="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0" name="Shape 10"/>
            <xdr:cNvGrpSpPr/>
          </xdr:nvGrpSpPr>
          <xdr:grpSpPr>
            <a:xfrm>
              <a:off x="5346000" y="3780000"/>
              <a:ext cx="0" cy="0"/>
              <a:chOff x="175" y="611"/>
              <a:chExt cx="8" cy="4"/>
            </a:xfrm>
          </xdr:grpSpPr>
          <xdr:sp macro="" textlink="">
            <xdr:nvSpPr>
              <xdr:cNvPr id="11" name="Shape 11"/>
              <xdr:cNvSpPr/>
            </xdr:nvSpPr>
            <xdr:spPr>
              <a:xfrm>
                <a:off x="175" y="611"/>
                <a:ext cx="0" cy="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cxnSp macro="">
            <xdr:nvCxnSpPr>
              <xdr:cNvPr id="12" name="Shape 12"/>
              <xdr:cNvCxnSpPr/>
            </xdr:nvCxnSpPr>
            <xdr:spPr>
              <a:xfrm>
                <a:off x="175" y="611"/>
                <a:ext cx="8" cy="0"/>
              </a:xfrm>
              <a:prstGeom prst="straightConnector1">
                <a:avLst/>
              </a:prstGeom>
              <a:noFill/>
              <a:ln w="9525" cap="flat" cmpd="sng">
                <a:solidFill>
                  <a:srgbClr val="000000"/>
                </a:solidFill>
                <a:prstDash val="solid"/>
                <a:round/>
                <a:headEnd type="none" w="sm" len="sm"/>
                <a:tailEnd type="none" w="sm" len="sm"/>
              </a:ln>
            </xdr:spPr>
          </xdr:cxnSp>
          <xdr:cxnSp macro="">
            <xdr:nvCxnSpPr>
              <xdr:cNvPr id="13" name="Shape 13"/>
              <xdr:cNvCxnSpPr/>
            </xdr:nvCxnSpPr>
            <xdr:spPr>
              <a:xfrm>
                <a:off x="175" y="615"/>
                <a:ext cx="8" cy="0"/>
              </a:xfrm>
              <a:prstGeom prst="straightConnector1">
                <a:avLst/>
              </a:prstGeom>
              <a:noFill/>
              <a:ln w="9525" cap="flat" cmpd="sng">
                <a:solidFill>
                  <a:srgbClr val="000000"/>
                </a:solidFill>
                <a:prstDash val="solid"/>
                <a:round/>
                <a:headEnd type="none" w="sm" len="sm"/>
                <a:tailEnd type="none" w="sm" len="sm"/>
              </a:ln>
            </xdr:spPr>
          </xdr:cxnSp>
        </xdr:grpSp>
      </xdr:grpSp>
    </xdr:grpSp>
    <xdr:clientData fLocksWithSheet="0"/>
  </xdr:oneCellAnchor>
  <xdr:oneCellAnchor>
    <xdr:from>
      <xdr:col>2</xdr:col>
      <xdr:colOff>0</xdr:colOff>
      <xdr:row>41</xdr:row>
      <xdr:rowOff>0</xdr:rowOff>
    </xdr:from>
    <xdr:ext cx="0" cy="0"/>
    <xdr:grpSp>
      <xdr:nvGrpSpPr>
        <xdr:cNvPr id="3" name="Shape 2"/>
        <xdr:cNvGrpSpPr/>
      </xdr:nvGrpSpPr>
      <xdr:grpSpPr>
        <a:xfrm>
          <a:off x="5346000" y="3780000"/>
          <a:ext cx="0" cy="0"/>
          <a:chOff x="5346000" y="3780000"/>
          <a:chExt cx="0" cy="0"/>
        </a:xfrm>
      </xdr:grpSpPr>
      <xdr:grpSp>
        <xdr:nvGrpSpPr>
          <xdr:cNvPr id="14" name="Shape 14"/>
          <xdr:cNvGrpSpPr/>
        </xdr:nvGrpSpPr>
        <xdr:grpSpPr>
          <a:xfrm>
            <a:off x="5346000" y="3780000"/>
            <a:ext cx="0" cy="0"/>
            <a:chOff x="5346000" y="3780000"/>
            <a:chExt cx="0" cy="0"/>
          </a:xfrm>
        </xdr:grpSpPr>
        <xdr:sp macro="" textlink="">
          <xdr:nvSpPr>
            <xdr:cNvPr id="5" name="Shape 4"/>
            <xdr:cNvSpPr/>
          </xdr:nvSpPr>
          <xdr:spPr>
            <a:xfrm>
              <a:off x="5346000" y="3780000"/>
              <a:ext cx="0" cy="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5" name="Shape 15"/>
            <xdr:cNvGrpSpPr/>
          </xdr:nvGrpSpPr>
          <xdr:grpSpPr>
            <a:xfrm>
              <a:off x="5346000" y="3780000"/>
              <a:ext cx="0" cy="0"/>
              <a:chOff x="175" y="611"/>
              <a:chExt cx="8" cy="4"/>
            </a:xfrm>
          </xdr:grpSpPr>
          <xdr:sp macro="" textlink="">
            <xdr:nvSpPr>
              <xdr:cNvPr id="16" name="Shape 16"/>
              <xdr:cNvSpPr/>
            </xdr:nvSpPr>
            <xdr:spPr>
              <a:xfrm>
                <a:off x="175" y="611"/>
                <a:ext cx="0" cy="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cxnSp macro="">
            <xdr:nvCxnSpPr>
              <xdr:cNvPr id="17" name="Shape 17"/>
              <xdr:cNvCxnSpPr/>
            </xdr:nvCxnSpPr>
            <xdr:spPr>
              <a:xfrm>
                <a:off x="175" y="611"/>
                <a:ext cx="8" cy="0"/>
              </a:xfrm>
              <a:prstGeom prst="straightConnector1">
                <a:avLst/>
              </a:prstGeom>
              <a:noFill/>
              <a:ln w="9525" cap="flat" cmpd="sng">
                <a:solidFill>
                  <a:srgbClr val="000000"/>
                </a:solidFill>
                <a:prstDash val="solid"/>
                <a:round/>
                <a:headEnd type="none" w="sm" len="sm"/>
                <a:tailEnd type="none" w="sm" len="sm"/>
              </a:ln>
            </xdr:spPr>
          </xdr:cxnSp>
          <xdr:cxnSp macro="">
            <xdr:nvCxnSpPr>
              <xdr:cNvPr id="18" name="Shape 18"/>
              <xdr:cNvCxnSpPr/>
            </xdr:nvCxnSpPr>
            <xdr:spPr>
              <a:xfrm>
                <a:off x="175" y="615"/>
                <a:ext cx="8" cy="0"/>
              </a:xfrm>
              <a:prstGeom prst="straightConnector1">
                <a:avLst/>
              </a:prstGeom>
              <a:noFill/>
              <a:ln w="9525" cap="flat" cmpd="sng">
                <a:solidFill>
                  <a:srgbClr val="000000"/>
                </a:solidFill>
                <a:prstDash val="solid"/>
                <a:round/>
                <a:headEnd type="none" w="sm" len="sm"/>
                <a:tailEnd type="none" w="sm" len="sm"/>
              </a:ln>
            </xdr:spPr>
          </xdr:cxnSp>
        </xdr:grpSp>
      </xdr:grpSp>
    </xdr:grp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142875</xdr:colOff>
      <xdr:row>39</xdr:row>
      <xdr:rowOff>161925</xdr:rowOff>
    </xdr:from>
    <xdr:ext cx="7372350" cy="73723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E6E6"/>
  </sheetPr>
  <dimension ref="A1:Z1000"/>
  <sheetViews>
    <sheetView workbookViewId="0">
      <pane xSplit="2" ySplit="6" topLeftCell="C172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ColWidth="14.42578125" defaultRowHeight="15" customHeight="1"/>
  <cols>
    <col min="1" max="1" width="4.7109375" customWidth="1"/>
    <col min="2" max="2" width="64.5703125" customWidth="1"/>
    <col min="3" max="5" width="11" customWidth="1"/>
    <col min="6" max="6" width="28.28515625" customWidth="1"/>
    <col min="7" max="7" width="12.5703125" customWidth="1"/>
    <col min="8" max="8" width="5.7109375" customWidth="1"/>
    <col min="9" max="26" width="9.28515625" customWidth="1"/>
  </cols>
  <sheetData>
    <row r="1" spans="1:26" ht="14.25" customHeight="1">
      <c r="A1" s="952" t="s">
        <v>0</v>
      </c>
      <c r="B1" s="953"/>
      <c r="C1" s="953"/>
      <c r="D1" s="953"/>
      <c r="E1" s="953"/>
      <c r="F1" s="953"/>
      <c r="G1" s="953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2"/>
      <c r="B2" s="3"/>
      <c r="C2" s="4" t="s">
        <v>1</v>
      </c>
      <c r="D2" s="5" t="s">
        <v>2</v>
      </c>
      <c r="E2" s="5"/>
      <c r="F2" s="6"/>
      <c r="G2" s="6"/>
      <c r="H2" s="7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>
      <c r="A3" s="2"/>
      <c r="B3" s="3"/>
      <c r="C3" s="4" t="s">
        <v>3</v>
      </c>
      <c r="D3" s="5">
        <v>2023</v>
      </c>
      <c r="E3" s="5"/>
      <c r="F3" s="8"/>
      <c r="G3" s="9"/>
      <c r="H3" s="10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" customHeight="1">
      <c r="A4" s="11"/>
      <c r="B4" s="12"/>
      <c r="C4" s="13"/>
      <c r="D4" s="13"/>
      <c r="E4" s="13"/>
      <c r="F4" s="14"/>
      <c r="G4" s="15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5" customHeight="1">
      <c r="A5" s="954" t="s">
        <v>4</v>
      </c>
      <c r="B5" s="956" t="s">
        <v>5</v>
      </c>
      <c r="C5" s="957" t="s">
        <v>6</v>
      </c>
      <c r="D5" s="958"/>
      <c r="E5" s="958"/>
      <c r="F5" s="959"/>
      <c r="G5" s="960" t="s">
        <v>7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>
      <c r="A6" s="955"/>
      <c r="B6" s="955"/>
      <c r="C6" s="16" t="s">
        <v>8</v>
      </c>
      <c r="D6" s="16" t="s">
        <v>9</v>
      </c>
      <c r="E6" s="16" t="s">
        <v>10</v>
      </c>
      <c r="F6" s="17" t="s">
        <v>11</v>
      </c>
      <c r="G6" s="955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18" t="s">
        <v>12</v>
      </c>
      <c r="B7" s="19" t="s">
        <v>13</v>
      </c>
      <c r="C7" s="20"/>
      <c r="D7" s="20"/>
      <c r="E7" s="20"/>
      <c r="F7" s="21"/>
      <c r="G7" s="22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23">
        <v>1</v>
      </c>
      <c r="B8" s="24" t="s">
        <v>14</v>
      </c>
      <c r="C8" s="25"/>
      <c r="D8" s="25"/>
      <c r="E8" s="26">
        <f>'1'!C25</f>
        <v>55.8</v>
      </c>
      <c r="F8" s="23" t="s">
        <v>15</v>
      </c>
      <c r="G8" s="27" t="s">
        <v>16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23">
        <v>2</v>
      </c>
      <c r="B9" s="24" t="s">
        <v>17</v>
      </c>
      <c r="C9" s="25"/>
      <c r="D9" s="25"/>
      <c r="E9" s="26">
        <f>'1'!F25</f>
        <v>12</v>
      </c>
      <c r="F9" s="23" t="s">
        <v>18</v>
      </c>
      <c r="G9" s="27" t="s">
        <v>16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23">
        <v>3</v>
      </c>
      <c r="B10" s="24" t="s">
        <v>19</v>
      </c>
      <c r="C10" s="26" t="s">
        <v>20</v>
      </c>
      <c r="D10" s="26" t="s">
        <v>20</v>
      </c>
      <c r="E10" s="26">
        <f>'1'!G25</f>
        <v>45006</v>
      </c>
      <c r="F10" s="23" t="s">
        <v>21</v>
      </c>
      <c r="G10" s="27" t="s">
        <v>22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23">
        <v>4</v>
      </c>
      <c r="B11" s="24" t="s">
        <v>23</v>
      </c>
      <c r="C11" s="28"/>
      <c r="D11" s="28"/>
      <c r="E11" s="29">
        <f>'1'!I25</f>
        <v>3.0683119716389418</v>
      </c>
      <c r="F11" s="23" t="s">
        <v>21</v>
      </c>
      <c r="G11" s="27" t="s">
        <v>16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23">
        <v>5</v>
      </c>
      <c r="B12" s="24" t="s">
        <v>24</v>
      </c>
      <c r="C12" s="28"/>
      <c r="D12" s="28"/>
      <c r="E12" s="29">
        <f>'1'!J25</f>
        <v>806.5591397849463</v>
      </c>
      <c r="F12" s="23" t="s">
        <v>25</v>
      </c>
      <c r="G12" s="27" t="s">
        <v>16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23">
        <v>6</v>
      </c>
      <c r="B13" s="24" t="s">
        <v>26</v>
      </c>
      <c r="C13" s="28"/>
      <c r="D13" s="28"/>
      <c r="E13" s="29">
        <f>'2'!E28</f>
        <v>47.769964675976361</v>
      </c>
      <c r="F13" s="30" t="s">
        <v>27</v>
      </c>
      <c r="G13" s="27" t="s">
        <v>22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23">
        <v>7</v>
      </c>
      <c r="B14" s="24" t="s">
        <v>28</v>
      </c>
      <c r="C14" s="28"/>
      <c r="D14" s="28"/>
      <c r="E14" s="29">
        <f>'2'!F27</f>
        <v>101.91717791411044</v>
      </c>
      <c r="F14" s="31"/>
      <c r="G14" s="27" t="s">
        <v>22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23">
        <v>8</v>
      </c>
      <c r="B15" s="24" t="s">
        <v>29</v>
      </c>
      <c r="C15" s="29">
        <f>'3'!F12</f>
        <v>55.632893628964354</v>
      </c>
      <c r="D15" s="29">
        <f>'3'!G12</f>
        <v>47.1874468928794</v>
      </c>
      <c r="E15" s="29">
        <f>'3'!H12</f>
        <v>51.42945753919026</v>
      </c>
      <c r="F15" s="23" t="s">
        <v>30</v>
      </c>
      <c r="G15" s="27" t="s">
        <v>31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23">
        <v>9</v>
      </c>
      <c r="B16" s="24" t="s">
        <v>32</v>
      </c>
      <c r="C16" s="29"/>
      <c r="D16" s="29"/>
      <c r="E16" s="29"/>
      <c r="F16" s="23"/>
      <c r="G16" s="27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23"/>
      <c r="B17" s="24" t="s">
        <v>33</v>
      </c>
      <c r="C17" s="29">
        <f>'3'!F16</f>
        <v>30.036486107213022</v>
      </c>
      <c r="D17" s="29">
        <f>'3'!G16</f>
        <v>25.310145584319944</v>
      </c>
      <c r="E17" s="29">
        <f>'3'!H16</f>
        <v>27.6841096199391</v>
      </c>
      <c r="F17" s="23" t="s">
        <v>30</v>
      </c>
      <c r="G17" s="27" t="s">
        <v>31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32"/>
      <c r="B18" s="24" t="s">
        <v>34</v>
      </c>
      <c r="C18" s="29">
        <f>'3'!F17</f>
        <v>21.627841706427166</v>
      </c>
      <c r="D18" s="29">
        <f>'3'!G17</f>
        <v>17.498442191128987</v>
      </c>
      <c r="E18" s="29">
        <f>'3'!H17</f>
        <v>19.572572459681968</v>
      </c>
      <c r="F18" s="23" t="s">
        <v>30</v>
      </c>
      <c r="G18" s="27" t="s">
        <v>31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32"/>
      <c r="B19" s="24" t="s">
        <v>35</v>
      </c>
      <c r="C19" s="29">
        <f>'3'!F18</f>
        <v>0</v>
      </c>
      <c r="D19" s="29">
        <f>'3'!G18</f>
        <v>0</v>
      </c>
      <c r="E19" s="29">
        <f>'3'!H18</f>
        <v>0</v>
      </c>
      <c r="F19" s="23" t="s">
        <v>30</v>
      </c>
      <c r="G19" s="27" t="s">
        <v>31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32"/>
      <c r="B20" s="24" t="s">
        <v>36</v>
      </c>
      <c r="C20" s="29">
        <f>'3'!F19</f>
        <v>0.33679483581251751</v>
      </c>
      <c r="D20" s="29">
        <f>'3'!G19</f>
        <v>0.34555033138843255</v>
      </c>
      <c r="E20" s="29">
        <f>'3'!H19</f>
        <v>0.34115258824856209</v>
      </c>
      <c r="F20" s="23" t="s">
        <v>30</v>
      </c>
      <c r="G20" s="27" t="s">
        <v>31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32"/>
      <c r="B21" s="24" t="s">
        <v>37</v>
      </c>
      <c r="C21" s="29">
        <f>'3'!F20</f>
        <v>1.0103845074375526</v>
      </c>
      <c r="D21" s="29">
        <f>'3'!G20</f>
        <v>1.268906134934572</v>
      </c>
      <c r="E21" s="29">
        <f>'3'!H20</f>
        <v>1.1390549227472651</v>
      </c>
      <c r="F21" s="23" t="s">
        <v>30</v>
      </c>
      <c r="G21" s="27" t="s">
        <v>31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32"/>
      <c r="B22" s="24" t="s">
        <v>38</v>
      </c>
      <c r="C22" s="29" t="s">
        <v>20</v>
      </c>
      <c r="D22" s="29" t="s">
        <v>20</v>
      </c>
      <c r="E22" s="29">
        <f>'3'!H21</f>
        <v>2.5741513476936957</v>
      </c>
      <c r="F22" s="23" t="s">
        <v>30</v>
      </c>
      <c r="G22" s="27" t="s">
        <v>31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32"/>
      <c r="B23" s="24" t="s">
        <v>39</v>
      </c>
      <c r="C23" s="29">
        <f>'3'!F22</f>
        <v>0.16278417064271683</v>
      </c>
      <c r="D23" s="29">
        <f>'3'!G22</f>
        <v>7.3641873902452845E-2</v>
      </c>
      <c r="E23" s="29">
        <f>'3'!H22</f>
        <v>0.11841660087966617</v>
      </c>
      <c r="F23" s="23" t="s">
        <v>30</v>
      </c>
      <c r="G23" s="27" t="s">
        <v>31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" customHeight="1">
      <c r="A24" s="32"/>
      <c r="B24" s="33"/>
      <c r="C24" s="34"/>
      <c r="D24" s="34"/>
      <c r="E24" s="34"/>
      <c r="F24" s="23"/>
      <c r="G24" s="27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35" t="s">
        <v>40</v>
      </c>
      <c r="B25" s="36" t="s">
        <v>41</v>
      </c>
      <c r="C25" s="37"/>
      <c r="D25" s="37"/>
      <c r="E25" s="37"/>
      <c r="F25" s="23"/>
      <c r="G25" s="38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35" t="s">
        <v>42</v>
      </c>
      <c r="B26" s="36" t="s">
        <v>43</v>
      </c>
      <c r="C26" s="37"/>
      <c r="D26" s="37"/>
      <c r="E26" s="37"/>
      <c r="F26" s="23"/>
      <c r="G26" s="38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>
      <c r="A27" s="31">
        <v>10</v>
      </c>
      <c r="B27" s="24" t="s">
        <v>44</v>
      </c>
      <c r="C27" s="39"/>
      <c r="D27" s="39"/>
      <c r="E27" s="26" t="s">
        <v>20</v>
      </c>
      <c r="F27" s="23" t="s">
        <v>45</v>
      </c>
      <c r="G27" s="27" t="s">
        <v>46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>
      <c r="A28" s="31">
        <v>11</v>
      </c>
      <c r="B28" s="24" t="s">
        <v>47</v>
      </c>
      <c r="C28" s="39"/>
      <c r="D28" s="39"/>
      <c r="E28" s="26">
        <f>'4'!J12</f>
        <v>0</v>
      </c>
      <c r="F28" s="23" t="s">
        <v>45</v>
      </c>
      <c r="G28" s="27" t="s">
        <v>46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>
      <c r="A29" s="31">
        <v>12</v>
      </c>
      <c r="B29" s="24" t="s">
        <v>48</v>
      </c>
      <c r="C29" s="39"/>
      <c r="D29" s="39"/>
      <c r="E29" s="26">
        <f>'4'!J14</f>
        <v>1</v>
      </c>
      <c r="F29" s="23" t="s">
        <v>49</v>
      </c>
      <c r="G29" s="27" t="s">
        <v>46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>
      <c r="A30" s="31">
        <v>13</v>
      </c>
      <c r="B30" s="24" t="s">
        <v>50</v>
      </c>
      <c r="C30" s="39"/>
      <c r="D30" s="39"/>
      <c r="E30" s="26">
        <f>'4'!J16</f>
        <v>0</v>
      </c>
      <c r="F30" s="23" t="s">
        <v>49</v>
      </c>
      <c r="G30" s="27" t="s">
        <v>46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>
      <c r="A31" s="31">
        <v>14</v>
      </c>
      <c r="B31" s="24" t="s">
        <v>51</v>
      </c>
      <c r="C31" s="39"/>
      <c r="D31" s="39"/>
      <c r="E31" s="26">
        <f>'4'!J17</f>
        <v>1</v>
      </c>
      <c r="F31" s="23" t="s">
        <v>52</v>
      </c>
      <c r="G31" s="27" t="s">
        <v>46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31">
        <v>15</v>
      </c>
      <c r="B32" s="24" t="s">
        <v>53</v>
      </c>
      <c r="C32" s="39"/>
      <c r="D32" s="39"/>
      <c r="E32" s="26">
        <f>'4'!J18</f>
        <v>3</v>
      </c>
      <c r="F32" s="23" t="s">
        <v>54</v>
      </c>
      <c r="G32" s="27" t="s">
        <v>46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31">
        <v>16</v>
      </c>
      <c r="B33" s="24" t="s">
        <v>55</v>
      </c>
      <c r="C33" s="39"/>
      <c r="D33" s="40"/>
      <c r="E33" s="26">
        <f>'4'!J40</f>
        <v>5</v>
      </c>
      <c r="F33" s="30" t="s">
        <v>56</v>
      </c>
      <c r="G33" s="27" t="s">
        <v>46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31">
        <v>17</v>
      </c>
      <c r="B34" s="24" t="s">
        <v>57</v>
      </c>
      <c r="C34" s="39"/>
      <c r="D34" s="40"/>
      <c r="E34" s="26">
        <f>'4'!J20</f>
        <v>1</v>
      </c>
      <c r="F34" s="30" t="s">
        <v>58</v>
      </c>
      <c r="G34" s="27" t="s">
        <v>46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31">
        <v>18</v>
      </c>
      <c r="B35" s="24" t="s">
        <v>59</v>
      </c>
      <c r="C35" s="39"/>
      <c r="D35" s="40"/>
      <c r="E35" s="26">
        <f>'4'!J21</f>
        <v>0</v>
      </c>
      <c r="F35" s="30" t="s">
        <v>60</v>
      </c>
      <c r="G35" s="27" t="s">
        <v>46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" customHeight="1">
      <c r="A36" s="31">
        <v>19</v>
      </c>
      <c r="B36" s="24" t="s">
        <v>61</v>
      </c>
      <c r="C36" s="41"/>
      <c r="D36" s="41"/>
      <c r="E36" s="42" t="e">
        <f>'6'!E13</f>
        <v>#DIV/0!</v>
      </c>
      <c r="F36" s="23" t="s">
        <v>30</v>
      </c>
      <c r="G36" s="27" t="s">
        <v>62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43"/>
      <c r="B37" s="24"/>
      <c r="C37" s="41"/>
      <c r="D37" s="44"/>
      <c r="E37" s="42"/>
      <c r="F37" s="23"/>
      <c r="G37" s="27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35" t="s">
        <v>63</v>
      </c>
      <c r="B38" s="36" t="s">
        <v>64</v>
      </c>
      <c r="C38" s="41"/>
      <c r="D38" s="44"/>
      <c r="E38" s="42"/>
      <c r="F38" s="23"/>
      <c r="G38" s="27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23">
        <v>20</v>
      </c>
      <c r="B39" s="24" t="s">
        <v>65</v>
      </c>
      <c r="C39" s="42">
        <f>'5'!C13</f>
        <v>13.867126986234673</v>
      </c>
      <c r="D39" s="42">
        <f>'5'!D13</f>
        <v>19.889029231324432</v>
      </c>
      <c r="E39" s="42">
        <f>'5'!E13</f>
        <v>16.8494895109582</v>
      </c>
      <c r="F39" s="23" t="s">
        <v>30</v>
      </c>
      <c r="G39" s="27" t="s">
        <v>66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23">
        <v>21</v>
      </c>
      <c r="B40" s="24" t="s">
        <v>67</v>
      </c>
      <c r="C40" s="42">
        <f>'5'!F13</f>
        <v>0.44261496923825966</v>
      </c>
      <c r="D40" s="42">
        <f>'5'!G13</f>
        <v>0.77138217250090213</v>
      </c>
      <c r="E40" s="42">
        <f>'5'!H13</f>
        <v>0.60543776948683004</v>
      </c>
      <c r="F40" s="23" t="s">
        <v>30</v>
      </c>
      <c r="G40" s="27" t="s">
        <v>66</v>
      </c>
      <c r="H40" s="1"/>
      <c r="I40" s="45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23">
        <v>22</v>
      </c>
      <c r="B41" s="24" t="s">
        <v>68</v>
      </c>
      <c r="C41" s="46" t="e">
        <f>'7'!M31</f>
        <v>#DIV/0!</v>
      </c>
      <c r="D41" s="46" t="e">
        <f>'7'!N31</f>
        <v>#DIV/0!</v>
      </c>
      <c r="E41" s="46" t="e">
        <f>'7'!O31</f>
        <v>#DIV/0!</v>
      </c>
      <c r="F41" s="23" t="s">
        <v>69</v>
      </c>
      <c r="G41" s="27" t="s">
        <v>70</v>
      </c>
      <c r="H41" s="1"/>
      <c r="I41" s="45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23">
        <v>23</v>
      </c>
      <c r="B42" s="24" t="s">
        <v>71</v>
      </c>
      <c r="C42" s="46" t="e">
        <f>'7'!P31</f>
        <v>#DIV/0!</v>
      </c>
      <c r="D42" s="46" t="e">
        <f>'7'!Q31</f>
        <v>#DIV/0!</v>
      </c>
      <c r="E42" s="46" t="e">
        <f>'7'!R31</f>
        <v>#DIV/0!</v>
      </c>
      <c r="F42" s="23" t="s">
        <v>69</v>
      </c>
      <c r="G42" s="27" t="s">
        <v>70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23">
        <v>24</v>
      </c>
      <c r="B43" s="24" t="s">
        <v>72</v>
      </c>
      <c r="C43" s="47"/>
      <c r="D43" s="48"/>
      <c r="E43" s="29" t="e">
        <f>'8'!G30</f>
        <v>#DIV/0!</v>
      </c>
      <c r="F43" s="23" t="s">
        <v>30</v>
      </c>
      <c r="G43" s="27" t="s">
        <v>73</v>
      </c>
      <c r="H43" s="1"/>
      <c r="I43" s="45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23">
        <v>25</v>
      </c>
      <c r="B44" s="24" t="s">
        <v>74</v>
      </c>
      <c r="C44" s="49"/>
      <c r="D44" s="50"/>
      <c r="E44" s="29" t="e">
        <f>'8'!H30</f>
        <v>#DIV/0!</v>
      </c>
      <c r="F44" s="23" t="s">
        <v>75</v>
      </c>
      <c r="G44" s="27" t="s">
        <v>73</v>
      </c>
      <c r="H44" s="1"/>
      <c r="I44" s="45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23">
        <v>26</v>
      </c>
      <c r="B45" s="24" t="s">
        <v>76</v>
      </c>
      <c r="C45" s="49"/>
      <c r="D45" s="50"/>
      <c r="E45" s="29" t="e">
        <f>'8'!I30</f>
        <v>#DIV/0!</v>
      </c>
      <c r="F45" s="23" t="s">
        <v>77</v>
      </c>
      <c r="G45" s="27" t="s">
        <v>73</v>
      </c>
      <c r="H45" s="1"/>
      <c r="I45" s="45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23">
        <v>27</v>
      </c>
      <c r="B46" s="24" t="s">
        <v>78</v>
      </c>
      <c r="C46" s="49"/>
      <c r="D46" s="50"/>
      <c r="E46" s="29" t="s">
        <v>20</v>
      </c>
      <c r="F46" s="23" t="s">
        <v>77</v>
      </c>
      <c r="G46" s="27" t="s">
        <v>73</v>
      </c>
      <c r="H46" s="1"/>
      <c r="I46" s="45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23">
        <v>28</v>
      </c>
      <c r="B47" s="24" t="s">
        <v>79</v>
      </c>
      <c r="C47" s="49"/>
      <c r="D47" s="50"/>
      <c r="E47" s="42">
        <f>'9'!D33</f>
        <v>1</v>
      </c>
      <c r="F47" s="23" t="s">
        <v>30</v>
      </c>
      <c r="G47" s="27" t="s">
        <v>80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23">
        <v>29</v>
      </c>
      <c r="B48" s="24" t="s">
        <v>81</v>
      </c>
      <c r="C48" s="49"/>
      <c r="D48" s="50"/>
      <c r="E48" s="51">
        <f>'10'!D49</f>
        <v>39</v>
      </c>
      <c r="F48" s="23" t="s">
        <v>30</v>
      </c>
      <c r="G48" s="27" t="s">
        <v>82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23">
        <v>30</v>
      </c>
      <c r="B49" s="24" t="s">
        <v>83</v>
      </c>
      <c r="C49" s="49"/>
      <c r="D49" s="50"/>
      <c r="E49" s="51">
        <f>'11'!D15</f>
        <v>1</v>
      </c>
      <c r="F49" s="23" t="s">
        <v>30</v>
      </c>
      <c r="G49" s="52" t="s">
        <v>84</v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23"/>
      <c r="B50" s="24"/>
      <c r="C50" s="49"/>
      <c r="D50" s="50"/>
      <c r="E50" s="42"/>
      <c r="F50" s="23"/>
      <c r="G50" s="27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43"/>
      <c r="B51" s="33"/>
      <c r="C51" s="53"/>
      <c r="D51" s="54"/>
      <c r="E51" s="54"/>
      <c r="F51" s="23"/>
      <c r="G51" s="27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" customHeight="1">
      <c r="A52" s="35" t="s">
        <v>85</v>
      </c>
      <c r="B52" s="36" t="s">
        <v>86</v>
      </c>
      <c r="C52" s="55"/>
      <c r="D52" s="50"/>
      <c r="E52" s="54"/>
      <c r="F52" s="23"/>
      <c r="G52" s="27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31">
        <v>31</v>
      </c>
      <c r="B53" s="24" t="s">
        <v>87</v>
      </c>
      <c r="C53" s="55"/>
      <c r="D53" s="56"/>
      <c r="E53" s="57">
        <f>'12'!H24</f>
        <v>104</v>
      </c>
      <c r="F53" s="30" t="s">
        <v>88</v>
      </c>
      <c r="G53" s="27" t="s">
        <v>89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31">
        <v>32</v>
      </c>
      <c r="B54" s="24" t="s">
        <v>90</v>
      </c>
      <c r="C54" s="55"/>
      <c r="D54" s="56"/>
      <c r="E54" s="42" t="e">
        <f>'12'!#REF!</f>
        <v>#REF!</v>
      </c>
      <c r="F54" s="30" t="s">
        <v>30</v>
      </c>
      <c r="G54" s="27" t="s">
        <v>89</v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31">
        <v>33</v>
      </c>
      <c r="B55" s="24" t="s">
        <v>91</v>
      </c>
      <c r="C55" s="55"/>
      <c r="D55" s="56"/>
      <c r="E55" s="42">
        <f>'12'!H25</f>
        <v>3.6958066808813075</v>
      </c>
      <c r="F55" s="30" t="s">
        <v>92</v>
      </c>
      <c r="G55" s="27" t="s">
        <v>89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31">
        <v>34</v>
      </c>
      <c r="B56" s="24" t="s">
        <v>93</v>
      </c>
      <c r="C56" s="55"/>
      <c r="D56" s="56"/>
      <c r="E56" s="57">
        <f>'12'!I24</f>
        <v>16</v>
      </c>
      <c r="F56" s="23" t="s">
        <v>93</v>
      </c>
      <c r="G56" s="27" t="s">
        <v>89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43"/>
      <c r="B57" s="33"/>
      <c r="C57" s="53"/>
      <c r="D57" s="54"/>
      <c r="E57" s="54"/>
      <c r="F57" s="23"/>
      <c r="G57" s="27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35" t="s">
        <v>94</v>
      </c>
      <c r="B58" s="36" t="s">
        <v>95</v>
      </c>
      <c r="C58" s="37"/>
      <c r="D58" s="37"/>
      <c r="E58" s="37"/>
      <c r="F58" s="23"/>
      <c r="G58" s="38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23">
        <v>35</v>
      </c>
      <c r="B59" s="24" t="s">
        <v>96</v>
      </c>
      <c r="C59" s="58">
        <f>'13'!C22</f>
        <v>0</v>
      </c>
      <c r="D59" s="58">
        <f>'13'!D22</f>
        <v>0</v>
      </c>
      <c r="E59" s="58">
        <f>'13'!E22</f>
        <v>0</v>
      </c>
      <c r="F59" s="23" t="s">
        <v>97</v>
      </c>
      <c r="G59" s="27" t="s">
        <v>98</v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23">
        <v>36</v>
      </c>
      <c r="B60" s="24" t="s">
        <v>99</v>
      </c>
      <c r="C60" s="58">
        <f>'13'!F22</f>
        <v>0</v>
      </c>
      <c r="D60" s="58">
        <f>'13'!G22</f>
        <v>0</v>
      </c>
      <c r="E60" s="58">
        <f>'13'!H22</f>
        <v>0</v>
      </c>
      <c r="F60" s="23" t="s">
        <v>97</v>
      </c>
      <c r="G60" s="27" t="s">
        <v>98</v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23">
        <v>37</v>
      </c>
      <c r="B61" s="24" t="s">
        <v>100</v>
      </c>
      <c r="C61" s="59"/>
      <c r="D61" s="59"/>
      <c r="E61" s="58">
        <f>'13'!K23</f>
        <v>0</v>
      </c>
      <c r="F61" s="23" t="s">
        <v>101</v>
      </c>
      <c r="G61" s="27" t="s">
        <v>98</v>
      </c>
      <c r="H61" s="1"/>
      <c r="I61" s="45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23">
        <v>38</v>
      </c>
      <c r="B62" s="24" t="s">
        <v>102</v>
      </c>
      <c r="C62" s="58">
        <f>'13'!R22</f>
        <v>0</v>
      </c>
      <c r="D62" s="58">
        <f>'13'!S22</f>
        <v>0</v>
      </c>
      <c r="E62" s="58">
        <f>'13'!T22</f>
        <v>0</v>
      </c>
      <c r="F62" s="23" t="s">
        <v>97</v>
      </c>
      <c r="G62" s="27" t="s">
        <v>98</v>
      </c>
      <c r="H62" s="1"/>
      <c r="I62" s="45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23">
        <v>39</v>
      </c>
      <c r="B63" s="24" t="s">
        <v>103</v>
      </c>
      <c r="C63" s="59"/>
      <c r="D63" s="59"/>
      <c r="E63" s="58">
        <f>'13'!T23</f>
        <v>0</v>
      </c>
      <c r="F63" s="23" t="s">
        <v>101</v>
      </c>
      <c r="G63" s="27" t="s">
        <v>98</v>
      </c>
      <c r="H63" s="1"/>
      <c r="I63" s="45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23">
        <v>40</v>
      </c>
      <c r="B64" s="24" t="s">
        <v>104</v>
      </c>
      <c r="C64" s="59"/>
      <c r="D64" s="58">
        <f>'14'!F28</f>
        <v>0</v>
      </c>
      <c r="E64" s="59"/>
      <c r="F64" s="23" t="s">
        <v>97</v>
      </c>
      <c r="G64" s="27" t="s">
        <v>105</v>
      </c>
      <c r="H64" s="1"/>
      <c r="I64" s="45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23">
        <v>41</v>
      </c>
      <c r="B65" s="24" t="s">
        <v>106</v>
      </c>
      <c r="C65" s="59"/>
      <c r="D65" s="58">
        <f>'14'!F29</f>
        <v>0</v>
      </c>
      <c r="E65" s="59"/>
      <c r="F65" s="23" t="s">
        <v>101</v>
      </c>
      <c r="G65" s="27" t="s">
        <v>105</v>
      </c>
      <c r="H65" s="1"/>
      <c r="I65" s="45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23">
        <v>42</v>
      </c>
      <c r="B66" s="24" t="s">
        <v>107</v>
      </c>
      <c r="C66" s="58">
        <f>'14'!C28</f>
        <v>0</v>
      </c>
      <c r="D66" s="58">
        <f>'14'!D28</f>
        <v>0</v>
      </c>
      <c r="E66" s="58">
        <f>'14'!E28</f>
        <v>0</v>
      </c>
      <c r="F66" s="23" t="s">
        <v>97</v>
      </c>
      <c r="G66" s="27" t="s">
        <v>105</v>
      </c>
      <c r="H66" s="1"/>
      <c r="I66" s="45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23">
        <v>43</v>
      </c>
      <c r="B67" s="24" t="s">
        <v>108</v>
      </c>
      <c r="C67" s="59"/>
      <c r="D67" s="59"/>
      <c r="E67" s="58">
        <f>'14'!E29</f>
        <v>0</v>
      </c>
      <c r="F67" s="23" t="s">
        <v>101</v>
      </c>
      <c r="G67" s="27" t="s">
        <v>105</v>
      </c>
      <c r="H67" s="1"/>
      <c r="I67" s="45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23">
        <v>44</v>
      </c>
      <c r="B68" s="24" t="s">
        <v>109</v>
      </c>
      <c r="C68" s="58">
        <f>'15'!C19</f>
        <v>0</v>
      </c>
      <c r="D68" s="58">
        <f>'15'!D19</f>
        <v>0</v>
      </c>
      <c r="E68" s="58">
        <f>'15'!E19</f>
        <v>0</v>
      </c>
      <c r="F68" s="23" t="s">
        <v>97</v>
      </c>
      <c r="G68" s="27" t="s">
        <v>110</v>
      </c>
      <c r="H68" s="1"/>
      <c r="I68" s="45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23">
        <v>45</v>
      </c>
      <c r="B69" s="24" t="s">
        <v>111</v>
      </c>
      <c r="C69" s="58">
        <f>'15'!F19</f>
        <v>0</v>
      </c>
      <c r="D69" s="58">
        <f>'15'!G19</f>
        <v>0</v>
      </c>
      <c r="E69" s="58">
        <f>'15'!H19</f>
        <v>0</v>
      </c>
      <c r="F69" s="23" t="s">
        <v>97</v>
      </c>
      <c r="G69" s="27" t="s">
        <v>110</v>
      </c>
      <c r="H69" s="1"/>
      <c r="I69" s="45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23">
        <v>46</v>
      </c>
      <c r="B70" s="24" t="s">
        <v>112</v>
      </c>
      <c r="C70" s="58">
        <f>'15'!I19</f>
        <v>0</v>
      </c>
      <c r="D70" s="58">
        <f>'15'!J19</f>
        <v>0</v>
      </c>
      <c r="E70" s="58">
        <f>'15'!K19</f>
        <v>0</v>
      </c>
      <c r="F70" s="23" t="s">
        <v>97</v>
      </c>
      <c r="G70" s="27" t="s">
        <v>110</v>
      </c>
      <c r="H70" s="1"/>
      <c r="I70" s="45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23">
        <v>47</v>
      </c>
      <c r="B71" s="24" t="s">
        <v>113</v>
      </c>
      <c r="C71" s="58">
        <f>'16'!C19</f>
        <v>0</v>
      </c>
      <c r="D71" s="58">
        <f>'16'!D19</f>
        <v>0</v>
      </c>
      <c r="E71" s="58">
        <f>'16'!E19</f>
        <v>0</v>
      </c>
      <c r="F71" s="23" t="s">
        <v>97</v>
      </c>
      <c r="G71" s="27" t="s">
        <v>114</v>
      </c>
      <c r="H71" s="1"/>
      <c r="I71" s="45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23">
        <v>48</v>
      </c>
      <c r="B72" s="24" t="s">
        <v>115</v>
      </c>
      <c r="C72" s="58">
        <f>'16'!F19</f>
        <v>0</v>
      </c>
      <c r="D72" s="58">
        <f>'16'!G19</f>
        <v>0</v>
      </c>
      <c r="E72" s="58">
        <f>'16'!H19</f>
        <v>0</v>
      </c>
      <c r="F72" s="23" t="s">
        <v>97</v>
      </c>
      <c r="G72" s="27" t="s">
        <v>114</v>
      </c>
      <c r="H72" s="1"/>
      <c r="I72" s="45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23">
        <v>49</v>
      </c>
      <c r="B73" s="24" t="s">
        <v>116</v>
      </c>
      <c r="C73" s="58">
        <f>'16'!I19</f>
        <v>0</v>
      </c>
      <c r="D73" s="58">
        <f>'16'!J19</f>
        <v>0</v>
      </c>
      <c r="E73" s="58">
        <f>'16'!K19</f>
        <v>0</v>
      </c>
      <c r="F73" s="23" t="s">
        <v>97</v>
      </c>
      <c r="G73" s="27" t="s">
        <v>114</v>
      </c>
      <c r="H73" s="1"/>
      <c r="I73" s="45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23">
        <v>50</v>
      </c>
      <c r="B74" s="24" t="s">
        <v>117</v>
      </c>
      <c r="C74" s="58">
        <f>'16'!L19</f>
        <v>0</v>
      </c>
      <c r="D74" s="58">
        <f>'16'!M19</f>
        <v>0</v>
      </c>
      <c r="E74" s="58">
        <f>'16'!N19</f>
        <v>0</v>
      </c>
      <c r="F74" s="23" t="s">
        <v>97</v>
      </c>
      <c r="G74" s="27" t="s">
        <v>114</v>
      </c>
      <c r="H74" s="1"/>
      <c r="I74" s="45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23">
        <v>51</v>
      </c>
      <c r="B75" s="24" t="s">
        <v>118</v>
      </c>
      <c r="C75" s="58">
        <f>'17'!C22</f>
        <v>0</v>
      </c>
      <c r="D75" s="58">
        <f>'17'!D22</f>
        <v>0</v>
      </c>
      <c r="E75" s="58">
        <f>'17'!E22</f>
        <v>0</v>
      </c>
      <c r="F75" s="23" t="s">
        <v>97</v>
      </c>
      <c r="G75" s="27" t="s">
        <v>119</v>
      </c>
      <c r="H75" s="1"/>
      <c r="I75" s="45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23">
        <v>52</v>
      </c>
      <c r="B76" s="24" t="s">
        <v>120</v>
      </c>
      <c r="C76" s="58">
        <f>'17'!F22</f>
        <v>0</v>
      </c>
      <c r="D76" s="58">
        <f>'17'!G22</f>
        <v>0</v>
      </c>
      <c r="E76" s="58">
        <f>'17'!H22</f>
        <v>0</v>
      </c>
      <c r="F76" s="23" t="s">
        <v>97</v>
      </c>
      <c r="G76" s="27" t="s">
        <v>119</v>
      </c>
      <c r="H76" s="1"/>
      <c r="I76" s="45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23">
        <v>53</v>
      </c>
      <c r="B77" s="24" t="s">
        <v>121</v>
      </c>
      <c r="C77" s="58">
        <f>'17'!I22</f>
        <v>0</v>
      </c>
      <c r="D77" s="58">
        <f>'17'!J22</f>
        <v>0</v>
      </c>
      <c r="E77" s="58">
        <f>'17'!K22</f>
        <v>0</v>
      </c>
      <c r="F77" s="23" t="s">
        <v>97</v>
      </c>
      <c r="G77" s="27" t="s">
        <v>119</v>
      </c>
      <c r="H77" s="1"/>
      <c r="I77" s="45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32"/>
      <c r="B78" s="33"/>
      <c r="C78" s="54"/>
      <c r="D78" s="54"/>
      <c r="E78" s="54"/>
      <c r="F78" s="23"/>
      <c r="G78" s="27"/>
      <c r="H78" s="1"/>
      <c r="I78" s="45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35" t="s">
        <v>122</v>
      </c>
      <c r="B79" s="36" t="s">
        <v>123</v>
      </c>
      <c r="C79" s="53"/>
      <c r="D79" s="53"/>
      <c r="E79" s="53"/>
      <c r="F79" s="23"/>
      <c r="G79" s="38"/>
      <c r="H79" s="1"/>
      <c r="I79" s="60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23">
        <v>54</v>
      </c>
      <c r="B80" s="24" t="s">
        <v>124</v>
      </c>
      <c r="C80" s="55"/>
      <c r="D80" s="56"/>
      <c r="E80" s="29">
        <f>'19'!D19</f>
        <v>0.67704028060141641</v>
      </c>
      <c r="F80" s="23" t="s">
        <v>30</v>
      </c>
      <c r="G80" s="27" t="s">
        <v>125</v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23">
        <v>55</v>
      </c>
      <c r="B81" s="24" t="s">
        <v>126</v>
      </c>
      <c r="C81" s="55"/>
      <c r="D81" s="56"/>
      <c r="E81" s="61">
        <f>'20'!C34</f>
        <v>3494301968</v>
      </c>
      <c r="F81" s="30" t="s">
        <v>127</v>
      </c>
      <c r="G81" s="27" t="s">
        <v>128</v>
      </c>
      <c r="H81" s="1"/>
      <c r="I81" s="45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23">
        <v>56</v>
      </c>
      <c r="B82" s="24" t="s">
        <v>129</v>
      </c>
      <c r="C82" s="55"/>
      <c r="D82" s="56"/>
      <c r="E82" s="42">
        <f>'20'!D36</f>
        <v>0.80342270072716171</v>
      </c>
      <c r="F82" s="23" t="s">
        <v>30</v>
      </c>
      <c r="G82" s="27" t="s">
        <v>128</v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23">
        <v>57</v>
      </c>
      <c r="B83" s="24" t="s">
        <v>130</v>
      </c>
      <c r="C83" s="55"/>
      <c r="D83" s="56"/>
      <c r="E83" s="61">
        <f>'20'!C37</f>
        <v>69403347.699507952</v>
      </c>
      <c r="F83" s="23" t="s">
        <v>127</v>
      </c>
      <c r="G83" s="27" t="s">
        <v>128</v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32"/>
      <c r="B84" s="33"/>
      <c r="C84" s="53"/>
      <c r="D84" s="54"/>
      <c r="E84" s="54"/>
      <c r="F84" s="23"/>
      <c r="G84" s="27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35" t="s">
        <v>131</v>
      </c>
      <c r="B85" s="36" t="s">
        <v>132</v>
      </c>
      <c r="C85" s="53"/>
      <c r="D85" s="53"/>
      <c r="E85" s="53"/>
      <c r="F85" s="23"/>
      <c r="G85" s="38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35" t="s">
        <v>133</v>
      </c>
      <c r="B86" s="36" t="s">
        <v>134</v>
      </c>
      <c r="C86" s="53"/>
      <c r="D86" s="53"/>
      <c r="E86" s="53"/>
      <c r="F86" s="23"/>
      <c r="G86" s="38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23">
        <v>58</v>
      </c>
      <c r="B87" s="24" t="s">
        <v>135</v>
      </c>
      <c r="C87" s="62">
        <f>'21'!D24</f>
        <v>220</v>
      </c>
      <c r="D87" s="62">
        <f>'21'!G24</f>
        <v>216</v>
      </c>
      <c r="E87" s="62">
        <f>'21'!J24</f>
        <v>436</v>
      </c>
      <c r="F87" s="23" t="s">
        <v>97</v>
      </c>
      <c r="G87" s="27" t="s">
        <v>136</v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23">
        <v>59</v>
      </c>
      <c r="B88" s="24" t="s">
        <v>137</v>
      </c>
      <c r="C88" s="63">
        <f>'21'!E25</f>
        <v>9.0090090090090094</v>
      </c>
      <c r="D88" s="29">
        <f>'21'!H25</f>
        <v>0</v>
      </c>
      <c r="E88" s="29">
        <f>'21'!K25</f>
        <v>4.5662100456620998</v>
      </c>
      <c r="F88" s="23" t="s">
        <v>138</v>
      </c>
      <c r="G88" s="27" t="s">
        <v>136</v>
      </c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23">
        <v>60</v>
      </c>
      <c r="B89" s="24" t="s">
        <v>139</v>
      </c>
      <c r="C89" s="64"/>
      <c r="D89" s="65">
        <f>'22'!H22</f>
        <v>0</v>
      </c>
      <c r="E89" s="64"/>
      <c r="F89" s="23" t="s">
        <v>140</v>
      </c>
      <c r="G89" s="27" t="s">
        <v>136</v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23">
        <v>61</v>
      </c>
      <c r="B90" s="24" t="s">
        <v>141</v>
      </c>
      <c r="C90" s="64"/>
      <c r="D90" s="65">
        <f>'22'!H23</f>
        <v>0</v>
      </c>
      <c r="E90" s="64"/>
      <c r="F90" s="23" t="s">
        <v>142</v>
      </c>
      <c r="G90" s="27" t="s">
        <v>136</v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23">
        <v>62</v>
      </c>
      <c r="B91" s="24" t="s">
        <v>143</v>
      </c>
      <c r="C91" s="49"/>
      <c r="D91" s="29">
        <f>'24'!F23</f>
        <v>104.08602150537634</v>
      </c>
      <c r="E91" s="28"/>
      <c r="F91" s="23" t="s">
        <v>30</v>
      </c>
      <c r="G91" s="27" t="s">
        <v>144</v>
      </c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23">
        <v>63</v>
      </c>
      <c r="B92" s="24" t="s">
        <v>145</v>
      </c>
      <c r="C92" s="49"/>
      <c r="D92" s="29">
        <f>'24'!H23</f>
        <v>97.634408602150529</v>
      </c>
      <c r="E92" s="28"/>
      <c r="F92" s="23" t="s">
        <v>30</v>
      </c>
      <c r="G92" s="27" t="s">
        <v>144</v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23">
        <v>64</v>
      </c>
      <c r="B93" s="24" t="s">
        <v>146</v>
      </c>
      <c r="C93" s="49"/>
      <c r="D93" s="29">
        <f>'24'!J23</f>
        <v>97.634408602150529</v>
      </c>
      <c r="E93" s="28"/>
      <c r="F93" s="23" t="s">
        <v>30</v>
      </c>
      <c r="G93" s="27" t="s">
        <v>144</v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23">
        <v>65</v>
      </c>
      <c r="B94" s="24" t="s">
        <v>147</v>
      </c>
      <c r="C94" s="49"/>
      <c r="D94" s="29">
        <f>'24'!M23</f>
        <v>100</v>
      </c>
      <c r="E94" s="28"/>
      <c r="F94" s="23" t="s">
        <v>30</v>
      </c>
      <c r="G94" s="27" t="s">
        <v>144</v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23">
        <v>66</v>
      </c>
      <c r="B95" s="24" t="s">
        <v>148</v>
      </c>
      <c r="C95" s="49"/>
      <c r="D95" s="29">
        <f>'24'!Q23</f>
        <v>100</v>
      </c>
      <c r="E95" s="28"/>
      <c r="F95" s="23" t="s">
        <v>30</v>
      </c>
      <c r="G95" s="27" t="s">
        <v>144</v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23">
        <v>67</v>
      </c>
      <c r="B96" s="24" t="s">
        <v>149</v>
      </c>
      <c r="C96" s="49"/>
      <c r="D96" s="29">
        <f>'24'!S23</f>
        <v>100</v>
      </c>
      <c r="E96" s="28"/>
      <c r="F96" s="23" t="s">
        <v>30</v>
      </c>
      <c r="G96" s="27" t="s">
        <v>144</v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23">
        <v>68</v>
      </c>
      <c r="B97" s="24" t="s">
        <v>150</v>
      </c>
      <c r="C97" s="50"/>
      <c r="D97" s="29">
        <f>'25'!P23</f>
        <v>100</v>
      </c>
      <c r="E97" s="28"/>
      <c r="F97" s="23" t="s">
        <v>30</v>
      </c>
      <c r="G97" s="27" t="s">
        <v>144</v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23">
        <v>69</v>
      </c>
      <c r="B98" s="24" t="s">
        <v>151</v>
      </c>
      <c r="C98" s="49"/>
      <c r="D98" s="29">
        <f>'28'!F23</f>
        <v>100</v>
      </c>
      <c r="E98" s="28"/>
      <c r="F98" s="23" t="s">
        <v>30</v>
      </c>
      <c r="G98" s="27" t="s">
        <v>152</v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23">
        <v>70</v>
      </c>
      <c r="B99" s="24" t="s">
        <v>153</v>
      </c>
      <c r="C99" s="49"/>
      <c r="D99" s="29">
        <f>'28'!H23</f>
        <v>100</v>
      </c>
      <c r="E99" s="28"/>
      <c r="F99" s="23" t="s">
        <v>30</v>
      </c>
      <c r="G99" s="27" t="s">
        <v>152</v>
      </c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23">
        <v>71</v>
      </c>
      <c r="B100" s="24" t="s">
        <v>154</v>
      </c>
      <c r="C100" s="49"/>
      <c r="D100" s="29">
        <f>'32'!G25</f>
        <v>107.55555555555556</v>
      </c>
      <c r="E100" s="28"/>
      <c r="F100" s="23" t="s">
        <v>30</v>
      </c>
      <c r="G100" s="27" t="s">
        <v>155</v>
      </c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23">
        <v>72</v>
      </c>
      <c r="B101" s="24" t="s">
        <v>156</v>
      </c>
      <c r="C101" s="50"/>
      <c r="D101" s="28"/>
      <c r="E101" s="29">
        <f>'29'!V24</f>
        <v>71.196606202457573</v>
      </c>
      <c r="F101" s="23" t="s">
        <v>30</v>
      </c>
      <c r="G101" s="27" t="s">
        <v>157</v>
      </c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23">
        <v>73</v>
      </c>
      <c r="B102" s="24" t="s">
        <v>158</v>
      </c>
      <c r="C102" s="50"/>
      <c r="D102" s="28"/>
      <c r="E102" s="29">
        <f>'31'!V24</f>
        <v>6.8807339449541285</v>
      </c>
      <c r="F102" s="23" t="s">
        <v>30</v>
      </c>
      <c r="G102" s="27" t="s">
        <v>159</v>
      </c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32"/>
      <c r="B103" s="33"/>
      <c r="C103" s="37"/>
      <c r="D103" s="37"/>
      <c r="E103" s="37"/>
      <c r="F103" s="23"/>
      <c r="G103" s="27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35" t="s">
        <v>160</v>
      </c>
      <c r="B104" s="36" t="s">
        <v>161</v>
      </c>
      <c r="C104" s="53"/>
      <c r="D104" s="53"/>
      <c r="E104" s="53"/>
      <c r="F104" s="23"/>
      <c r="G104" s="38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23">
        <v>74</v>
      </c>
      <c r="B105" s="24" t="s">
        <v>162</v>
      </c>
      <c r="C105" s="26">
        <f>'34'!D25</f>
        <v>2</v>
      </c>
      <c r="D105" s="26">
        <f>'34'!I25</f>
        <v>0</v>
      </c>
      <c r="E105" s="26">
        <f>'34'!N25</f>
        <v>2</v>
      </c>
      <c r="F105" s="23" t="s">
        <v>163</v>
      </c>
      <c r="G105" s="27" t="s">
        <v>164</v>
      </c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23">
        <v>75</v>
      </c>
      <c r="B106" s="24" t="s">
        <v>165</v>
      </c>
      <c r="C106" s="29">
        <f>'34'!D26</f>
        <v>2</v>
      </c>
      <c r="D106" s="29">
        <f>'34'!I26</f>
        <v>0</v>
      </c>
      <c r="E106" s="29">
        <f>'34'!N26</f>
        <v>2</v>
      </c>
      <c r="F106" s="23" t="s">
        <v>138</v>
      </c>
      <c r="G106" s="27" t="s">
        <v>164</v>
      </c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23">
        <v>76</v>
      </c>
      <c r="B107" s="24" t="s">
        <v>166</v>
      </c>
      <c r="C107" s="26">
        <f>'34'!F25</f>
        <v>0</v>
      </c>
      <c r="D107" s="26">
        <f>'34'!K25</f>
        <v>0</v>
      </c>
      <c r="E107" s="26">
        <f>'34'!P25</f>
        <v>2</v>
      </c>
      <c r="F107" s="23" t="s">
        <v>167</v>
      </c>
      <c r="G107" s="27" t="s">
        <v>164</v>
      </c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23">
        <v>77</v>
      </c>
      <c r="B108" s="24" t="s">
        <v>168</v>
      </c>
      <c r="C108" s="29">
        <f>'34'!F26</f>
        <v>2</v>
      </c>
      <c r="D108" s="29">
        <f>'34'!K26</f>
        <v>0</v>
      </c>
      <c r="E108" s="29">
        <f>'34'!P26</f>
        <v>2</v>
      </c>
      <c r="F108" s="23" t="s">
        <v>138</v>
      </c>
      <c r="G108" s="27" t="s">
        <v>164</v>
      </c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23">
        <v>78</v>
      </c>
      <c r="B109" s="24" t="s">
        <v>169</v>
      </c>
      <c r="C109" s="26">
        <f>'34'!H25</f>
        <v>0</v>
      </c>
      <c r="D109" s="26">
        <f>'34'!M25</f>
        <v>0</v>
      </c>
      <c r="E109" s="26">
        <f>'34'!R25</f>
        <v>2</v>
      </c>
      <c r="F109" s="23" t="s">
        <v>170</v>
      </c>
      <c r="G109" s="27" t="s">
        <v>164</v>
      </c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23">
        <v>79</v>
      </c>
      <c r="B110" s="24" t="s">
        <v>171</v>
      </c>
      <c r="C110" s="29">
        <f>'34'!H26</f>
        <v>2</v>
      </c>
      <c r="D110" s="29">
        <f>'34'!M26</f>
        <v>0</v>
      </c>
      <c r="E110" s="29">
        <f>'34'!R26</f>
        <v>0</v>
      </c>
      <c r="F110" s="23" t="s">
        <v>138</v>
      </c>
      <c r="G110" s="27" t="s">
        <v>164</v>
      </c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23">
        <v>80</v>
      </c>
      <c r="B111" s="24" t="s">
        <v>172</v>
      </c>
      <c r="C111" s="29">
        <f>'37'!H24</f>
        <v>100</v>
      </c>
      <c r="D111" s="29">
        <f>'37'!J24</f>
        <v>100</v>
      </c>
      <c r="E111" s="29">
        <f>'37'!L24</f>
        <v>100</v>
      </c>
      <c r="F111" s="23" t="s">
        <v>30</v>
      </c>
      <c r="G111" s="27" t="s">
        <v>173</v>
      </c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23">
        <v>81</v>
      </c>
      <c r="B112" s="24" t="s">
        <v>174</v>
      </c>
      <c r="C112" s="29">
        <f>'37'!N24</f>
        <v>5.9090909090909092</v>
      </c>
      <c r="D112" s="29">
        <f>'37'!P24</f>
        <v>4.5454545454545459</v>
      </c>
      <c r="E112" s="29">
        <f>'37'!R24</f>
        <v>5.2752293577981657</v>
      </c>
      <c r="F112" s="23" t="s">
        <v>30</v>
      </c>
      <c r="G112" s="27" t="s">
        <v>173</v>
      </c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23">
        <v>82</v>
      </c>
      <c r="B113" s="24" t="s">
        <v>175</v>
      </c>
      <c r="C113" s="29">
        <f>'38'!H24</f>
        <v>100</v>
      </c>
      <c r="D113" s="29">
        <f>'38'!J24</f>
        <v>100</v>
      </c>
      <c r="E113" s="29">
        <f>'38'!L24</f>
        <v>100</v>
      </c>
      <c r="F113" s="23" t="s">
        <v>30</v>
      </c>
      <c r="G113" s="27" t="s">
        <v>176</v>
      </c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23">
        <v>83</v>
      </c>
      <c r="B114" s="24" t="s">
        <v>177</v>
      </c>
      <c r="C114" s="29">
        <f>'38'!N24</f>
        <v>98.181818181818187</v>
      </c>
      <c r="D114" s="29">
        <f>'38'!P24</f>
        <v>99.074074074074076</v>
      </c>
      <c r="E114" s="29">
        <f>'38'!R24</f>
        <v>98.623853211009177</v>
      </c>
      <c r="F114" s="23" t="s">
        <v>30</v>
      </c>
      <c r="G114" s="27" t="s">
        <v>176</v>
      </c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23">
        <v>84</v>
      </c>
      <c r="B115" s="24" t="s">
        <v>178</v>
      </c>
      <c r="C115" s="28"/>
      <c r="D115" s="28"/>
      <c r="E115" s="29">
        <f>'39'!I24</f>
        <v>81.367924528301884</v>
      </c>
      <c r="F115" s="23" t="s">
        <v>30</v>
      </c>
      <c r="G115" s="27" t="s">
        <v>179</v>
      </c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23">
        <v>85</v>
      </c>
      <c r="B116" s="24" t="s">
        <v>180</v>
      </c>
      <c r="C116" s="29">
        <f>'40'!H24</f>
        <v>100</v>
      </c>
      <c r="D116" s="29">
        <f>'40'!J24</f>
        <v>100</v>
      </c>
      <c r="E116" s="29">
        <f>'40'!L24</f>
        <v>100</v>
      </c>
      <c r="F116" s="23" t="s">
        <v>30</v>
      </c>
      <c r="G116" s="27" t="s">
        <v>181</v>
      </c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23">
        <v>86</v>
      </c>
      <c r="B117" s="24" t="s">
        <v>182</v>
      </c>
      <c r="C117" s="28"/>
      <c r="D117" s="28"/>
      <c r="E117" s="29">
        <f>'41'!F23</f>
        <v>100</v>
      </c>
      <c r="F117" s="23" t="s">
        <v>30</v>
      </c>
      <c r="G117" s="27" t="s">
        <v>183</v>
      </c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23">
        <v>87</v>
      </c>
      <c r="B118" s="24" t="s">
        <v>184</v>
      </c>
      <c r="C118" s="29">
        <f>'43'!T25</f>
        <v>93.577981651376149</v>
      </c>
      <c r="D118" s="29">
        <f>'43'!V25</f>
        <v>102.77777777777777</v>
      </c>
      <c r="E118" s="29">
        <f>'43'!X25</f>
        <v>98.156682027649765</v>
      </c>
      <c r="F118" s="23" t="s">
        <v>30</v>
      </c>
      <c r="G118" s="27" t="s">
        <v>185</v>
      </c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23">
        <v>88</v>
      </c>
      <c r="B119" s="24" t="s">
        <v>186</v>
      </c>
      <c r="C119" s="29">
        <f>'43'!Z25</f>
        <v>93.577981651376149</v>
      </c>
      <c r="D119" s="29">
        <f>'43'!AB25</f>
        <v>102.77777777777777</v>
      </c>
      <c r="E119" s="29">
        <f>'43'!AD25</f>
        <v>98.156682027649765</v>
      </c>
      <c r="F119" s="23" t="s">
        <v>30</v>
      </c>
      <c r="G119" s="27" t="s">
        <v>185</v>
      </c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23">
        <v>89</v>
      </c>
      <c r="B120" s="66" t="s">
        <v>187</v>
      </c>
      <c r="C120" s="28"/>
      <c r="D120" s="28"/>
      <c r="E120" s="67">
        <f>'45'!L24</f>
        <v>100</v>
      </c>
      <c r="F120" s="68" t="s">
        <v>30</v>
      </c>
      <c r="G120" s="27" t="s">
        <v>188</v>
      </c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23">
        <v>90</v>
      </c>
      <c r="B121" s="24" t="s">
        <v>189</v>
      </c>
      <c r="C121" s="28"/>
      <c r="D121" s="28"/>
      <c r="E121" s="29">
        <f>'45'!I24</f>
        <v>100</v>
      </c>
      <c r="F121" s="23" t="s">
        <v>30</v>
      </c>
      <c r="G121" s="27" t="s">
        <v>188</v>
      </c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23">
        <v>91</v>
      </c>
      <c r="B122" s="24" t="s">
        <v>190</v>
      </c>
      <c r="C122" s="28"/>
      <c r="D122" s="28"/>
      <c r="E122" s="29">
        <f>'45'!L24</f>
        <v>100</v>
      </c>
      <c r="F122" s="23" t="s">
        <v>30</v>
      </c>
      <c r="G122" s="27" t="s">
        <v>188</v>
      </c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23">
        <v>92</v>
      </c>
      <c r="B123" s="24" t="s">
        <v>191</v>
      </c>
      <c r="C123" s="28"/>
      <c r="D123" s="28"/>
      <c r="E123" s="29">
        <f>'46'!G24</f>
        <v>100</v>
      </c>
      <c r="F123" s="23" t="s">
        <v>30</v>
      </c>
      <c r="G123" s="27" t="s">
        <v>192</v>
      </c>
      <c r="H123" s="2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23">
        <v>93</v>
      </c>
      <c r="B124" s="24" t="s">
        <v>193</v>
      </c>
      <c r="C124" s="28"/>
      <c r="D124" s="28"/>
      <c r="E124" s="29">
        <f>'46'!I24</f>
        <v>100</v>
      </c>
      <c r="F124" s="23" t="s">
        <v>30</v>
      </c>
      <c r="G124" s="27" t="s">
        <v>192</v>
      </c>
      <c r="H124" s="2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23">
        <v>94</v>
      </c>
      <c r="B125" s="24" t="s">
        <v>194</v>
      </c>
      <c r="C125" s="29">
        <f>'47'!J25</f>
        <v>78.226444972288206</v>
      </c>
      <c r="D125" s="29">
        <f>'47'!K25</f>
        <v>84.853556485355654</v>
      </c>
      <c r="E125" s="29">
        <f>'47'!L25</f>
        <v>81.448331977217251</v>
      </c>
      <c r="F125" s="23" t="s">
        <v>30</v>
      </c>
      <c r="G125" s="27" t="s">
        <v>195</v>
      </c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23">
        <v>95</v>
      </c>
      <c r="B126" s="24" t="s">
        <v>196</v>
      </c>
      <c r="C126" s="28"/>
      <c r="D126" s="28"/>
      <c r="E126" s="29">
        <f>'48'!F23</f>
        <v>11.412742382271468</v>
      </c>
      <c r="F126" s="23" t="s">
        <v>30</v>
      </c>
      <c r="G126" s="27" t="s">
        <v>197</v>
      </c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23">
        <v>96</v>
      </c>
      <c r="B127" s="24" t="s">
        <v>198</v>
      </c>
      <c r="C127" s="28"/>
      <c r="D127" s="28"/>
      <c r="E127" s="29">
        <f>'48'!I23</f>
        <v>10.304709141274238</v>
      </c>
      <c r="F127" s="23" t="s">
        <v>30</v>
      </c>
      <c r="G127" s="27" t="s">
        <v>197</v>
      </c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23">
        <v>97</v>
      </c>
      <c r="B128" s="24" t="s">
        <v>199</v>
      </c>
      <c r="C128" s="28"/>
      <c r="D128" s="28"/>
      <c r="E128" s="29">
        <f>'48'!L23</f>
        <v>4.5429362880886428</v>
      </c>
      <c r="F128" s="23" t="s">
        <v>30</v>
      </c>
      <c r="G128" s="27" t="s">
        <v>197</v>
      </c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23">
        <v>98</v>
      </c>
      <c r="B129" s="24" t="s">
        <v>200</v>
      </c>
      <c r="C129" s="28"/>
      <c r="D129" s="28"/>
      <c r="E129" s="29">
        <f>'48'!N23</f>
        <v>5.5401662049861501E-2</v>
      </c>
      <c r="F129" s="23" t="s">
        <v>30</v>
      </c>
      <c r="G129" s="27" t="s">
        <v>197</v>
      </c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6.5" customHeight="1">
      <c r="A130" s="23">
        <v>99</v>
      </c>
      <c r="B130" s="69" t="s">
        <v>201</v>
      </c>
      <c r="C130" s="28"/>
      <c r="D130" s="28"/>
      <c r="E130" s="42">
        <f>'49'!F14</f>
        <v>100</v>
      </c>
      <c r="F130" s="23" t="s">
        <v>30</v>
      </c>
      <c r="G130" s="27" t="s">
        <v>202</v>
      </c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23">
        <v>100</v>
      </c>
      <c r="B131" s="69" t="s">
        <v>203</v>
      </c>
      <c r="C131" s="28"/>
      <c r="D131" s="28"/>
      <c r="E131" s="42">
        <f>'49'!I14</f>
        <v>100</v>
      </c>
      <c r="F131" s="23" t="s">
        <v>30</v>
      </c>
      <c r="G131" s="27" t="s">
        <v>202</v>
      </c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23">
        <v>101</v>
      </c>
      <c r="B132" s="69" t="s">
        <v>204</v>
      </c>
      <c r="C132" s="28"/>
      <c r="D132" s="28"/>
      <c r="E132" s="42">
        <f>'49'!L14</f>
        <v>100</v>
      </c>
      <c r="F132" s="23" t="s">
        <v>30</v>
      </c>
      <c r="G132" s="27" t="s">
        <v>202</v>
      </c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23">
        <v>102</v>
      </c>
      <c r="B133" s="69" t="s">
        <v>205</v>
      </c>
      <c r="C133" s="28"/>
      <c r="D133" s="28"/>
      <c r="E133" s="42">
        <f>'49'!O14</f>
        <v>100</v>
      </c>
      <c r="F133" s="23" t="s">
        <v>30</v>
      </c>
      <c r="G133" s="27" t="s">
        <v>202</v>
      </c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23"/>
      <c r="B134" s="69"/>
      <c r="C134" s="29"/>
      <c r="D134" s="29"/>
      <c r="E134" s="42"/>
      <c r="F134" s="23"/>
      <c r="G134" s="27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35" t="s">
        <v>206</v>
      </c>
      <c r="B135" s="36" t="s">
        <v>207</v>
      </c>
      <c r="C135" s="29"/>
      <c r="D135" s="29"/>
      <c r="E135" s="42"/>
      <c r="F135" s="23"/>
      <c r="G135" s="27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23">
        <v>103</v>
      </c>
      <c r="B136" s="24" t="s">
        <v>208</v>
      </c>
      <c r="C136" s="29">
        <f>'52'!H25</f>
        <v>50.515889393314076</v>
      </c>
      <c r="D136" s="29">
        <f>'52'!J25</f>
        <v>49.484110606685924</v>
      </c>
      <c r="E136" s="29">
        <f>'52'!L25</f>
        <v>100</v>
      </c>
      <c r="F136" s="23" t="s">
        <v>30</v>
      </c>
      <c r="G136" s="27" t="s">
        <v>209</v>
      </c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23">
        <v>104</v>
      </c>
      <c r="B137" s="24" t="s">
        <v>210</v>
      </c>
      <c r="C137" s="29">
        <f>'53'!H24</f>
        <v>100</v>
      </c>
      <c r="D137" s="29">
        <f>'53'!J24</f>
        <v>100</v>
      </c>
      <c r="E137" s="29">
        <f>'53'!L24</f>
        <v>100</v>
      </c>
      <c r="F137" s="23" t="s">
        <v>30</v>
      </c>
      <c r="G137" s="27" t="s">
        <v>211</v>
      </c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23">
        <v>105</v>
      </c>
      <c r="B138" s="24" t="s">
        <v>212</v>
      </c>
      <c r="C138" s="29">
        <f>'54'!H25</f>
        <v>100</v>
      </c>
      <c r="D138" s="29">
        <f>'54'!J25</f>
        <v>100</v>
      </c>
      <c r="E138" s="29">
        <f>'54'!L25</f>
        <v>100</v>
      </c>
      <c r="F138" s="23" t="s">
        <v>30</v>
      </c>
      <c r="G138" s="27" t="s">
        <v>213</v>
      </c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" customHeight="1">
      <c r="A139" s="70"/>
      <c r="B139" s="71"/>
      <c r="C139" s="72"/>
      <c r="D139" s="72"/>
      <c r="E139" s="72"/>
      <c r="F139" s="68"/>
      <c r="G139" s="73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35" t="s">
        <v>214</v>
      </c>
      <c r="B140" s="36" t="s">
        <v>215</v>
      </c>
      <c r="C140" s="53"/>
      <c r="D140" s="53"/>
      <c r="E140" s="53"/>
      <c r="F140" s="23"/>
      <c r="G140" s="38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35" t="s">
        <v>216</v>
      </c>
      <c r="B141" s="74" t="s">
        <v>217</v>
      </c>
      <c r="C141" s="53"/>
      <c r="D141" s="53"/>
      <c r="E141" s="53"/>
      <c r="F141" s="23"/>
      <c r="G141" s="38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31">
        <v>106</v>
      </c>
      <c r="B142" s="75" t="s">
        <v>218</v>
      </c>
      <c r="C142" s="76"/>
      <c r="D142" s="76"/>
      <c r="E142" s="34">
        <f>'56'!G29</f>
        <v>100</v>
      </c>
      <c r="F142" s="23" t="s">
        <v>30</v>
      </c>
      <c r="G142" s="27" t="s">
        <v>219</v>
      </c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31">
        <v>107</v>
      </c>
      <c r="B143" s="75" t="s">
        <v>220</v>
      </c>
      <c r="C143" s="76"/>
      <c r="D143" s="76"/>
      <c r="E143" s="34" t="e">
        <f>'56'!I31</f>
        <v>#DIV/0!</v>
      </c>
      <c r="F143" s="23" t="s">
        <v>30</v>
      </c>
      <c r="G143" s="27" t="s">
        <v>219</v>
      </c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31">
        <v>108</v>
      </c>
      <c r="B144" s="24" t="s">
        <v>221</v>
      </c>
      <c r="C144" s="76"/>
      <c r="D144" s="76"/>
      <c r="E144" s="34" t="e">
        <f>'56'!J32</f>
        <v>#DIV/0!</v>
      </c>
      <c r="F144" s="77" t="s">
        <v>30</v>
      </c>
      <c r="G144" s="27" t="s">
        <v>219</v>
      </c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31">
        <v>109</v>
      </c>
      <c r="B145" s="24" t="s">
        <v>222</v>
      </c>
      <c r="C145" s="78">
        <f>'57'!K24</f>
        <v>85.714285714285708</v>
      </c>
      <c r="D145" s="78">
        <f>'57'!M24</f>
        <v>44.444444444444443</v>
      </c>
      <c r="E145" s="78">
        <f>'57'!O24</f>
        <v>69.565217391304344</v>
      </c>
      <c r="F145" s="23" t="s">
        <v>30</v>
      </c>
      <c r="G145" s="27" t="s">
        <v>223</v>
      </c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31">
        <v>110</v>
      </c>
      <c r="B146" s="24" t="s">
        <v>224</v>
      </c>
      <c r="C146" s="78">
        <f>'57'!Q24</f>
        <v>85.714285714285708</v>
      </c>
      <c r="D146" s="78">
        <f>'57'!S24</f>
        <v>55.555555555555557</v>
      </c>
      <c r="E146" s="78">
        <f>'57'!AA24</f>
        <v>143.47826086956522</v>
      </c>
      <c r="F146" s="23" t="s">
        <v>30</v>
      </c>
      <c r="G146" s="27" t="s">
        <v>223</v>
      </c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31">
        <v>111</v>
      </c>
      <c r="B147" s="24" t="s">
        <v>225</v>
      </c>
      <c r="C147" s="78">
        <f>'57'!W24</f>
        <v>171.42857142857142</v>
      </c>
      <c r="D147" s="78">
        <f>'57'!Y24</f>
        <v>100</v>
      </c>
      <c r="E147" s="78" t="s">
        <v>20</v>
      </c>
      <c r="F147" s="23" t="s">
        <v>30</v>
      </c>
      <c r="G147" s="27" t="s">
        <v>223</v>
      </c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31">
        <v>112</v>
      </c>
      <c r="B148" s="24" t="s">
        <v>226</v>
      </c>
      <c r="C148" s="50"/>
      <c r="D148" s="50"/>
      <c r="E148" s="63">
        <f>'57'!AC24</f>
        <v>100</v>
      </c>
      <c r="F148" s="23" t="s">
        <v>30</v>
      </c>
      <c r="G148" s="27" t="s">
        <v>223</v>
      </c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31">
        <v>113</v>
      </c>
      <c r="B149" s="24" t="s">
        <v>227</v>
      </c>
      <c r="C149" s="50"/>
      <c r="D149" s="50"/>
      <c r="E149" s="63">
        <f>'58'!P25</f>
        <v>22.5</v>
      </c>
      <c r="F149" s="23" t="s">
        <v>30</v>
      </c>
      <c r="G149" s="27" t="s">
        <v>228</v>
      </c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31">
        <v>114</v>
      </c>
      <c r="B150" s="24" t="s">
        <v>229</v>
      </c>
      <c r="C150" s="50"/>
      <c r="D150" s="50"/>
      <c r="E150" s="63">
        <f>'58'!G28</f>
        <v>1</v>
      </c>
      <c r="F150" s="23" t="s">
        <v>30</v>
      </c>
      <c r="G150" s="27" t="s">
        <v>228</v>
      </c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31">
        <v>115</v>
      </c>
      <c r="B151" s="24" t="s">
        <v>230</v>
      </c>
      <c r="C151" s="79">
        <f>'59'!C17</f>
        <v>0</v>
      </c>
      <c r="D151" s="79">
        <f>'59'!D17</f>
        <v>0</v>
      </c>
      <c r="E151" s="79">
        <f>'59'!E17</f>
        <v>0</v>
      </c>
      <c r="F151" s="23" t="s">
        <v>231</v>
      </c>
      <c r="G151" s="27" t="s">
        <v>232</v>
      </c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31">
        <v>116</v>
      </c>
      <c r="B152" s="24" t="s">
        <v>233</v>
      </c>
      <c r="C152" s="50"/>
      <c r="D152" s="50"/>
      <c r="E152" s="79">
        <f>'60'!F24</f>
        <v>1</v>
      </c>
      <c r="F152" s="23" t="s">
        <v>30</v>
      </c>
      <c r="G152" s="27" t="s">
        <v>234</v>
      </c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31">
        <v>117</v>
      </c>
      <c r="B153" s="24" t="s">
        <v>235</v>
      </c>
      <c r="C153" s="50"/>
      <c r="D153" s="50"/>
      <c r="E153" s="63">
        <f>'61'!H25</f>
        <v>36.543209876543209</v>
      </c>
      <c r="F153" s="23" t="s">
        <v>30</v>
      </c>
      <c r="G153" s="27" t="s">
        <v>236</v>
      </c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31">
        <v>118</v>
      </c>
      <c r="B154" s="24" t="s">
        <v>237</v>
      </c>
      <c r="C154" s="50"/>
      <c r="D154" s="50"/>
      <c r="E154" s="63">
        <f>'61'!H25</f>
        <v>36.543209876543209</v>
      </c>
      <c r="F154" s="23" t="s">
        <v>30</v>
      </c>
      <c r="G154" s="27" t="s">
        <v>236</v>
      </c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31">
        <v>119</v>
      </c>
      <c r="B155" s="24" t="s">
        <v>238</v>
      </c>
      <c r="C155" s="50"/>
      <c r="D155" s="50"/>
      <c r="E155" s="63">
        <f>'62'!H25</f>
        <v>84.710743801652882</v>
      </c>
      <c r="F155" s="23" t="s">
        <v>30</v>
      </c>
      <c r="G155" s="27" t="s">
        <v>239</v>
      </c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31">
        <v>120</v>
      </c>
      <c r="B156" s="24" t="s">
        <v>240</v>
      </c>
      <c r="C156" s="50"/>
      <c r="D156" s="50"/>
      <c r="E156" s="63">
        <f>'62'!I25</f>
        <v>0.97560975609756095</v>
      </c>
      <c r="F156" s="23" t="s">
        <v>30</v>
      </c>
      <c r="G156" s="27" t="s">
        <v>239</v>
      </c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31">
        <v>121</v>
      </c>
      <c r="B157" s="24" t="s">
        <v>241</v>
      </c>
      <c r="C157" s="50"/>
      <c r="D157" s="50"/>
      <c r="E157" s="63">
        <f>'63'!J24</f>
        <v>100</v>
      </c>
      <c r="F157" s="23" t="s">
        <v>30</v>
      </c>
      <c r="G157" s="27" t="s">
        <v>239</v>
      </c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31">
        <v>122</v>
      </c>
      <c r="B158" s="24" t="s">
        <v>242</v>
      </c>
      <c r="C158" s="26">
        <f>'64'!J24</f>
        <v>1</v>
      </c>
      <c r="D158" s="26">
        <f>'64'!K24</f>
        <v>0</v>
      </c>
      <c r="E158" s="26">
        <f>'64'!L24</f>
        <v>1</v>
      </c>
      <c r="F158" s="23" t="s">
        <v>231</v>
      </c>
      <c r="G158" s="27" t="s">
        <v>243</v>
      </c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31">
        <v>123</v>
      </c>
      <c r="B159" s="24" t="s">
        <v>244</v>
      </c>
      <c r="C159" s="26">
        <f>'64'!J26</f>
        <v>4.4261496923825963</v>
      </c>
      <c r="D159" s="26">
        <f>'64'!K26</f>
        <v>0</v>
      </c>
      <c r="E159" s="26">
        <f>'64'!L26</f>
        <v>2.2340877102835055</v>
      </c>
      <c r="F159" s="23" t="s">
        <v>101</v>
      </c>
      <c r="G159" s="27" t="s">
        <v>243</v>
      </c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31">
        <v>124</v>
      </c>
      <c r="B160" s="24" t="s">
        <v>245</v>
      </c>
      <c r="C160" s="28"/>
      <c r="D160" s="28"/>
      <c r="E160" s="29">
        <f>'65'!J25</f>
        <v>100</v>
      </c>
      <c r="F160" s="23" t="s">
        <v>30</v>
      </c>
      <c r="G160" s="27" t="s">
        <v>243</v>
      </c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31">
        <v>125</v>
      </c>
      <c r="B161" s="24" t="s">
        <v>246</v>
      </c>
      <c r="C161" s="28"/>
      <c r="D161" s="28"/>
      <c r="E161" s="29">
        <f>'65'!F25</f>
        <v>100</v>
      </c>
      <c r="F161" s="23" t="s">
        <v>30</v>
      </c>
      <c r="G161" s="27" t="s">
        <v>243</v>
      </c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31">
        <v>126</v>
      </c>
      <c r="B162" s="24" t="s">
        <v>247</v>
      </c>
      <c r="C162" s="28"/>
      <c r="D162" s="28"/>
      <c r="E162" s="29">
        <f>'65'!H25</f>
        <v>0</v>
      </c>
      <c r="F162" s="23" t="s">
        <v>30</v>
      </c>
      <c r="G162" s="27" t="s">
        <v>243</v>
      </c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31">
        <v>127</v>
      </c>
      <c r="B163" s="24" t="s">
        <v>248</v>
      </c>
      <c r="C163" s="28"/>
      <c r="D163" s="28"/>
      <c r="E163" s="29">
        <f>'65'!G26</f>
        <v>0</v>
      </c>
      <c r="F163" s="23" t="s">
        <v>101</v>
      </c>
      <c r="G163" s="27" t="s">
        <v>243</v>
      </c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31">
        <v>128</v>
      </c>
      <c r="B164" s="24" t="s">
        <v>249</v>
      </c>
      <c r="C164" s="28"/>
      <c r="D164" s="28"/>
      <c r="E164" s="29">
        <f>'66'!L25</f>
        <v>0.22340877102835058</v>
      </c>
      <c r="F164" s="23" t="s">
        <v>250</v>
      </c>
      <c r="G164" s="27" t="s">
        <v>251</v>
      </c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31">
        <v>129</v>
      </c>
      <c r="B165" s="24" t="s">
        <v>252</v>
      </c>
      <c r="C165" s="28"/>
      <c r="D165" s="28"/>
      <c r="E165" s="29" t="e">
        <f>'67'!F24</f>
        <v>#DIV/0!</v>
      </c>
      <c r="F165" s="23" t="s">
        <v>30</v>
      </c>
      <c r="G165" s="27" t="s">
        <v>253</v>
      </c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31">
        <v>130</v>
      </c>
      <c r="B166" s="24" t="s">
        <v>254</v>
      </c>
      <c r="C166" s="28"/>
      <c r="D166" s="28"/>
      <c r="E166" s="29">
        <f>'67'!I24</f>
        <v>100</v>
      </c>
      <c r="F166" s="23" t="s">
        <v>30</v>
      </c>
      <c r="G166" s="27" t="s">
        <v>253</v>
      </c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43"/>
      <c r="B167" s="24"/>
      <c r="C167" s="29"/>
      <c r="D167" s="29"/>
      <c r="E167" s="29"/>
      <c r="F167" s="23"/>
      <c r="G167" s="27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80" t="s">
        <v>255</v>
      </c>
      <c r="B168" s="36" t="s">
        <v>256</v>
      </c>
      <c r="C168" s="81"/>
      <c r="D168" s="81"/>
      <c r="E168" s="81"/>
      <c r="F168" s="23"/>
      <c r="G168" s="27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23">
        <v>131</v>
      </c>
      <c r="B169" s="24" t="s">
        <v>257</v>
      </c>
      <c r="C169" s="49"/>
      <c r="D169" s="50"/>
      <c r="E169" s="63">
        <f>'68'!E22</f>
        <v>21.521575379317767</v>
      </c>
      <c r="F169" s="82" t="s">
        <v>258</v>
      </c>
      <c r="G169" s="27" t="s">
        <v>259</v>
      </c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23">
        <v>132</v>
      </c>
      <c r="B170" s="24" t="s">
        <v>260</v>
      </c>
      <c r="C170" s="26">
        <f>'69'!D25</f>
        <v>0</v>
      </c>
      <c r="D170" s="26">
        <f>'69'!E25</f>
        <v>0</v>
      </c>
      <c r="E170" s="26">
        <f>'69'!F25</f>
        <v>0</v>
      </c>
      <c r="F170" s="23" t="s">
        <v>231</v>
      </c>
      <c r="G170" s="27" t="s">
        <v>261</v>
      </c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23">
        <v>133</v>
      </c>
      <c r="B171" s="24" t="s">
        <v>262</v>
      </c>
      <c r="C171" s="83"/>
      <c r="D171" s="83"/>
      <c r="E171" s="29" t="e">
        <f>'69'!G26</f>
        <v>#DIV/0!</v>
      </c>
      <c r="F171" s="23" t="s">
        <v>30</v>
      </c>
      <c r="G171" s="27" t="s">
        <v>261</v>
      </c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23">
        <v>134</v>
      </c>
      <c r="B172" s="24" t="s">
        <v>263</v>
      </c>
      <c r="C172" s="26">
        <f>'69'!H25</f>
        <v>0</v>
      </c>
      <c r="D172" s="26">
        <f>'69'!I25</f>
        <v>0</v>
      </c>
      <c r="E172" s="26">
        <f>'69'!J25</f>
        <v>0</v>
      </c>
      <c r="F172" s="23" t="s">
        <v>231</v>
      </c>
      <c r="G172" s="27" t="s">
        <v>261</v>
      </c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23">
        <v>135</v>
      </c>
      <c r="B173" s="24" t="s">
        <v>264</v>
      </c>
      <c r="C173" s="26">
        <f>'69'!K25</f>
        <v>0</v>
      </c>
      <c r="D173" s="26">
        <f>'69'!L25</f>
        <v>0</v>
      </c>
      <c r="E173" s="26">
        <f>'69'!M25</f>
        <v>0</v>
      </c>
      <c r="F173" s="23" t="s">
        <v>231</v>
      </c>
      <c r="G173" s="27" t="s">
        <v>261</v>
      </c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23">
        <v>136</v>
      </c>
      <c r="B174" s="24" t="s">
        <v>265</v>
      </c>
      <c r="C174" s="83"/>
      <c r="D174" s="83"/>
      <c r="E174" s="29" t="e">
        <f>'69'!N26</f>
        <v>#DIV/0!</v>
      </c>
      <c r="F174" s="23" t="s">
        <v>30</v>
      </c>
      <c r="G174" s="27" t="s">
        <v>261</v>
      </c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23">
        <v>137</v>
      </c>
      <c r="B175" s="24" t="s">
        <v>266</v>
      </c>
      <c r="C175" s="26">
        <f>'69'!O25</f>
        <v>0</v>
      </c>
      <c r="D175" s="26">
        <f>'69'!P25</f>
        <v>0</v>
      </c>
      <c r="E175" s="26">
        <f>'69'!Q25</f>
        <v>0</v>
      </c>
      <c r="F175" s="23" t="s">
        <v>231</v>
      </c>
      <c r="G175" s="27" t="s">
        <v>261</v>
      </c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23">
        <v>138</v>
      </c>
      <c r="B176" s="24" t="s">
        <v>267</v>
      </c>
      <c r="C176" s="26">
        <f>'69'!R25</f>
        <v>2</v>
      </c>
      <c r="D176" s="26">
        <f>'69'!S25</f>
        <v>1</v>
      </c>
      <c r="E176" s="26">
        <f>'69'!T25</f>
        <v>3</v>
      </c>
      <c r="F176" s="23" t="s">
        <v>231</v>
      </c>
      <c r="G176" s="27" t="s">
        <v>261</v>
      </c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23">
        <v>139</v>
      </c>
      <c r="B177" s="24" t="s">
        <v>268</v>
      </c>
      <c r="C177" s="29">
        <f>'69'!R27</f>
        <v>4.468175420567011</v>
      </c>
      <c r="D177" s="29">
        <f>'69'!S27</f>
        <v>2.2340877102835055</v>
      </c>
      <c r="E177" s="29">
        <f>'69'!T27</f>
        <v>6.7022631308505174</v>
      </c>
      <c r="F177" s="23" t="s">
        <v>101</v>
      </c>
      <c r="G177" s="27" t="s">
        <v>261</v>
      </c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23">
        <v>140</v>
      </c>
      <c r="B178" s="24" t="s">
        <v>269</v>
      </c>
      <c r="C178" s="84"/>
      <c r="D178" s="84"/>
      <c r="E178" s="29">
        <f>'70'!F24</f>
        <v>100</v>
      </c>
      <c r="F178" s="23" t="s">
        <v>30</v>
      </c>
      <c r="G178" s="27" t="s">
        <v>270</v>
      </c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32"/>
      <c r="B179" s="24"/>
      <c r="C179" s="85"/>
      <c r="D179" s="85"/>
      <c r="E179" s="29"/>
      <c r="F179" s="23"/>
      <c r="G179" s="27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80" t="s">
        <v>271</v>
      </c>
      <c r="B180" s="36" t="s">
        <v>272</v>
      </c>
      <c r="C180" s="81"/>
      <c r="D180" s="81"/>
      <c r="E180" s="81"/>
      <c r="F180" s="23"/>
      <c r="G180" s="27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" customHeight="1">
      <c r="A181" s="23">
        <v>141</v>
      </c>
      <c r="B181" s="86" t="s">
        <v>273</v>
      </c>
      <c r="C181" s="84"/>
      <c r="D181" s="84"/>
      <c r="E181" s="85">
        <f>'72'!D25</f>
        <v>22.340877102835055</v>
      </c>
      <c r="F181" s="23" t="s">
        <v>101</v>
      </c>
      <c r="G181" s="27" t="s">
        <v>251</v>
      </c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" customHeight="1">
      <c r="A182" s="23">
        <v>142</v>
      </c>
      <c r="B182" s="86" t="s">
        <v>274</v>
      </c>
      <c r="C182" s="85">
        <f>'72'!J24</f>
        <v>0</v>
      </c>
      <c r="D182" s="85">
        <f>'72'!K24</f>
        <v>0</v>
      </c>
      <c r="E182" s="85">
        <f>'72'!L24</f>
        <v>0</v>
      </c>
      <c r="F182" s="23" t="s">
        <v>30</v>
      </c>
      <c r="G182" s="27" t="s">
        <v>251</v>
      </c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" customHeight="1">
      <c r="A183" s="23">
        <v>143</v>
      </c>
      <c r="B183" s="24" t="s">
        <v>275</v>
      </c>
      <c r="C183" s="84"/>
      <c r="D183" s="84"/>
      <c r="E183" s="85">
        <f>'73'!K24</f>
        <v>2.2340877102835055E-2</v>
      </c>
      <c r="F183" s="23" t="s">
        <v>276</v>
      </c>
      <c r="G183" s="27" t="s">
        <v>277</v>
      </c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" customHeight="1">
      <c r="A184" s="23">
        <v>144</v>
      </c>
      <c r="B184" s="24" t="s">
        <v>278</v>
      </c>
      <c r="C184" s="84"/>
      <c r="D184" s="84"/>
      <c r="E184" s="85" t="e">
        <f>'73'!H23</f>
        <v>#DIV/0!</v>
      </c>
      <c r="F184" s="23" t="s">
        <v>30</v>
      </c>
      <c r="G184" s="27" t="s">
        <v>277</v>
      </c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" customHeight="1">
      <c r="A185" s="23">
        <v>145</v>
      </c>
      <c r="B185" s="24" t="s">
        <v>279</v>
      </c>
      <c r="C185" s="84"/>
      <c r="D185" s="84"/>
      <c r="E185" s="85">
        <f>'73'!M23</f>
        <v>100</v>
      </c>
      <c r="F185" s="23" t="s">
        <v>30</v>
      </c>
      <c r="G185" s="27" t="s">
        <v>277</v>
      </c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" customHeight="1">
      <c r="A186" s="23">
        <v>146</v>
      </c>
      <c r="B186" s="87" t="s">
        <v>280</v>
      </c>
      <c r="C186" s="29">
        <f>'73'!Q23</f>
        <v>100</v>
      </c>
      <c r="D186" s="29">
        <f>'73'!R23</f>
        <v>0</v>
      </c>
      <c r="E186" s="29">
        <f>'73'!S23</f>
        <v>100</v>
      </c>
      <c r="F186" s="88" t="s">
        <v>30</v>
      </c>
      <c r="G186" s="27" t="s">
        <v>277</v>
      </c>
      <c r="H186" s="2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" customHeight="1">
      <c r="A187" s="23">
        <v>147</v>
      </c>
      <c r="B187" s="24" t="s">
        <v>281</v>
      </c>
      <c r="C187" s="26">
        <f>'74'!P24</f>
        <v>0</v>
      </c>
      <c r="D187" s="26">
        <f>'74'!Q24</f>
        <v>0</v>
      </c>
      <c r="E187" s="26">
        <f>'74'!R24</f>
        <v>0</v>
      </c>
      <c r="F187" s="23" t="s">
        <v>231</v>
      </c>
      <c r="G187" s="27" t="s">
        <v>253</v>
      </c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" customHeight="1">
      <c r="A188" s="23">
        <v>148</v>
      </c>
      <c r="B188" s="24" t="s">
        <v>282</v>
      </c>
      <c r="C188" s="84"/>
      <c r="D188" s="84"/>
      <c r="E188" s="26">
        <f>'84'!D12</f>
        <v>9</v>
      </c>
      <c r="F188" s="23" t="s">
        <v>231</v>
      </c>
      <c r="G188" s="27" t="s">
        <v>283</v>
      </c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" customHeight="1">
      <c r="A189" s="23">
        <v>149</v>
      </c>
      <c r="B189" s="24" t="s">
        <v>284</v>
      </c>
      <c r="C189" s="84"/>
      <c r="D189" s="84"/>
      <c r="E189" s="26">
        <f>'84'!H12</f>
        <v>22.222222222222221</v>
      </c>
      <c r="F189" s="23" t="s">
        <v>30</v>
      </c>
      <c r="G189" s="27" t="s">
        <v>283</v>
      </c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" customHeight="1">
      <c r="A190" s="23">
        <v>150</v>
      </c>
      <c r="B190" s="24" t="s">
        <v>285</v>
      </c>
      <c r="C190" s="84"/>
      <c r="D190" s="84"/>
      <c r="E190" s="26">
        <f>'86'!R11</f>
        <v>100</v>
      </c>
      <c r="F190" s="23"/>
      <c r="G190" s="27" t="s">
        <v>283</v>
      </c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" customHeight="1">
      <c r="A191" s="23">
        <v>151</v>
      </c>
      <c r="B191" s="24" t="s">
        <v>286</v>
      </c>
      <c r="C191" s="84"/>
      <c r="D191" s="84"/>
      <c r="E191" s="26">
        <f>'87'!R12</f>
        <v>100</v>
      </c>
      <c r="F191" s="23"/>
      <c r="G191" s="27" t="s">
        <v>283</v>
      </c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32"/>
      <c r="B192" s="24"/>
      <c r="C192" s="26"/>
      <c r="D192" s="26"/>
      <c r="E192" s="26"/>
      <c r="F192" s="23"/>
      <c r="G192" s="27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80" t="s">
        <v>287</v>
      </c>
      <c r="B193" s="36" t="s">
        <v>288</v>
      </c>
      <c r="C193" s="81"/>
      <c r="D193" s="81"/>
      <c r="E193" s="81"/>
      <c r="F193" s="23"/>
      <c r="G193" s="27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" customHeight="1">
      <c r="A194" s="23">
        <v>152</v>
      </c>
      <c r="B194" s="24" t="s">
        <v>289</v>
      </c>
      <c r="C194" s="29">
        <f>'75'!H24</f>
        <v>46.628320593355028</v>
      </c>
      <c r="D194" s="29">
        <f>'75'!J24</f>
        <v>53.371679406644965</v>
      </c>
      <c r="E194" s="29">
        <f>'75'!L24</f>
        <v>100</v>
      </c>
      <c r="F194" s="23" t="s">
        <v>30</v>
      </c>
      <c r="G194" s="27" t="s">
        <v>259</v>
      </c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23">
        <v>153</v>
      </c>
      <c r="B195" s="24" t="s">
        <v>290</v>
      </c>
      <c r="C195" s="89"/>
      <c r="D195" s="89"/>
      <c r="E195" s="90">
        <f>'76'!F23</f>
        <v>100</v>
      </c>
      <c r="F195" s="23" t="s">
        <v>30</v>
      </c>
      <c r="G195" s="27" t="s">
        <v>261</v>
      </c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" customHeight="1">
      <c r="A196" s="23">
        <v>154</v>
      </c>
      <c r="B196" s="24" t="s">
        <v>291</v>
      </c>
      <c r="C196" s="91"/>
      <c r="D196" s="90">
        <f>'77'!G25</f>
        <v>4.2857142857142856</v>
      </c>
      <c r="E196" s="91"/>
      <c r="F196" s="23" t="s">
        <v>292</v>
      </c>
      <c r="G196" s="27" t="s">
        <v>293</v>
      </c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" customHeight="1">
      <c r="A197" s="23">
        <v>155</v>
      </c>
      <c r="B197" s="24" t="s">
        <v>294</v>
      </c>
      <c r="C197" s="91"/>
      <c r="D197" s="90">
        <f>'77'!K25</f>
        <v>0</v>
      </c>
      <c r="E197" s="91"/>
      <c r="F197" s="23" t="s">
        <v>30</v>
      </c>
      <c r="G197" s="27" t="s">
        <v>293</v>
      </c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" customHeight="1">
      <c r="A198" s="23">
        <v>156</v>
      </c>
      <c r="B198" s="92" t="s">
        <v>295</v>
      </c>
      <c r="C198" s="91"/>
      <c r="D198" s="90">
        <f>'77'!I25</f>
        <v>4.2857142857142856</v>
      </c>
      <c r="E198" s="91"/>
      <c r="F198" s="23" t="s">
        <v>30</v>
      </c>
      <c r="G198" s="27" t="s">
        <v>296</v>
      </c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" customHeight="1">
      <c r="A199" s="23">
        <v>157</v>
      </c>
      <c r="B199" s="24" t="s">
        <v>297</v>
      </c>
      <c r="C199" s="28"/>
      <c r="D199" s="90">
        <f>'77'!S25</f>
        <v>3.5087719298245612</v>
      </c>
      <c r="E199" s="28"/>
      <c r="F199" s="23" t="s">
        <v>30</v>
      </c>
      <c r="G199" s="27" t="s">
        <v>296</v>
      </c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" customHeight="1">
      <c r="A200" s="23">
        <v>158</v>
      </c>
      <c r="B200" s="24" t="s">
        <v>298</v>
      </c>
      <c r="C200" s="93"/>
      <c r="D200" s="28"/>
      <c r="E200" s="29">
        <f>'78'!O25</f>
        <v>100</v>
      </c>
      <c r="F200" s="23" t="s">
        <v>30</v>
      </c>
      <c r="G200" s="27" t="s">
        <v>299</v>
      </c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32"/>
      <c r="B201" s="33"/>
      <c r="C201" s="37"/>
      <c r="D201" s="37"/>
      <c r="E201" s="37"/>
      <c r="F201" s="23"/>
      <c r="G201" s="38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35" t="s">
        <v>300</v>
      </c>
      <c r="B202" s="36" t="s">
        <v>301</v>
      </c>
      <c r="C202" s="37"/>
      <c r="D202" s="37"/>
      <c r="E202" s="37"/>
      <c r="F202" s="23"/>
      <c r="G202" s="38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29.25" customHeight="1">
      <c r="A203" s="23">
        <v>159</v>
      </c>
      <c r="B203" s="94" t="s">
        <v>302</v>
      </c>
      <c r="C203" s="93"/>
      <c r="D203" s="93"/>
      <c r="E203" s="95">
        <f>'79'!G22</f>
        <v>0.3382</v>
      </c>
      <c r="F203" s="23" t="s">
        <v>30</v>
      </c>
      <c r="G203" s="27" t="s">
        <v>303</v>
      </c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23">
        <v>160</v>
      </c>
      <c r="B204" s="24" t="s">
        <v>304</v>
      </c>
      <c r="C204" s="93"/>
      <c r="D204" s="93"/>
      <c r="E204" s="95">
        <f>'80'!L25</f>
        <v>100</v>
      </c>
      <c r="F204" s="23" t="s">
        <v>30</v>
      </c>
      <c r="G204" s="27" t="s">
        <v>305</v>
      </c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23">
        <v>161</v>
      </c>
      <c r="B205" s="69" t="s">
        <v>306</v>
      </c>
      <c r="C205" s="93"/>
      <c r="D205" s="93"/>
      <c r="E205" s="95">
        <f>'80'!N25</f>
        <v>100</v>
      </c>
      <c r="F205" s="23" t="s">
        <v>30</v>
      </c>
      <c r="G205" s="27" t="s">
        <v>305</v>
      </c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23">
        <v>162</v>
      </c>
      <c r="B206" s="69" t="s">
        <v>307</v>
      </c>
      <c r="C206" s="93"/>
      <c r="D206" s="93"/>
      <c r="E206" s="95">
        <f>'80'!O25</f>
        <v>12.394327788382874</v>
      </c>
      <c r="F206" s="23" t="s">
        <v>30</v>
      </c>
      <c r="G206" s="27" t="s">
        <v>305</v>
      </c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23">
        <v>163</v>
      </c>
      <c r="B207" s="69" t="s">
        <v>308</v>
      </c>
      <c r="C207" s="93"/>
      <c r="D207" s="93"/>
      <c r="E207" s="95">
        <f>'81'!G24</f>
        <v>100</v>
      </c>
      <c r="F207" s="23" t="s">
        <v>30</v>
      </c>
      <c r="G207" s="27" t="s">
        <v>309</v>
      </c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23">
        <v>164</v>
      </c>
      <c r="B208" s="69" t="s">
        <v>310</v>
      </c>
      <c r="C208" s="93"/>
      <c r="D208" s="93"/>
      <c r="E208" s="95">
        <f>'81'!I24</f>
        <v>100</v>
      </c>
      <c r="F208" s="23" t="s">
        <v>30</v>
      </c>
      <c r="G208" s="27" t="s">
        <v>311</v>
      </c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23">
        <v>165</v>
      </c>
      <c r="B209" s="69" t="s">
        <v>312</v>
      </c>
      <c r="C209" s="93"/>
      <c r="D209" s="93"/>
      <c r="E209" s="95">
        <f>'81'!K24</f>
        <v>100</v>
      </c>
      <c r="F209" s="23" t="s">
        <v>30</v>
      </c>
      <c r="G209" s="27" t="s">
        <v>311</v>
      </c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23">
        <v>166</v>
      </c>
      <c r="B210" s="69" t="s">
        <v>313</v>
      </c>
      <c r="C210" s="93"/>
      <c r="D210" s="93"/>
      <c r="E210" s="95">
        <f>'81'!M24</f>
        <v>88.007908371966181</v>
      </c>
      <c r="F210" s="23" t="s">
        <v>30</v>
      </c>
      <c r="G210" s="27" t="s">
        <v>311</v>
      </c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23">
        <v>167</v>
      </c>
      <c r="B211" s="69" t="s">
        <v>314</v>
      </c>
      <c r="C211" s="93"/>
      <c r="D211" s="93"/>
      <c r="E211" s="95">
        <f>'81'!O24</f>
        <v>69.457322061630762</v>
      </c>
      <c r="F211" s="23" t="s">
        <v>30</v>
      </c>
      <c r="G211" s="27" t="s">
        <v>311</v>
      </c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23">
        <v>168</v>
      </c>
      <c r="B212" s="24" t="s">
        <v>315</v>
      </c>
      <c r="C212" s="93"/>
      <c r="D212" s="93"/>
      <c r="E212" s="95">
        <f>'81'!Q24</f>
        <v>0</v>
      </c>
      <c r="F212" s="23" t="s">
        <v>30</v>
      </c>
      <c r="G212" s="27" t="s">
        <v>309</v>
      </c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23">
        <v>169</v>
      </c>
      <c r="B213" s="24" t="s">
        <v>316</v>
      </c>
      <c r="C213" s="93"/>
      <c r="D213" s="93"/>
      <c r="E213" s="95">
        <f>'81'!S24</f>
        <v>70.268611944368701</v>
      </c>
      <c r="F213" s="23" t="s">
        <v>30</v>
      </c>
      <c r="G213" s="27" t="s">
        <v>309</v>
      </c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23">
        <v>170</v>
      </c>
      <c r="B214" s="24" t="s">
        <v>317</v>
      </c>
      <c r="C214" s="93"/>
      <c r="D214" s="93"/>
      <c r="E214" s="95">
        <f>'81'!U24</f>
        <v>70.268611944368701</v>
      </c>
      <c r="F214" s="23" t="s">
        <v>30</v>
      </c>
      <c r="G214" s="27" t="s">
        <v>309</v>
      </c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27.75" customHeight="1">
      <c r="A215" s="23">
        <v>171</v>
      </c>
      <c r="B215" s="69" t="s">
        <v>318</v>
      </c>
      <c r="C215" s="93"/>
      <c r="D215" s="93"/>
      <c r="E215" s="95">
        <f>'82'!R25</f>
        <v>91.071428571428569</v>
      </c>
      <c r="F215" s="23" t="s">
        <v>30</v>
      </c>
      <c r="G215" s="27" t="s">
        <v>311</v>
      </c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35.25" customHeight="1">
      <c r="A216" s="68">
        <v>172</v>
      </c>
      <c r="B216" s="96" t="s">
        <v>319</v>
      </c>
      <c r="C216" s="97"/>
      <c r="D216" s="97"/>
      <c r="E216" s="98">
        <f>'83'!F24</f>
        <v>0</v>
      </c>
      <c r="F216" s="68" t="s">
        <v>30</v>
      </c>
      <c r="G216" s="99" t="s">
        <v>320</v>
      </c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1"/>
      <c r="B217" s="12"/>
      <c r="C217" s="13"/>
      <c r="D217" s="13"/>
      <c r="E217" s="13"/>
      <c r="F217" s="14"/>
      <c r="G217" s="15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1"/>
      <c r="B218" s="12"/>
      <c r="C218" s="13"/>
      <c r="D218" s="13"/>
      <c r="E218" s="13"/>
      <c r="F218" s="14"/>
      <c r="G218" s="15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1"/>
      <c r="B219" s="12"/>
      <c r="C219" s="13"/>
      <c r="D219" s="13"/>
      <c r="E219" s="13"/>
      <c r="F219" s="14"/>
      <c r="G219" s="15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1"/>
      <c r="B220" s="12"/>
      <c r="C220" s="13"/>
      <c r="D220" s="13"/>
      <c r="E220" s="13"/>
      <c r="F220" s="14"/>
      <c r="G220" s="15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1"/>
      <c r="B221" s="12"/>
      <c r="C221" s="13"/>
      <c r="D221" s="13"/>
      <c r="E221" s="13"/>
      <c r="F221" s="14"/>
      <c r="G221" s="15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1"/>
      <c r="B222" s="12"/>
      <c r="C222" s="13"/>
      <c r="D222" s="13"/>
      <c r="E222" s="13"/>
      <c r="F222" s="14"/>
      <c r="G222" s="15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1"/>
      <c r="B223" s="12"/>
      <c r="C223" s="13"/>
      <c r="D223" s="13"/>
      <c r="E223" s="13"/>
      <c r="F223" s="14"/>
      <c r="G223" s="15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1"/>
      <c r="B224" s="12"/>
      <c r="C224" s="13"/>
      <c r="D224" s="13"/>
      <c r="E224" s="13"/>
      <c r="F224" s="14"/>
      <c r="G224" s="15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1"/>
      <c r="B225" s="12"/>
      <c r="C225" s="13"/>
      <c r="D225" s="13"/>
      <c r="E225" s="13"/>
      <c r="F225" s="14"/>
      <c r="G225" s="15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1"/>
      <c r="B226" s="12"/>
      <c r="C226" s="13"/>
      <c r="D226" s="13"/>
      <c r="E226" s="13"/>
      <c r="F226" s="14"/>
      <c r="G226" s="15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1"/>
      <c r="B227" s="12"/>
      <c r="C227" s="13"/>
      <c r="D227" s="13"/>
      <c r="E227" s="13"/>
      <c r="F227" s="14"/>
      <c r="G227" s="15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1"/>
      <c r="B228" s="12"/>
      <c r="C228" s="13"/>
      <c r="D228" s="13"/>
      <c r="E228" s="13"/>
      <c r="F228" s="14"/>
      <c r="G228" s="15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1"/>
      <c r="B229" s="12"/>
      <c r="C229" s="13"/>
      <c r="D229" s="13"/>
      <c r="E229" s="13"/>
      <c r="F229" s="14"/>
      <c r="G229" s="15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1"/>
      <c r="B230" s="12"/>
      <c r="C230" s="13"/>
      <c r="D230" s="13"/>
      <c r="E230" s="13"/>
      <c r="F230" s="14"/>
      <c r="G230" s="15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1"/>
      <c r="B231" s="12"/>
      <c r="C231" s="13"/>
      <c r="D231" s="13"/>
      <c r="E231" s="13"/>
      <c r="F231" s="14"/>
      <c r="G231" s="15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1"/>
      <c r="B232" s="12"/>
      <c r="C232" s="13"/>
      <c r="D232" s="13"/>
      <c r="E232" s="13"/>
      <c r="F232" s="14"/>
      <c r="G232" s="15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1"/>
      <c r="B233" s="12"/>
      <c r="C233" s="13"/>
      <c r="D233" s="13"/>
      <c r="E233" s="13"/>
      <c r="F233" s="14"/>
      <c r="G233" s="15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1"/>
      <c r="B234" s="12"/>
      <c r="C234" s="13"/>
      <c r="D234" s="13"/>
      <c r="E234" s="13"/>
      <c r="F234" s="14"/>
      <c r="G234" s="15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1"/>
      <c r="B235" s="12"/>
      <c r="C235" s="13"/>
      <c r="D235" s="13"/>
      <c r="E235" s="13"/>
      <c r="F235" s="14"/>
      <c r="G235" s="15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1"/>
      <c r="B236" s="12"/>
      <c r="C236" s="13"/>
      <c r="D236" s="13"/>
      <c r="E236" s="13"/>
      <c r="F236" s="14"/>
      <c r="G236" s="15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1"/>
      <c r="B237" s="12"/>
      <c r="C237" s="13"/>
      <c r="D237" s="13"/>
      <c r="E237" s="13"/>
      <c r="F237" s="14"/>
      <c r="G237" s="15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1"/>
      <c r="B238" s="12"/>
      <c r="C238" s="13"/>
      <c r="D238" s="13"/>
      <c r="E238" s="13"/>
      <c r="F238" s="14"/>
      <c r="G238" s="15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11"/>
      <c r="B239" s="12"/>
      <c r="C239" s="13"/>
      <c r="D239" s="13"/>
      <c r="E239" s="13"/>
      <c r="F239" s="14"/>
      <c r="G239" s="15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11"/>
      <c r="B240" s="12"/>
      <c r="C240" s="13"/>
      <c r="D240" s="13"/>
      <c r="E240" s="13"/>
      <c r="F240" s="14"/>
      <c r="G240" s="15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11"/>
      <c r="B241" s="12"/>
      <c r="C241" s="13"/>
      <c r="D241" s="13"/>
      <c r="E241" s="13"/>
      <c r="F241" s="14"/>
      <c r="G241" s="15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11"/>
      <c r="B242" s="12"/>
      <c r="C242" s="13"/>
      <c r="D242" s="13"/>
      <c r="E242" s="13"/>
      <c r="F242" s="14"/>
      <c r="G242" s="15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11"/>
      <c r="B243" s="12"/>
      <c r="C243" s="13"/>
      <c r="D243" s="13"/>
      <c r="E243" s="13"/>
      <c r="F243" s="14"/>
      <c r="G243" s="15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11"/>
      <c r="B244" s="12"/>
      <c r="C244" s="13"/>
      <c r="D244" s="13"/>
      <c r="E244" s="13"/>
      <c r="F244" s="14"/>
      <c r="G244" s="15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11"/>
      <c r="B245" s="12"/>
      <c r="C245" s="13"/>
      <c r="D245" s="13"/>
      <c r="E245" s="13"/>
      <c r="F245" s="14"/>
      <c r="G245" s="15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11"/>
      <c r="B246" s="12"/>
      <c r="C246" s="13"/>
      <c r="D246" s="13"/>
      <c r="E246" s="13"/>
      <c r="F246" s="14"/>
      <c r="G246" s="15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11"/>
      <c r="B247" s="12"/>
      <c r="C247" s="13"/>
      <c r="D247" s="13"/>
      <c r="E247" s="13"/>
      <c r="F247" s="14"/>
      <c r="G247" s="15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11"/>
      <c r="B248" s="12"/>
      <c r="C248" s="13"/>
      <c r="D248" s="13"/>
      <c r="E248" s="13"/>
      <c r="F248" s="14"/>
      <c r="G248" s="15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11"/>
      <c r="B249" s="12"/>
      <c r="C249" s="13"/>
      <c r="D249" s="13"/>
      <c r="E249" s="13"/>
      <c r="F249" s="14"/>
      <c r="G249" s="15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11"/>
      <c r="B250" s="12"/>
      <c r="C250" s="13"/>
      <c r="D250" s="13"/>
      <c r="E250" s="13"/>
      <c r="F250" s="14"/>
      <c r="G250" s="15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11"/>
      <c r="B251" s="12"/>
      <c r="C251" s="13"/>
      <c r="D251" s="13"/>
      <c r="E251" s="13"/>
      <c r="F251" s="14"/>
      <c r="G251" s="15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11"/>
      <c r="B252" s="12"/>
      <c r="C252" s="13"/>
      <c r="D252" s="13"/>
      <c r="E252" s="13"/>
      <c r="F252" s="14"/>
      <c r="G252" s="15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11"/>
      <c r="B253" s="12"/>
      <c r="C253" s="13"/>
      <c r="D253" s="13"/>
      <c r="E253" s="13"/>
      <c r="F253" s="14"/>
      <c r="G253" s="15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11"/>
      <c r="B254" s="12"/>
      <c r="C254" s="13"/>
      <c r="D254" s="13"/>
      <c r="E254" s="13"/>
      <c r="F254" s="14"/>
      <c r="G254" s="15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11"/>
      <c r="B255" s="12"/>
      <c r="C255" s="13"/>
      <c r="D255" s="13"/>
      <c r="E255" s="13"/>
      <c r="F255" s="14"/>
      <c r="G255" s="15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11"/>
      <c r="B256" s="12"/>
      <c r="C256" s="13"/>
      <c r="D256" s="13"/>
      <c r="E256" s="13"/>
      <c r="F256" s="14"/>
      <c r="G256" s="15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11"/>
      <c r="B257" s="12"/>
      <c r="C257" s="13"/>
      <c r="D257" s="13"/>
      <c r="E257" s="13"/>
      <c r="F257" s="14"/>
      <c r="G257" s="15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11"/>
      <c r="B258" s="12"/>
      <c r="C258" s="13"/>
      <c r="D258" s="13"/>
      <c r="E258" s="13"/>
      <c r="F258" s="14"/>
      <c r="G258" s="15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11"/>
      <c r="B259" s="12"/>
      <c r="C259" s="13"/>
      <c r="D259" s="13"/>
      <c r="E259" s="13"/>
      <c r="F259" s="14"/>
      <c r="G259" s="15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11"/>
      <c r="B260" s="12"/>
      <c r="C260" s="13"/>
      <c r="D260" s="13"/>
      <c r="E260" s="13"/>
      <c r="F260" s="14"/>
      <c r="G260" s="15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11"/>
      <c r="B261" s="12"/>
      <c r="C261" s="13"/>
      <c r="D261" s="13"/>
      <c r="E261" s="13"/>
      <c r="F261" s="14"/>
      <c r="G261" s="15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11"/>
      <c r="B262" s="12"/>
      <c r="C262" s="13"/>
      <c r="D262" s="13"/>
      <c r="E262" s="13"/>
      <c r="F262" s="14"/>
      <c r="G262" s="15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11"/>
      <c r="B263" s="12"/>
      <c r="C263" s="13"/>
      <c r="D263" s="13"/>
      <c r="E263" s="13"/>
      <c r="F263" s="14"/>
      <c r="G263" s="15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11"/>
      <c r="B264" s="12"/>
      <c r="C264" s="13"/>
      <c r="D264" s="13"/>
      <c r="E264" s="13"/>
      <c r="F264" s="14"/>
      <c r="G264" s="15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11"/>
      <c r="B265" s="12"/>
      <c r="C265" s="13"/>
      <c r="D265" s="13"/>
      <c r="E265" s="13"/>
      <c r="F265" s="14"/>
      <c r="G265" s="15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11"/>
      <c r="B266" s="12"/>
      <c r="C266" s="13"/>
      <c r="D266" s="13"/>
      <c r="E266" s="13"/>
      <c r="F266" s="14"/>
      <c r="G266" s="15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11"/>
      <c r="B267" s="12"/>
      <c r="C267" s="13"/>
      <c r="D267" s="13"/>
      <c r="E267" s="13"/>
      <c r="F267" s="14"/>
      <c r="G267" s="15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11"/>
      <c r="B268" s="12"/>
      <c r="C268" s="13"/>
      <c r="D268" s="13"/>
      <c r="E268" s="13"/>
      <c r="F268" s="14"/>
      <c r="G268" s="15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11"/>
      <c r="B269" s="12"/>
      <c r="C269" s="13"/>
      <c r="D269" s="13"/>
      <c r="E269" s="13"/>
      <c r="F269" s="14"/>
      <c r="G269" s="15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11"/>
      <c r="B270" s="12"/>
      <c r="C270" s="13"/>
      <c r="D270" s="13"/>
      <c r="E270" s="13"/>
      <c r="F270" s="14"/>
      <c r="G270" s="15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11"/>
      <c r="B271" s="12"/>
      <c r="C271" s="13"/>
      <c r="D271" s="13"/>
      <c r="E271" s="13"/>
      <c r="F271" s="14"/>
      <c r="G271" s="15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11"/>
      <c r="B272" s="12"/>
      <c r="C272" s="13"/>
      <c r="D272" s="13"/>
      <c r="E272" s="13"/>
      <c r="F272" s="14"/>
      <c r="G272" s="15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11"/>
      <c r="B273" s="12"/>
      <c r="C273" s="13"/>
      <c r="D273" s="13"/>
      <c r="E273" s="13"/>
      <c r="F273" s="14"/>
      <c r="G273" s="15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11"/>
      <c r="B274" s="12"/>
      <c r="C274" s="13"/>
      <c r="D274" s="13"/>
      <c r="E274" s="13"/>
      <c r="F274" s="14"/>
      <c r="G274" s="15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11"/>
      <c r="B275" s="12"/>
      <c r="C275" s="13"/>
      <c r="D275" s="13"/>
      <c r="E275" s="13"/>
      <c r="F275" s="14"/>
      <c r="G275" s="15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11"/>
      <c r="B276" s="12"/>
      <c r="C276" s="13"/>
      <c r="D276" s="13"/>
      <c r="E276" s="13"/>
      <c r="F276" s="14"/>
      <c r="G276" s="15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11"/>
      <c r="B277" s="12"/>
      <c r="C277" s="13"/>
      <c r="D277" s="13"/>
      <c r="E277" s="13"/>
      <c r="F277" s="14"/>
      <c r="G277" s="15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11"/>
      <c r="B278" s="12"/>
      <c r="C278" s="13"/>
      <c r="D278" s="13"/>
      <c r="E278" s="13"/>
      <c r="F278" s="14"/>
      <c r="G278" s="15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11"/>
      <c r="B279" s="12"/>
      <c r="C279" s="13"/>
      <c r="D279" s="13"/>
      <c r="E279" s="13"/>
      <c r="F279" s="14"/>
      <c r="G279" s="15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11"/>
      <c r="B280" s="12"/>
      <c r="C280" s="13"/>
      <c r="D280" s="13"/>
      <c r="E280" s="13"/>
      <c r="F280" s="14"/>
      <c r="G280" s="15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11"/>
      <c r="B281" s="12"/>
      <c r="C281" s="13"/>
      <c r="D281" s="13"/>
      <c r="E281" s="13"/>
      <c r="F281" s="14"/>
      <c r="G281" s="15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11"/>
      <c r="B282" s="12"/>
      <c r="C282" s="13"/>
      <c r="D282" s="13"/>
      <c r="E282" s="13"/>
      <c r="F282" s="14"/>
      <c r="G282" s="15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11"/>
      <c r="B283" s="12"/>
      <c r="C283" s="13"/>
      <c r="D283" s="13"/>
      <c r="E283" s="13"/>
      <c r="F283" s="14"/>
      <c r="G283" s="15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11"/>
      <c r="B284" s="12"/>
      <c r="C284" s="13"/>
      <c r="D284" s="13"/>
      <c r="E284" s="13"/>
      <c r="F284" s="14"/>
      <c r="G284" s="15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11"/>
      <c r="B285" s="12"/>
      <c r="C285" s="13"/>
      <c r="D285" s="13"/>
      <c r="E285" s="13"/>
      <c r="F285" s="14"/>
      <c r="G285" s="15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11"/>
      <c r="B286" s="12"/>
      <c r="C286" s="13"/>
      <c r="D286" s="13"/>
      <c r="E286" s="13"/>
      <c r="F286" s="14"/>
      <c r="G286" s="15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11"/>
      <c r="B287" s="12"/>
      <c r="C287" s="13"/>
      <c r="D287" s="13"/>
      <c r="E287" s="13"/>
      <c r="F287" s="14"/>
      <c r="G287" s="15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11"/>
      <c r="B288" s="12"/>
      <c r="C288" s="13"/>
      <c r="D288" s="13"/>
      <c r="E288" s="13"/>
      <c r="F288" s="14"/>
      <c r="G288" s="15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1"/>
      <c r="B289" s="12"/>
      <c r="C289" s="13"/>
      <c r="D289" s="13"/>
      <c r="E289" s="13"/>
      <c r="F289" s="14"/>
      <c r="G289" s="15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1"/>
      <c r="B290" s="12"/>
      <c r="C290" s="13"/>
      <c r="D290" s="13"/>
      <c r="E290" s="13"/>
      <c r="F290" s="14"/>
      <c r="G290" s="15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1"/>
      <c r="B291" s="12"/>
      <c r="C291" s="13"/>
      <c r="D291" s="13"/>
      <c r="E291" s="13"/>
      <c r="F291" s="14"/>
      <c r="G291" s="15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1"/>
      <c r="B292" s="12"/>
      <c r="C292" s="13"/>
      <c r="D292" s="13"/>
      <c r="E292" s="13"/>
      <c r="F292" s="14"/>
      <c r="G292" s="15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1"/>
      <c r="B293" s="12"/>
      <c r="C293" s="13"/>
      <c r="D293" s="13"/>
      <c r="E293" s="13"/>
      <c r="F293" s="14"/>
      <c r="G293" s="15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1"/>
      <c r="B294" s="12"/>
      <c r="C294" s="13"/>
      <c r="D294" s="13"/>
      <c r="E294" s="13"/>
      <c r="F294" s="14"/>
      <c r="G294" s="15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1"/>
      <c r="B295" s="12"/>
      <c r="C295" s="13"/>
      <c r="D295" s="13"/>
      <c r="E295" s="13"/>
      <c r="F295" s="14"/>
      <c r="G295" s="15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1"/>
      <c r="B296" s="12"/>
      <c r="C296" s="13"/>
      <c r="D296" s="13"/>
      <c r="E296" s="13"/>
      <c r="F296" s="14"/>
      <c r="G296" s="15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1"/>
      <c r="B297" s="12"/>
      <c r="C297" s="13"/>
      <c r="D297" s="13"/>
      <c r="E297" s="13"/>
      <c r="F297" s="14"/>
      <c r="G297" s="15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1"/>
      <c r="B298" s="12"/>
      <c r="C298" s="13"/>
      <c r="D298" s="13"/>
      <c r="E298" s="13"/>
      <c r="F298" s="14"/>
      <c r="G298" s="15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1"/>
      <c r="B299" s="12"/>
      <c r="C299" s="13"/>
      <c r="D299" s="13"/>
      <c r="E299" s="13"/>
      <c r="F299" s="14"/>
      <c r="G299" s="15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1"/>
      <c r="B300" s="12"/>
      <c r="C300" s="13"/>
      <c r="D300" s="13"/>
      <c r="E300" s="13"/>
      <c r="F300" s="14"/>
      <c r="G300" s="15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1"/>
      <c r="B301" s="12"/>
      <c r="C301" s="13"/>
      <c r="D301" s="13"/>
      <c r="E301" s="13"/>
      <c r="F301" s="14"/>
      <c r="G301" s="15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1"/>
      <c r="B302" s="12"/>
      <c r="C302" s="13"/>
      <c r="D302" s="13"/>
      <c r="E302" s="13"/>
      <c r="F302" s="14"/>
      <c r="G302" s="15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1"/>
      <c r="B303" s="12"/>
      <c r="C303" s="13"/>
      <c r="D303" s="13"/>
      <c r="E303" s="13"/>
      <c r="F303" s="14"/>
      <c r="G303" s="15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1"/>
      <c r="B304" s="12"/>
      <c r="C304" s="13"/>
      <c r="D304" s="13"/>
      <c r="E304" s="13"/>
      <c r="F304" s="14"/>
      <c r="G304" s="15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1"/>
      <c r="B305" s="12"/>
      <c r="C305" s="13"/>
      <c r="D305" s="13"/>
      <c r="E305" s="13"/>
      <c r="F305" s="14"/>
      <c r="G305" s="15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1"/>
      <c r="B306" s="12"/>
      <c r="C306" s="13"/>
      <c r="D306" s="13"/>
      <c r="E306" s="13"/>
      <c r="F306" s="14"/>
      <c r="G306" s="15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1"/>
      <c r="B307" s="12"/>
      <c r="C307" s="13"/>
      <c r="D307" s="13"/>
      <c r="E307" s="13"/>
      <c r="F307" s="14"/>
      <c r="G307" s="15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1"/>
      <c r="B308" s="12"/>
      <c r="C308" s="13"/>
      <c r="D308" s="13"/>
      <c r="E308" s="13"/>
      <c r="F308" s="14"/>
      <c r="G308" s="15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1"/>
      <c r="B309" s="12"/>
      <c r="C309" s="13"/>
      <c r="D309" s="13"/>
      <c r="E309" s="13"/>
      <c r="F309" s="14"/>
      <c r="G309" s="15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1"/>
      <c r="B310" s="12"/>
      <c r="C310" s="13"/>
      <c r="D310" s="13"/>
      <c r="E310" s="13"/>
      <c r="F310" s="14"/>
      <c r="G310" s="15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1"/>
      <c r="B311" s="12"/>
      <c r="C311" s="13"/>
      <c r="D311" s="13"/>
      <c r="E311" s="13"/>
      <c r="F311" s="14"/>
      <c r="G311" s="15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1"/>
      <c r="B312" s="12"/>
      <c r="C312" s="13"/>
      <c r="D312" s="13"/>
      <c r="E312" s="13"/>
      <c r="F312" s="14"/>
      <c r="G312" s="15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1"/>
      <c r="B313" s="12"/>
      <c r="C313" s="13"/>
      <c r="D313" s="13"/>
      <c r="E313" s="13"/>
      <c r="F313" s="14"/>
      <c r="G313" s="15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1"/>
      <c r="B314" s="12"/>
      <c r="C314" s="13"/>
      <c r="D314" s="13"/>
      <c r="E314" s="13"/>
      <c r="F314" s="14"/>
      <c r="G314" s="15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1"/>
      <c r="B315" s="12"/>
      <c r="C315" s="13"/>
      <c r="D315" s="13"/>
      <c r="E315" s="13"/>
      <c r="F315" s="14"/>
      <c r="G315" s="15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1"/>
      <c r="B316" s="12"/>
      <c r="C316" s="13"/>
      <c r="D316" s="13"/>
      <c r="E316" s="13"/>
      <c r="F316" s="14"/>
      <c r="G316" s="15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1"/>
      <c r="B317" s="12"/>
      <c r="C317" s="13"/>
      <c r="D317" s="13"/>
      <c r="E317" s="13"/>
      <c r="F317" s="14"/>
      <c r="G317" s="15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1"/>
      <c r="B318" s="12"/>
      <c r="C318" s="13"/>
      <c r="D318" s="13"/>
      <c r="E318" s="13"/>
      <c r="F318" s="14"/>
      <c r="G318" s="15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1"/>
      <c r="B319" s="12"/>
      <c r="C319" s="13"/>
      <c r="D319" s="13"/>
      <c r="E319" s="13"/>
      <c r="F319" s="14"/>
      <c r="G319" s="15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1"/>
      <c r="B320" s="12"/>
      <c r="C320" s="13"/>
      <c r="D320" s="13"/>
      <c r="E320" s="13"/>
      <c r="F320" s="14"/>
      <c r="G320" s="15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1"/>
      <c r="B321" s="12"/>
      <c r="C321" s="13"/>
      <c r="D321" s="13"/>
      <c r="E321" s="13"/>
      <c r="F321" s="14"/>
      <c r="G321" s="15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1"/>
      <c r="B322" s="12"/>
      <c r="C322" s="13"/>
      <c r="D322" s="13"/>
      <c r="E322" s="13"/>
      <c r="F322" s="14"/>
      <c r="G322" s="15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1"/>
      <c r="B323" s="12"/>
      <c r="C323" s="13"/>
      <c r="D323" s="13"/>
      <c r="E323" s="13"/>
      <c r="F323" s="14"/>
      <c r="G323" s="15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1"/>
      <c r="B324" s="12"/>
      <c r="C324" s="13"/>
      <c r="D324" s="13"/>
      <c r="E324" s="13"/>
      <c r="F324" s="14"/>
      <c r="G324" s="15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1"/>
      <c r="B325" s="12"/>
      <c r="C325" s="13"/>
      <c r="D325" s="13"/>
      <c r="E325" s="13"/>
      <c r="F325" s="14"/>
      <c r="G325" s="15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1"/>
      <c r="B326" s="12"/>
      <c r="C326" s="13"/>
      <c r="D326" s="13"/>
      <c r="E326" s="13"/>
      <c r="F326" s="14"/>
      <c r="G326" s="15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1"/>
      <c r="B327" s="12"/>
      <c r="C327" s="13"/>
      <c r="D327" s="13"/>
      <c r="E327" s="13"/>
      <c r="F327" s="14"/>
      <c r="G327" s="15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1"/>
      <c r="B328" s="12"/>
      <c r="C328" s="13"/>
      <c r="D328" s="13"/>
      <c r="E328" s="13"/>
      <c r="F328" s="14"/>
      <c r="G328" s="15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1"/>
      <c r="B329" s="12"/>
      <c r="C329" s="13"/>
      <c r="D329" s="13"/>
      <c r="E329" s="13"/>
      <c r="F329" s="14"/>
      <c r="G329" s="15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1"/>
      <c r="B330" s="12"/>
      <c r="C330" s="13"/>
      <c r="D330" s="13"/>
      <c r="E330" s="13"/>
      <c r="F330" s="14"/>
      <c r="G330" s="15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1"/>
      <c r="B331" s="12"/>
      <c r="C331" s="13"/>
      <c r="D331" s="13"/>
      <c r="E331" s="13"/>
      <c r="F331" s="14"/>
      <c r="G331" s="15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1"/>
      <c r="B332" s="12"/>
      <c r="C332" s="13"/>
      <c r="D332" s="13"/>
      <c r="E332" s="13"/>
      <c r="F332" s="14"/>
      <c r="G332" s="15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1"/>
      <c r="B333" s="12"/>
      <c r="C333" s="13"/>
      <c r="D333" s="13"/>
      <c r="E333" s="13"/>
      <c r="F333" s="14"/>
      <c r="G333" s="15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1"/>
      <c r="B334" s="12"/>
      <c r="C334" s="13"/>
      <c r="D334" s="13"/>
      <c r="E334" s="13"/>
      <c r="F334" s="14"/>
      <c r="G334" s="15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1"/>
      <c r="B335" s="12"/>
      <c r="C335" s="13"/>
      <c r="D335" s="13"/>
      <c r="E335" s="13"/>
      <c r="F335" s="14"/>
      <c r="G335" s="15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1"/>
      <c r="B336" s="12"/>
      <c r="C336" s="13"/>
      <c r="D336" s="13"/>
      <c r="E336" s="13"/>
      <c r="F336" s="14"/>
      <c r="G336" s="15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1"/>
      <c r="B337" s="12"/>
      <c r="C337" s="13"/>
      <c r="D337" s="13"/>
      <c r="E337" s="13"/>
      <c r="F337" s="14"/>
      <c r="G337" s="15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1"/>
      <c r="B338" s="12"/>
      <c r="C338" s="13"/>
      <c r="D338" s="13"/>
      <c r="E338" s="13"/>
      <c r="F338" s="14"/>
      <c r="G338" s="15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1"/>
      <c r="B339" s="12"/>
      <c r="C339" s="13"/>
      <c r="D339" s="13"/>
      <c r="E339" s="13"/>
      <c r="F339" s="14"/>
      <c r="G339" s="15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1"/>
      <c r="B340" s="12"/>
      <c r="C340" s="13"/>
      <c r="D340" s="13"/>
      <c r="E340" s="13"/>
      <c r="F340" s="14"/>
      <c r="G340" s="15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1"/>
      <c r="B341" s="12"/>
      <c r="C341" s="13"/>
      <c r="D341" s="13"/>
      <c r="E341" s="13"/>
      <c r="F341" s="14"/>
      <c r="G341" s="15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1"/>
      <c r="B342" s="12"/>
      <c r="C342" s="13"/>
      <c r="D342" s="13"/>
      <c r="E342" s="13"/>
      <c r="F342" s="14"/>
      <c r="G342" s="15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1"/>
      <c r="B343" s="12"/>
      <c r="C343" s="13"/>
      <c r="D343" s="13"/>
      <c r="E343" s="13"/>
      <c r="F343" s="14"/>
      <c r="G343" s="15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1"/>
      <c r="B344" s="12"/>
      <c r="C344" s="13"/>
      <c r="D344" s="13"/>
      <c r="E344" s="13"/>
      <c r="F344" s="14"/>
      <c r="G344" s="15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1"/>
      <c r="B345" s="12"/>
      <c r="C345" s="13"/>
      <c r="D345" s="13"/>
      <c r="E345" s="13"/>
      <c r="F345" s="14"/>
      <c r="G345" s="15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1"/>
      <c r="B346" s="12"/>
      <c r="C346" s="13"/>
      <c r="D346" s="13"/>
      <c r="E346" s="13"/>
      <c r="F346" s="14"/>
      <c r="G346" s="15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1"/>
      <c r="B347" s="12"/>
      <c r="C347" s="13"/>
      <c r="D347" s="13"/>
      <c r="E347" s="13"/>
      <c r="F347" s="14"/>
      <c r="G347" s="15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1"/>
      <c r="B348" s="12"/>
      <c r="C348" s="13"/>
      <c r="D348" s="13"/>
      <c r="E348" s="13"/>
      <c r="F348" s="14"/>
      <c r="G348" s="15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1"/>
      <c r="B349" s="12"/>
      <c r="C349" s="13"/>
      <c r="D349" s="13"/>
      <c r="E349" s="13"/>
      <c r="F349" s="14"/>
      <c r="G349" s="15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1"/>
      <c r="B350" s="12"/>
      <c r="C350" s="13"/>
      <c r="D350" s="13"/>
      <c r="E350" s="13"/>
      <c r="F350" s="14"/>
      <c r="G350" s="15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1"/>
      <c r="B351" s="12"/>
      <c r="C351" s="13"/>
      <c r="D351" s="13"/>
      <c r="E351" s="13"/>
      <c r="F351" s="14"/>
      <c r="G351" s="15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1"/>
      <c r="B352" s="12"/>
      <c r="C352" s="13"/>
      <c r="D352" s="13"/>
      <c r="E352" s="13"/>
      <c r="F352" s="14"/>
      <c r="G352" s="15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1"/>
      <c r="B353" s="12"/>
      <c r="C353" s="13"/>
      <c r="D353" s="13"/>
      <c r="E353" s="13"/>
      <c r="F353" s="14"/>
      <c r="G353" s="15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1"/>
      <c r="B354" s="12"/>
      <c r="C354" s="13"/>
      <c r="D354" s="13"/>
      <c r="E354" s="13"/>
      <c r="F354" s="14"/>
      <c r="G354" s="15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1"/>
      <c r="B355" s="12"/>
      <c r="C355" s="13"/>
      <c r="D355" s="13"/>
      <c r="E355" s="13"/>
      <c r="F355" s="14"/>
      <c r="G355" s="15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1"/>
      <c r="B356" s="12"/>
      <c r="C356" s="13"/>
      <c r="D356" s="13"/>
      <c r="E356" s="13"/>
      <c r="F356" s="14"/>
      <c r="G356" s="15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1"/>
      <c r="B357" s="12"/>
      <c r="C357" s="13"/>
      <c r="D357" s="13"/>
      <c r="E357" s="13"/>
      <c r="F357" s="14"/>
      <c r="G357" s="15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1"/>
      <c r="B358" s="12"/>
      <c r="C358" s="13"/>
      <c r="D358" s="13"/>
      <c r="E358" s="13"/>
      <c r="F358" s="14"/>
      <c r="G358" s="15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1"/>
      <c r="B359" s="12"/>
      <c r="C359" s="13"/>
      <c r="D359" s="13"/>
      <c r="E359" s="13"/>
      <c r="F359" s="14"/>
      <c r="G359" s="15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1"/>
      <c r="B360" s="12"/>
      <c r="C360" s="13"/>
      <c r="D360" s="13"/>
      <c r="E360" s="13"/>
      <c r="F360" s="14"/>
      <c r="G360" s="15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1"/>
      <c r="B361" s="12"/>
      <c r="C361" s="13"/>
      <c r="D361" s="13"/>
      <c r="E361" s="13"/>
      <c r="F361" s="14"/>
      <c r="G361" s="15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1"/>
      <c r="B362" s="12"/>
      <c r="C362" s="13"/>
      <c r="D362" s="13"/>
      <c r="E362" s="13"/>
      <c r="F362" s="14"/>
      <c r="G362" s="15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1"/>
      <c r="B363" s="12"/>
      <c r="C363" s="13"/>
      <c r="D363" s="13"/>
      <c r="E363" s="13"/>
      <c r="F363" s="14"/>
      <c r="G363" s="15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1"/>
      <c r="B364" s="12"/>
      <c r="C364" s="13"/>
      <c r="D364" s="13"/>
      <c r="E364" s="13"/>
      <c r="F364" s="14"/>
      <c r="G364" s="15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1"/>
      <c r="B365" s="12"/>
      <c r="C365" s="13"/>
      <c r="D365" s="13"/>
      <c r="E365" s="13"/>
      <c r="F365" s="14"/>
      <c r="G365" s="15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1"/>
      <c r="B366" s="12"/>
      <c r="C366" s="13"/>
      <c r="D366" s="13"/>
      <c r="E366" s="13"/>
      <c r="F366" s="14"/>
      <c r="G366" s="15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1"/>
      <c r="B367" s="12"/>
      <c r="C367" s="13"/>
      <c r="D367" s="13"/>
      <c r="E367" s="13"/>
      <c r="F367" s="14"/>
      <c r="G367" s="15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1"/>
      <c r="B368" s="12"/>
      <c r="C368" s="13"/>
      <c r="D368" s="13"/>
      <c r="E368" s="13"/>
      <c r="F368" s="14"/>
      <c r="G368" s="15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1"/>
      <c r="B369" s="12"/>
      <c r="C369" s="13"/>
      <c r="D369" s="13"/>
      <c r="E369" s="13"/>
      <c r="F369" s="14"/>
      <c r="G369" s="15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1"/>
      <c r="B370" s="12"/>
      <c r="C370" s="13"/>
      <c r="D370" s="13"/>
      <c r="E370" s="13"/>
      <c r="F370" s="14"/>
      <c r="G370" s="15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1"/>
      <c r="B371" s="12"/>
      <c r="C371" s="13"/>
      <c r="D371" s="13"/>
      <c r="E371" s="13"/>
      <c r="F371" s="14"/>
      <c r="G371" s="15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1"/>
      <c r="B372" s="12"/>
      <c r="C372" s="13"/>
      <c r="D372" s="13"/>
      <c r="E372" s="13"/>
      <c r="F372" s="14"/>
      <c r="G372" s="15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1"/>
      <c r="B373" s="12"/>
      <c r="C373" s="13"/>
      <c r="D373" s="13"/>
      <c r="E373" s="13"/>
      <c r="F373" s="14"/>
      <c r="G373" s="15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1"/>
      <c r="B374" s="12"/>
      <c r="C374" s="13"/>
      <c r="D374" s="13"/>
      <c r="E374" s="13"/>
      <c r="F374" s="14"/>
      <c r="G374" s="15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1"/>
      <c r="B375" s="12"/>
      <c r="C375" s="13"/>
      <c r="D375" s="13"/>
      <c r="E375" s="13"/>
      <c r="F375" s="14"/>
      <c r="G375" s="15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1"/>
      <c r="B376" s="12"/>
      <c r="C376" s="13"/>
      <c r="D376" s="13"/>
      <c r="E376" s="13"/>
      <c r="F376" s="14"/>
      <c r="G376" s="15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1"/>
      <c r="B377" s="12"/>
      <c r="C377" s="13"/>
      <c r="D377" s="13"/>
      <c r="E377" s="13"/>
      <c r="F377" s="14"/>
      <c r="G377" s="15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1"/>
      <c r="B378" s="12"/>
      <c r="C378" s="13"/>
      <c r="D378" s="13"/>
      <c r="E378" s="13"/>
      <c r="F378" s="14"/>
      <c r="G378" s="15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1"/>
      <c r="B379" s="12"/>
      <c r="C379" s="13"/>
      <c r="D379" s="13"/>
      <c r="E379" s="13"/>
      <c r="F379" s="14"/>
      <c r="G379" s="15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1"/>
      <c r="B380" s="12"/>
      <c r="C380" s="13"/>
      <c r="D380" s="13"/>
      <c r="E380" s="13"/>
      <c r="F380" s="14"/>
      <c r="G380" s="15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1"/>
      <c r="B381" s="12"/>
      <c r="C381" s="13"/>
      <c r="D381" s="13"/>
      <c r="E381" s="13"/>
      <c r="F381" s="14"/>
      <c r="G381" s="15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1"/>
      <c r="B382" s="12"/>
      <c r="C382" s="13"/>
      <c r="D382" s="13"/>
      <c r="E382" s="13"/>
      <c r="F382" s="14"/>
      <c r="G382" s="15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1"/>
      <c r="B383" s="12"/>
      <c r="C383" s="13"/>
      <c r="D383" s="13"/>
      <c r="E383" s="13"/>
      <c r="F383" s="14"/>
      <c r="G383" s="15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1"/>
      <c r="B384" s="12"/>
      <c r="C384" s="13"/>
      <c r="D384" s="13"/>
      <c r="E384" s="13"/>
      <c r="F384" s="14"/>
      <c r="G384" s="15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1"/>
      <c r="B385" s="12"/>
      <c r="C385" s="13"/>
      <c r="D385" s="13"/>
      <c r="E385" s="13"/>
      <c r="F385" s="14"/>
      <c r="G385" s="15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1"/>
      <c r="B386" s="12"/>
      <c r="C386" s="13"/>
      <c r="D386" s="13"/>
      <c r="E386" s="13"/>
      <c r="F386" s="14"/>
      <c r="G386" s="15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1"/>
      <c r="B387" s="12"/>
      <c r="C387" s="13"/>
      <c r="D387" s="13"/>
      <c r="E387" s="13"/>
      <c r="F387" s="14"/>
      <c r="G387" s="15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1"/>
      <c r="B388" s="12"/>
      <c r="C388" s="13"/>
      <c r="D388" s="13"/>
      <c r="E388" s="13"/>
      <c r="F388" s="14"/>
      <c r="G388" s="15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1"/>
      <c r="B389" s="12"/>
      <c r="C389" s="13"/>
      <c r="D389" s="13"/>
      <c r="E389" s="13"/>
      <c r="F389" s="14"/>
      <c r="G389" s="15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1"/>
      <c r="B390" s="12"/>
      <c r="C390" s="13"/>
      <c r="D390" s="13"/>
      <c r="E390" s="13"/>
      <c r="F390" s="14"/>
      <c r="G390" s="15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1"/>
      <c r="B391" s="12"/>
      <c r="C391" s="13"/>
      <c r="D391" s="13"/>
      <c r="E391" s="13"/>
      <c r="F391" s="14"/>
      <c r="G391" s="15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1"/>
      <c r="B392" s="12"/>
      <c r="C392" s="13"/>
      <c r="D392" s="13"/>
      <c r="E392" s="13"/>
      <c r="F392" s="14"/>
      <c r="G392" s="15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1"/>
      <c r="B393" s="12"/>
      <c r="C393" s="13"/>
      <c r="D393" s="13"/>
      <c r="E393" s="13"/>
      <c r="F393" s="14"/>
      <c r="G393" s="15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1"/>
      <c r="B394" s="12"/>
      <c r="C394" s="13"/>
      <c r="D394" s="13"/>
      <c r="E394" s="13"/>
      <c r="F394" s="14"/>
      <c r="G394" s="15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1"/>
      <c r="B395" s="12"/>
      <c r="C395" s="13"/>
      <c r="D395" s="13"/>
      <c r="E395" s="13"/>
      <c r="F395" s="14"/>
      <c r="G395" s="15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1"/>
      <c r="B396" s="12"/>
      <c r="C396" s="13"/>
      <c r="D396" s="13"/>
      <c r="E396" s="13"/>
      <c r="F396" s="14"/>
      <c r="G396" s="15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1"/>
      <c r="B397" s="12"/>
      <c r="C397" s="13"/>
      <c r="D397" s="13"/>
      <c r="E397" s="13"/>
      <c r="F397" s="14"/>
      <c r="G397" s="15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1"/>
      <c r="B398" s="12"/>
      <c r="C398" s="13"/>
      <c r="D398" s="13"/>
      <c r="E398" s="13"/>
      <c r="F398" s="14"/>
      <c r="G398" s="15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1"/>
      <c r="B399" s="12"/>
      <c r="C399" s="13"/>
      <c r="D399" s="13"/>
      <c r="E399" s="13"/>
      <c r="F399" s="14"/>
      <c r="G399" s="15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1"/>
      <c r="B400" s="12"/>
      <c r="C400" s="13"/>
      <c r="D400" s="13"/>
      <c r="E400" s="13"/>
      <c r="F400" s="14"/>
      <c r="G400" s="15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1"/>
      <c r="B401" s="12"/>
      <c r="C401" s="13"/>
      <c r="D401" s="13"/>
      <c r="E401" s="13"/>
      <c r="F401" s="14"/>
      <c r="G401" s="15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1"/>
      <c r="B402" s="12"/>
      <c r="C402" s="13"/>
      <c r="D402" s="13"/>
      <c r="E402" s="13"/>
      <c r="F402" s="14"/>
      <c r="G402" s="15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1"/>
      <c r="B403" s="12"/>
      <c r="C403" s="13"/>
      <c r="D403" s="13"/>
      <c r="E403" s="13"/>
      <c r="F403" s="14"/>
      <c r="G403" s="15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1"/>
      <c r="B404" s="12"/>
      <c r="C404" s="13"/>
      <c r="D404" s="13"/>
      <c r="E404" s="13"/>
      <c r="F404" s="14"/>
      <c r="G404" s="15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1"/>
      <c r="B405" s="12"/>
      <c r="C405" s="13"/>
      <c r="D405" s="13"/>
      <c r="E405" s="13"/>
      <c r="F405" s="14"/>
      <c r="G405" s="15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1"/>
      <c r="B406" s="12"/>
      <c r="C406" s="13"/>
      <c r="D406" s="13"/>
      <c r="E406" s="13"/>
      <c r="F406" s="14"/>
      <c r="G406" s="15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1"/>
      <c r="B407" s="12"/>
      <c r="C407" s="13"/>
      <c r="D407" s="13"/>
      <c r="E407" s="13"/>
      <c r="F407" s="14"/>
      <c r="G407" s="15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1"/>
      <c r="B408" s="12"/>
      <c r="C408" s="13"/>
      <c r="D408" s="13"/>
      <c r="E408" s="13"/>
      <c r="F408" s="14"/>
      <c r="G408" s="15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1"/>
      <c r="B409" s="12"/>
      <c r="C409" s="13"/>
      <c r="D409" s="13"/>
      <c r="E409" s="13"/>
      <c r="F409" s="14"/>
      <c r="G409" s="15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1"/>
      <c r="B410" s="12"/>
      <c r="C410" s="13"/>
      <c r="D410" s="13"/>
      <c r="E410" s="13"/>
      <c r="F410" s="14"/>
      <c r="G410" s="15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1"/>
      <c r="B411" s="12"/>
      <c r="C411" s="13"/>
      <c r="D411" s="13"/>
      <c r="E411" s="13"/>
      <c r="F411" s="14"/>
      <c r="G411" s="15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1"/>
      <c r="B412" s="12"/>
      <c r="C412" s="13"/>
      <c r="D412" s="13"/>
      <c r="E412" s="13"/>
      <c r="F412" s="14"/>
      <c r="G412" s="15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1"/>
      <c r="B413" s="12"/>
      <c r="C413" s="13"/>
      <c r="D413" s="13"/>
      <c r="E413" s="13"/>
      <c r="F413" s="14"/>
      <c r="G413" s="15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1"/>
      <c r="B414" s="12"/>
      <c r="C414" s="13"/>
      <c r="D414" s="13"/>
      <c r="E414" s="13"/>
      <c r="F414" s="14"/>
      <c r="G414" s="15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1"/>
      <c r="B415" s="12"/>
      <c r="C415" s="13"/>
      <c r="D415" s="13"/>
      <c r="E415" s="13"/>
      <c r="F415" s="14"/>
      <c r="G415" s="15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1"/>
      <c r="B416" s="12"/>
      <c r="C416" s="13"/>
      <c r="D416" s="13"/>
      <c r="E416" s="13"/>
      <c r="F416" s="14"/>
      <c r="G416" s="15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G1"/>
    <mergeCell ref="A5:A6"/>
    <mergeCell ref="B5:B6"/>
    <mergeCell ref="C5:F5"/>
    <mergeCell ref="G5:G6"/>
  </mergeCells>
  <hyperlinks>
    <hyperlink ref="G8" location="'1'!A1" display="Tabel 1"/>
    <hyperlink ref="G9" location="'1'!A1" display="Tabel 1"/>
    <hyperlink ref="G10" location="'2'!A1" display="Tabel 2"/>
    <hyperlink ref="G11" location="'1'!A1" display="Tabel 1"/>
    <hyperlink ref="G12" location="'1'!A1" display="Tabel 1"/>
    <hyperlink ref="G13" location="'2'!A1" display="Tabel 2"/>
    <hyperlink ref="G14" location="'2'!A1" display="Tabel 2"/>
    <hyperlink ref="G15" location="'3'!A1" display="Tabel 3"/>
    <hyperlink ref="G27" location="'4'!A1" display="Tabel 4"/>
    <hyperlink ref="G34" location="'4'!A1" display="Tabel 4"/>
    <hyperlink ref="G35" location="'4'!A1" display="Tabel 4"/>
    <hyperlink ref="G36" location="'6'!A1" display="Tabel 6"/>
    <hyperlink ref="G39" location="'5'!A1" display="Tabel 5"/>
    <hyperlink ref="G40" location="'5'!A1" display="Tabel 5"/>
    <hyperlink ref="G41" location="'7'!A1" display="Tabel 7"/>
    <hyperlink ref="G42" location="'7'!A1" display="Tabel 7"/>
    <hyperlink ref="G43" location="'8'!A1" display="Tabel 8"/>
    <hyperlink ref="G47" location="'9'!A1" display="Tabel 9"/>
    <hyperlink ref="G48" location="'10'!A1" display="Tabel 10"/>
    <hyperlink ref="G49" location="'11'!A1" display="Tabel 11"/>
    <hyperlink ref="G64" location="'14'!A1" display="Tabel 14"/>
    <hyperlink ref="G71" location="'16'!A1" display="Tabel 16"/>
    <hyperlink ref="G80" location="'19'!A1" display="Tabel 19"/>
    <hyperlink ref="G81" location="'20'!A1" display="Tabel 20"/>
    <hyperlink ref="G87" location="'21'!A1" display="Tabel 21"/>
    <hyperlink ref="G88" location="'21'!A1" display="Tabel 21"/>
    <hyperlink ref="G89" location="'22'!A1" display="Tabel 21"/>
    <hyperlink ref="G90" location="'21'!A1" display="Tabel 21"/>
    <hyperlink ref="G94" location="'24'!A1" display="Tabel 24"/>
    <hyperlink ref="G95" location="'24'!A1" display="Tabel 24"/>
    <hyperlink ref="G96" location="'24'!A1" display="Tabel 24"/>
    <hyperlink ref="G97" location="'25'!A1" display="Tabel 24"/>
    <hyperlink ref="G100" location="'32'!A1" display="Tabel 32"/>
    <hyperlink ref="G101" location="'29'!A1" display="Tabel 29"/>
    <hyperlink ref="G102" location="'31'!A1" display="Tabel 31"/>
    <hyperlink ref="G105" location="'34'!A1" display="Tabel 34"/>
    <hyperlink ref="G106" location="'34'!A1" display="Tabel 34"/>
    <hyperlink ref="G107" location="'34'!A1" display="Tabel 34"/>
    <hyperlink ref="G108" location="'34'!A1" display="Tabel 34"/>
    <hyperlink ref="G109" location="'34'!A1" display="Tabel 34"/>
    <hyperlink ref="G110" location="'34'!A1" display="Tabel 34"/>
    <hyperlink ref="G111" location="'37'!A1" display="Tabel 33"/>
    <hyperlink ref="G112" location="'37'!A1" display="Tabel 33"/>
    <hyperlink ref="G113" location="'38'!A1" display="Tabel 38"/>
    <hyperlink ref="G114" location="'38'!A1" display="Tabel 38"/>
    <hyperlink ref="G115" location="'39'!A1" display="Tabel 39"/>
    <hyperlink ref="G116" location="'40'!A1" display="Tabel 36"/>
    <hyperlink ref="G117" location="'41'!A1" display="Tabel 41"/>
    <hyperlink ref="G118" location="'43'!A1" display="Tabel 43"/>
    <hyperlink ref="G119" location="'43'!A1" display="Tabel 43"/>
    <hyperlink ref="G120" location="'45'!A1" display="Tabel 45"/>
    <hyperlink ref="G121" location="'45'!A1" display="Tabel 45"/>
    <hyperlink ref="G122" location="'45'!A1" display="Tabel 45"/>
    <hyperlink ref="G123" location="'46'!A1" display="Tabel 46"/>
    <hyperlink ref="G124" location="'46'!A1" display="Tabel 46"/>
    <hyperlink ref="G125" location="'47'!A1" display="Tabel 47"/>
    <hyperlink ref="G126" location="'48'!A1" display="Tabel 48"/>
    <hyperlink ref="G127" location="'48'!A1" display="Tabel 48"/>
    <hyperlink ref="G128" location="'48'!A1" display="Tabel 48"/>
    <hyperlink ref="G129" location="'48'!A1" display="Tabel 48"/>
    <hyperlink ref="G130" location="'49'!A1" display="Tabel 49"/>
    <hyperlink ref="G131" location="'49'!A1" display="Tabel 49"/>
    <hyperlink ref="G132" location="'49'!A1" display="Tabel 49"/>
    <hyperlink ref="G133" location="'49'!A1" display="Tabel 49"/>
    <hyperlink ref="G136" location="'52'!A1" display="Tabel 52"/>
    <hyperlink ref="G137" location="'53'!A1" display="Tabel 53"/>
    <hyperlink ref="G138" location="'54'!A1" display="Tabel 54"/>
    <hyperlink ref="G142" location="'56'!A1" display="Tabel 56"/>
    <hyperlink ref="G143" location="'56'!Print_Area" display="Tabel 56"/>
    <hyperlink ref="G144" location="'56'!Print_Area" display="Tabel 56"/>
    <hyperlink ref="G145" location="'57'!Print_Area" display="Tabel 57"/>
    <hyperlink ref="G146" location="'57'!Print_Area" display="Tabel 57"/>
    <hyperlink ref="G147" location="'57'!Print_Area" display="Tabel 57"/>
    <hyperlink ref="G148" location="'57'!Print_Area" display="Tabel 57"/>
    <hyperlink ref="G149" location="'58'!Print_Area" display="Tabel 58"/>
    <hyperlink ref="G150" location="'58'!Print_Area" display="Tabel 58"/>
    <hyperlink ref="G151" location="'59'!Print_Area" display="Tabel 59"/>
    <hyperlink ref="G152" location="'60'!Print_Area" display="Tabel 60"/>
    <hyperlink ref="G153" location="'61'!Print_Area" display="Tabel 61"/>
    <hyperlink ref="G154" location="'61'!Print_Area" display="Tabel 61"/>
    <hyperlink ref="G155" location="'62'!Print_Area" display="Tabel 62"/>
    <hyperlink ref="G156" location="'62'!Print_Area" display="Tabel 62"/>
    <hyperlink ref="G157" location="'63'!Print_Area" display="Tabel 62"/>
    <hyperlink ref="G158" location="'64'!Print_Area" display="Tabel 64"/>
    <hyperlink ref="G159" location="'64'!Print_Area" display="Tabel 64"/>
    <hyperlink ref="G160" location="'65'!A1" display="Tabel 64"/>
    <hyperlink ref="G161" location="'65'!A1" display="Tabel 64"/>
    <hyperlink ref="G162" location="'65'!A1" display="Tabel 64"/>
    <hyperlink ref="G163" location="'65'!A1" display="Tabel 64"/>
    <hyperlink ref="G164" location="'66'!A1" display="Tabel 65"/>
    <hyperlink ref="G165" location="'67'!A1" display="Tabel 67"/>
    <hyperlink ref="G166" location="'67'!A1" display="Tabel 67"/>
    <hyperlink ref="G169" location="'68'!A1" display="Tabel 68"/>
    <hyperlink ref="G170" location="'69'!A1" display="Tabel 69"/>
    <hyperlink ref="G171" location="'69'!A1" display="Tabel 69"/>
    <hyperlink ref="G172" location="'69'!A1" display="Tabel 69"/>
    <hyperlink ref="G173" location="'69'!A1" display="Tabel 69"/>
    <hyperlink ref="G174" location="'69'!A1" display="Tabel 69"/>
    <hyperlink ref="G177" location="'69'!A1" display="Tabel 69"/>
    <hyperlink ref="G178" location="'70'!A1" display="Tabel 63"/>
    <hyperlink ref="G181" location="'72'!A1" display="Tabel 65"/>
    <hyperlink ref="G182" location="'72'!A1" display="Tabel 65"/>
    <hyperlink ref="G183" location="'73'!A1" display="Tabel 66"/>
    <hyperlink ref="G184" location="'73'!A1" display="Tabel 66"/>
    <hyperlink ref="G185" location="'73'!A1" display="Tabel 66"/>
    <hyperlink ref="G186" location="'73'!A1" display="Tabel 66"/>
    <hyperlink ref="G187" location="'74'!A1" display="Tabel 67"/>
    <hyperlink ref="G188" location="'84'!Print_Area" display="Tabel 84"/>
    <hyperlink ref="G189" location="'84'!Print_Area" display="Tabel 84"/>
    <hyperlink ref="G190" location="'86'!Print_Area" display="Tabel 84"/>
    <hyperlink ref="G191" location="'87'!Print_Area" display="Tabel 84"/>
    <hyperlink ref="G194" location="'75'!A1" display="Tabel 68"/>
    <hyperlink ref="G195" location="'76'!A1" display="Tabel 69"/>
    <hyperlink ref="G196" location="'77'!A1" display="Tabel 70"/>
    <hyperlink ref="G197" location="'77'!A1" display="Tabel 70"/>
    <hyperlink ref="G200" location="'78'!A1" display="Tabel 71"/>
    <hyperlink ref="G203" location="'79'!A1" display="Tabel 79"/>
    <hyperlink ref="G204" location="'80'!A1" display="Tabel 72"/>
    <hyperlink ref="G205" location="'80'!A1" display="Tabel 72"/>
    <hyperlink ref="G206" location="'80'!A1" display="Tabel 72"/>
    <hyperlink ref="G207" location="'81'!A1" display="Tabel 80"/>
    <hyperlink ref="G212" location="'81'!A1" display="Tabel 80"/>
    <hyperlink ref="G213" location="'81'!A1" display="Tabel 80"/>
    <hyperlink ref="G214" location="'81'!A1" display="Tabel 80"/>
    <hyperlink ref="G215" location="'82'!A1" display="Tabel 81"/>
    <hyperlink ref="G216" location="'83'!A1" display="Tabel 83"/>
  </hyperlinks>
  <printOptions horizontalCentered="1"/>
  <pageMargins left="0.74803149606299213" right="0.74803149606299213" top="0.72" bottom="0.55000000000000004" header="0" footer="0"/>
  <pageSetup paperSize="9" scale="90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AA1000"/>
  <sheetViews>
    <sheetView workbookViewId="0">
      <pane ySplit="8" topLeftCell="A9" activePane="bottomLeft" state="frozen"/>
      <selection pane="bottomLeft" activeCell="B10" sqref="B10"/>
    </sheetView>
  </sheetViews>
  <sheetFormatPr defaultColWidth="14.42578125" defaultRowHeight="15" customHeight="1"/>
  <cols>
    <col min="1" max="1" width="5.7109375" customWidth="1"/>
    <col min="2" max="3" width="38.7109375" customWidth="1"/>
    <col min="4" max="4" width="37.7109375" customWidth="1"/>
    <col min="5" max="27" width="9.28515625" customWidth="1"/>
  </cols>
  <sheetData>
    <row r="1" spans="1:27" ht="15.75">
      <c r="A1" s="100" t="s">
        <v>496</v>
      </c>
      <c r="B1" s="199"/>
      <c r="C1" s="211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</row>
    <row r="2" spans="1:27">
      <c r="A2" s="199" t="s">
        <v>400</v>
      </c>
      <c r="B2" s="199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</row>
    <row r="3" spans="1:27" ht="15" customHeight="1">
      <c r="A3" s="105" t="s">
        <v>497</v>
      </c>
      <c r="B3" s="103"/>
      <c r="C3" s="103"/>
      <c r="D3" s="103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</row>
    <row r="4" spans="1:27" ht="15" customHeight="1">
      <c r="A4" s="101"/>
      <c r="B4" s="102"/>
      <c r="C4" s="139" t="str">
        <f>'1'!E5</f>
        <v>KABUPATEN/KOTA</v>
      </c>
      <c r="D4" s="105" t="str">
        <f>'1'!F5</f>
        <v>KARANGANYAR</v>
      </c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</row>
    <row r="5" spans="1:27" ht="15" customHeight="1">
      <c r="A5" s="101"/>
      <c r="B5" s="102"/>
      <c r="C5" s="139" t="str">
        <f>'1'!E6</f>
        <v>TAHUN</v>
      </c>
      <c r="D5" s="105">
        <f>'1'!F6</f>
        <v>2023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102"/>
    </row>
    <row r="6" spans="1:27" ht="15" customHeight="1">
      <c r="A6" s="106"/>
      <c r="B6" s="106"/>
      <c r="C6" s="106"/>
      <c r="D6" s="106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  <c r="AA6" s="102"/>
    </row>
    <row r="7" spans="1:27" ht="45" customHeight="1">
      <c r="A7" s="107" t="s">
        <v>4</v>
      </c>
      <c r="B7" s="107" t="s">
        <v>324</v>
      </c>
      <c r="C7" s="107" t="s">
        <v>498</v>
      </c>
      <c r="D7" s="110" t="s">
        <v>499</v>
      </c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  <c r="AA7" s="102"/>
    </row>
    <row r="8" spans="1:27" ht="14.25" customHeight="1">
      <c r="A8" s="142">
        <v>1</v>
      </c>
      <c r="B8" s="115">
        <v>2</v>
      </c>
      <c r="C8" s="115">
        <v>3</v>
      </c>
      <c r="D8" s="142">
        <v>4</v>
      </c>
      <c r="E8" s="264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</row>
    <row r="9" spans="1:27" ht="15" customHeight="1">
      <c r="A9" s="225">
        <v>1</v>
      </c>
      <c r="B9" s="265" t="s">
        <v>500</v>
      </c>
      <c r="C9" s="265" t="s">
        <v>501</v>
      </c>
      <c r="D9" s="266" t="s">
        <v>131</v>
      </c>
      <c r="E9" s="102"/>
      <c r="F9" s="102"/>
      <c r="G9" s="102"/>
      <c r="H9" s="102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  <c r="AA9" s="102"/>
    </row>
    <row r="10" spans="1:27" ht="15" customHeight="1">
      <c r="A10" s="225">
        <v>2</v>
      </c>
      <c r="B10" s="203"/>
      <c r="C10" s="203"/>
      <c r="D10" s="267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</row>
    <row r="11" spans="1:27" ht="15" customHeight="1">
      <c r="A11" s="225">
        <v>3</v>
      </c>
      <c r="B11" s="203"/>
      <c r="C11" s="203"/>
      <c r="D11" s="267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</row>
    <row r="12" spans="1:27" ht="15" customHeight="1">
      <c r="A12" s="225">
        <v>4</v>
      </c>
      <c r="B12" s="203"/>
      <c r="C12" s="203"/>
      <c r="D12" s="267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</row>
    <row r="13" spans="1:27" ht="15" customHeight="1">
      <c r="A13" s="225">
        <v>5</v>
      </c>
      <c r="B13" s="203"/>
      <c r="C13" s="203"/>
      <c r="D13" s="267"/>
      <c r="E13" s="102"/>
      <c r="F13" s="102"/>
      <c r="G13" s="102"/>
      <c r="H13" s="102"/>
      <c r="I13" s="102"/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  <c r="AA13" s="102"/>
    </row>
    <row r="14" spans="1:27" ht="15" customHeight="1">
      <c r="A14" s="225">
        <v>6</v>
      </c>
      <c r="B14" s="203"/>
      <c r="C14" s="203"/>
      <c r="D14" s="267"/>
      <c r="E14" s="102"/>
      <c r="F14" s="102"/>
      <c r="G14" s="102"/>
      <c r="H14" s="102"/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</row>
    <row r="15" spans="1:27" ht="15" customHeight="1">
      <c r="A15" s="225">
        <v>7</v>
      </c>
      <c r="B15" s="203"/>
      <c r="C15" s="203"/>
      <c r="D15" s="267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  <c r="AA15" s="102"/>
    </row>
    <row r="16" spans="1:27" ht="15" customHeight="1">
      <c r="A16" s="225">
        <v>8</v>
      </c>
      <c r="B16" s="203"/>
      <c r="C16" s="203"/>
      <c r="D16" s="267"/>
      <c r="E16" s="102"/>
      <c r="F16" s="102"/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  <c r="AA16" s="102"/>
    </row>
    <row r="17" spans="1:27" ht="15" customHeight="1">
      <c r="A17" s="225">
        <v>9</v>
      </c>
      <c r="B17" s="203"/>
      <c r="C17" s="203"/>
      <c r="D17" s="267"/>
      <c r="E17" s="102"/>
      <c r="F17" s="102"/>
      <c r="G17" s="102"/>
      <c r="H17" s="102"/>
      <c r="I17" s="102"/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  <c r="AA17" s="102"/>
    </row>
    <row r="18" spans="1:27" ht="15" customHeight="1">
      <c r="A18" s="225">
        <v>10</v>
      </c>
      <c r="B18" s="203"/>
      <c r="C18" s="203"/>
      <c r="D18" s="267"/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  <c r="AA18" s="102"/>
    </row>
    <row r="19" spans="1:27" ht="15" customHeight="1">
      <c r="A19" s="225">
        <v>11</v>
      </c>
      <c r="B19" s="203"/>
      <c r="C19" s="203"/>
      <c r="D19" s="267"/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  <c r="AA19" s="102"/>
    </row>
    <row r="20" spans="1:27" ht="15" customHeight="1">
      <c r="A20" s="225">
        <v>12</v>
      </c>
      <c r="B20" s="203"/>
      <c r="C20" s="203"/>
      <c r="D20" s="267"/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  <c r="AA20" s="102"/>
    </row>
    <row r="21" spans="1:27" ht="15" customHeight="1">
      <c r="A21" s="225">
        <v>13</v>
      </c>
      <c r="B21" s="203"/>
      <c r="C21" s="203"/>
      <c r="D21" s="267"/>
      <c r="E21" s="102"/>
      <c r="F21" s="102"/>
      <c r="G21" s="102"/>
      <c r="H21" s="102"/>
      <c r="I21" s="102"/>
      <c r="J21" s="102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  <c r="AA21" s="102"/>
    </row>
    <row r="22" spans="1:27" ht="15" customHeight="1">
      <c r="A22" s="225">
        <v>14</v>
      </c>
      <c r="B22" s="203"/>
      <c r="C22" s="203"/>
      <c r="D22" s="267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  <c r="AA22" s="102"/>
    </row>
    <row r="23" spans="1:27" ht="15" customHeight="1">
      <c r="A23" s="225">
        <v>15</v>
      </c>
      <c r="B23" s="203"/>
      <c r="C23" s="203"/>
      <c r="D23" s="267"/>
      <c r="E23" s="102"/>
      <c r="F23" s="102"/>
      <c r="G23" s="102"/>
      <c r="H23" s="102"/>
      <c r="I23" s="102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  <c r="AA23" s="102"/>
    </row>
    <row r="24" spans="1:27" ht="15" customHeight="1">
      <c r="A24" s="225">
        <v>16</v>
      </c>
      <c r="B24" s="203"/>
      <c r="C24" s="203"/>
      <c r="D24" s="267"/>
      <c r="E24" s="102"/>
      <c r="F24" s="102"/>
      <c r="G24" s="102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  <c r="AA24" s="102"/>
    </row>
    <row r="25" spans="1:27" ht="15" customHeight="1">
      <c r="A25" s="225">
        <v>17</v>
      </c>
      <c r="B25" s="203"/>
      <c r="C25" s="203"/>
      <c r="D25" s="267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102"/>
    </row>
    <row r="26" spans="1:27" ht="15" customHeight="1">
      <c r="A26" s="225">
        <v>18</v>
      </c>
      <c r="B26" s="203"/>
      <c r="C26" s="203"/>
      <c r="D26" s="267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  <c r="AA26" s="102"/>
    </row>
    <row r="27" spans="1:27" ht="15" customHeight="1">
      <c r="A27" s="225">
        <v>19</v>
      </c>
      <c r="B27" s="203"/>
      <c r="C27" s="203"/>
      <c r="D27" s="267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  <c r="AA27" s="102"/>
    </row>
    <row r="28" spans="1:27" ht="15" customHeight="1">
      <c r="A28" s="225">
        <v>20</v>
      </c>
      <c r="B28" s="203"/>
      <c r="C28" s="203"/>
      <c r="D28" s="267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</row>
    <row r="29" spans="1:27" ht="15" customHeight="1">
      <c r="A29" s="175"/>
      <c r="B29" s="203"/>
      <c r="C29" s="203"/>
      <c r="D29" s="268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  <c r="AA29" s="102"/>
    </row>
    <row r="30" spans="1:27" ht="15" customHeight="1">
      <c r="A30" s="175"/>
      <c r="B30" s="203"/>
      <c r="C30" s="203"/>
      <c r="D30" s="268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</row>
    <row r="31" spans="1:27" ht="16.5" customHeight="1">
      <c r="A31" s="997" t="s">
        <v>502</v>
      </c>
      <c r="B31" s="958"/>
      <c r="C31" s="959"/>
      <c r="D31" s="229">
        <f>COUNTIF(D9:D30,"V")</f>
        <v>1</v>
      </c>
      <c r="E31" s="102"/>
      <c r="F31" s="102"/>
      <c r="G31" s="102">
        <f>SUM(G23:G30)</f>
        <v>0</v>
      </c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  <c r="AA31" s="102"/>
    </row>
    <row r="32" spans="1:27" ht="16.5" customHeight="1">
      <c r="A32" s="997" t="s">
        <v>503</v>
      </c>
      <c r="B32" s="958"/>
      <c r="C32" s="959"/>
      <c r="D32" s="229">
        <f>COUNTA(D9:D30)</f>
        <v>1</v>
      </c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</row>
    <row r="33" spans="1:27" ht="16.5" customHeight="1">
      <c r="A33" s="989" t="s">
        <v>504</v>
      </c>
      <c r="B33" s="993"/>
      <c r="C33" s="990"/>
      <c r="D33" s="269">
        <f>COUNTIF(D9:D30,"V")/COUNTA(D9:D30)</f>
        <v>1</v>
      </c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  <c r="AA33" s="102"/>
    </row>
    <row r="34" spans="1:27" ht="16.5" customHeight="1">
      <c r="A34" s="102"/>
      <c r="B34" s="102"/>
      <c r="C34" s="199"/>
      <c r="D34" s="270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</row>
    <row r="35" spans="1:27" ht="16.5" customHeight="1">
      <c r="A35" s="137" t="s">
        <v>505</v>
      </c>
      <c r="B35" s="137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  <c r="AA35" s="102"/>
    </row>
    <row r="36" spans="1:27" ht="16.5" customHeight="1">
      <c r="A36" s="137" t="s">
        <v>506</v>
      </c>
      <c r="B36" s="137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</row>
    <row r="37" spans="1:27" ht="16.5" customHeight="1">
      <c r="A37" s="137" t="s">
        <v>507</v>
      </c>
      <c r="B37" s="137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  <c r="AA37" s="102"/>
    </row>
    <row r="38" spans="1:27" ht="16.5" customHeight="1">
      <c r="A38" s="137" t="s">
        <v>508</v>
      </c>
      <c r="B38" s="137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</row>
    <row r="39" spans="1:27" ht="16.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  <c r="AA39" s="102"/>
    </row>
    <row r="40" spans="1:27" ht="16.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</row>
    <row r="41" spans="1:27" ht="16.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  <c r="AA41" s="102"/>
    </row>
    <row r="42" spans="1:27" ht="16.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</row>
    <row r="43" spans="1:27" ht="16.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  <c r="AA43" s="102"/>
    </row>
    <row r="44" spans="1:27" ht="16.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</row>
    <row r="45" spans="1:27" ht="16.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  <c r="AA45" s="102"/>
    </row>
    <row r="46" spans="1:27" ht="16.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</row>
    <row r="47" spans="1:27" ht="16.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  <c r="AA47" s="102"/>
    </row>
    <row r="48" spans="1:27" ht="16.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</row>
    <row r="49" spans="1:27" ht="16.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</row>
    <row r="50" spans="1:27" ht="16.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</row>
    <row r="51" spans="1:27" ht="16.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  <c r="AA51" s="102"/>
    </row>
    <row r="52" spans="1:27" ht="16.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  <c r="AA52" s="102"/>
    </row>
    <row r="53" spans="1:27" ht="30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  <c r="AA53" s="102"/>
    </row>
    <row r="54" spans="1:27" ht="16.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</row>
    <row r="55" spans="1:27" ht="16.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</row>
    <row r="56" spans="1:27" ht="16.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  <c r="AA56" s="102"/>
    </row>
    <row r="57" spans="1:27" ht="16.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  <c r="AA57" s="102"/>
    </row>
    <row r="58" spans="1:27" ht="16.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  <c r="AA58" s="102"/>
    </row>
    <row r="59" spans="1:27" ht="16.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  <c r="AA59" s="102"/>
    </row>
    <row r="60" spans="1:27" ht="16.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</row>
    <row r="61" spans="1:27" ht="16.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</row>
    <row r="62" spans="1:27" ht="16.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  <c r="AA62" s="102"/>
    </row>
    <row r="63" spans="1:27" ht="16.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  <c r="AA63" s="102"/>
    </row>
    <row r="64" spans="1:27" ht="16.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  <c r="AA64" s="102"/>
    </row>
    <row r="65" spans="1:27" ht="16.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  <c r="AA65" s="102"/>
    </row>
    <row r="66" spans="1:27" ht="16.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</row>
    <row r="67" spans="1:27" ht="16.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</row>
    <row r="68" spans="1:27" ht="16.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</row>
    <row r="69" spans="1:27" ht="16.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</row>
    <row r="70" spans="1:27" ht="16.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</row>
    <row r="71" spans="1:27" ht="16.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</row>
    <row r="72" spans="1:27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</row>
    <row r="73" spans="1:27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</row>
    <row r="74" spans="1:27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</row>
    <row r="75" spans="1:27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</row>
    <row r="76" spans="1:27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</row>
    <row r="77" spans="1:27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</row>
    <row r="78" spans="1:27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</row>
    <row r="79" spans="1:27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</row>
    <row r="80" spans="1:27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</row>
    <row r="81" spans="1:27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</row>
    <row r="82" spans="1:27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</row>
    <row r="83" spans="1:27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</row>
    <row r="84" spans="1:27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</row>
    <row r="85" spans="1:27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</row>
    <row r="86" spans="1:27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</row>
    <row r="87" spans="1:27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</row>
    <row r="88" spans="1:27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</row>
    <row r="89" spans="1:27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</row>
    <row r="90" spans="1:27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</row>
    <row r="91" spans="1:27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</row>
    <row r="92" spans="1:27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</row>
    <row r="93" spans="1:27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</row>
    <row r="94" spans="1:27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</row>
    <row r="95" spans="1:27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  <c r="AA95" s="102"/>
    </row>
    <row r="96" spans="1:27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</row>
    <row r="97" spans="1:27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</row>
    <row r="98" spans="1:27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</row>
    <row r="99" spans="1:27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</row>
    <row r="100" spans="1:27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</row>
    <row r="101" spans="1:27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</row>
    <row r="102" spans="1:27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  <c r="AA102" s="102"/>
    </row>
    <row r="103" spans="1:27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  <c r="AA103" s="102"/>
    </row>
    <row r="104" spans="1:27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  <c r="AA104" s="102"/>
    </row>
    <row r="105" spans="1:27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  <c r="AA105" s="102"/>
    </row>
    <row r="106" spans="1:27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  <c r="AA106" s="102"/>
    </row>
    <row r="107" spans="1:27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</row>
    <row r="108" spans="1:27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  <c r="AA108" s="102"/>
    </row>
    <row r="109" spans="1:27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  <c r="AA109" s="102"/>
    </row>
    <row r="110" spans="1:27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  <c r="AA110" s="102"/>
    </row>
    <row r="111" spans="1:27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  <c r="AA111" s="102"/>
    </row>
    <row r="112" spans="1:27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  <c r="AA112" s="102"/>
    </row>
    <row r="113" spans="1:27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</row>
    <row r="114" spans="1:27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</row>
    <row r="115" spans="1:27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</row>
    <row r="116" spans="1:27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</row>
    <row r="117" spans="1:27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</row>
    <row r="118" spans="1:27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  <c r="AA118" s="102"/>
    </row>
    <row r="119" spans="1:27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</row>
    <row r="120" spans="1:27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  <c r="AA120" s="102"/>
    </row>
    <row r="121" spans="1:27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  <c r="AA121" s="102"/>
    </row>
    <row r="122" spans="1:27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  <c r="AA122" s="102"/>
    </row>
    <row r="123" spans="1:27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</row>
    <row r="124" spans="1:27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  <c r="AA124" s="102"/>
    </row>
    <row r="125" spans="1:27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  <c r="AA125" s="102"/>
    </row>
    <row r="126" spans="1:27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  <c r="AA126" s="102"/>
    </row>
    <row r="127" spans="1:27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</row>
    <row r="128" spans="1:27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</row>
    <row r="129" spans="1:27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  <c r="AA129" s="102"/>
    </row>
    <row r="130" spans="1:27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</row>
    <row r="131" spans="1:27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</row>
    <row r="132" spans="1:27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  <c r="AA132" s="102"/>
    </row>
    <row r="133" spans="1:27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  <c r="AA133" s="102"/>
    </row>
    <row r="134" spans="1:27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  <c r="AA134" s="102"/>
    </row>
    <row r="135" spans="1:27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  <c r="AA135" s="102"/>
    </row>
    <row r="136" spans="1:27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</row>
    <row r="137" spans="1:27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</row>
    <row r="138" spans="1:27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</row>
    <row r="139" spans="1:27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</row>
    <row r="140" spans="1:27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  <c r="AA140" s="102"/>
    </row>
    <row r="141" spans="1:27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</row>
    <row r="142" spans="1:27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</row>
    <row r="143" spans="1:27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</row>
    <row r="144" spans="1:27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</row>
    <row r="145" spans="1:27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</row>
    <row r="146" spans="1:27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</row>
    <row r="147" spans="1:27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</row>
    <row r="148" spans="1:27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  <c r="AA148" s="102"/>
    </row>
    <row r="149" spans="1:27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  <c r="AA149" s="102"/>
    </row>
    <row r="150" spans="1:27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  <c r="AA150" s="102"/>
    </row>
    <row r="151" spans="1:27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  <c r="AA151" s="102"/>
    </row>
    <row r="152" spans="1:27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  <c r="AA152" s="102"/>
    </row>
    <row r="153" spans="1:27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  <c r="AA153" s="102"/>
    </row>
    <row r="154" spans="1:27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  <c r="AA154" s="102"/>
    </row>
    <row r="155" spans="1:27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  <c r="AA155" s="102"/>
    </row>
    <row r="156" spans="1:27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  <c r="AA156" s="102"/>
    </row>
    <row r="157" spans="1:27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  <c r="AA157" s="102"/>
    </row>
    <row r="158" spans="1:27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  <c r="AA158" s="102"/>
    </row>
    <row r="159" spans="1:27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</row>
    <row r="160" spans="1:27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  <c r="AA160" s="102"/>
    </row>
    <row r="161" spans="1:27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  <c r="AA161" s="102"/>
    </row>
    <row r="162" spans="1:27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  <c r="AA162" s="102"/>
    </row>
    <row r="163" spans="1:27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  <c r="AA163" s="102"/>
    </row>
    <row r="164" spans="1:27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  <c r="AA164" s="102"/>
    </row>
    <row r="165" spans="1:27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</row>
    <row r="166" spans="1:27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  <c r="AA166" s="102"/>
    </row>
    <row r="167" spans="1:27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  <c r="AA167" s="102"/>
    </row>
    <row r="168" spans="1:27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  <c r="AA168" s="102"/>
    </row>
    <row r="169" spans="1:27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  <c r="AA169" s="102"/>
    </row>
    <row r="170" spans="1:27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  <c r="AA170" s="102"/>
    </row>
    <row r="171" spans="1:27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  <c r="AA171" s="102"/>
    </row>
    <row r="172" spans="1:27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  <c r="AA172" s="102"/>
    </row>
    <row r="173" spans="1:27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  <c r="AA173" s="102"/>
    </row>
    <row r="174" spans="1:27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  <c r="AA174" s="102"/>
    </row>
    <row r="175" spans="1:27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  <c r="AA175" s="102"/>
    </row>
    <row r="176" spans="1:27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  <c r="AA176" s="102"/>
    </row>
    <row r="177" spans="1:27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  <c r="AA177" s="102"/>
    </row>
    <row r="178" spans="1:27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  <c r="AA178" s="102"/>
    </row>
    <row r="179" spans="1:27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  <c r="AA179" s="102"/>
    </row>
    <row r="180" spans="1:27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  <c r="AA180" s="102"/>
    </row>
    <row r="181" spans="1:27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  <c r="AA181" s="102"/>
    </row>
    <row r="182" spans="1:27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  <c r="AA182" s="102"/>
    </row>
    <row r="183" spans="1:27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</row>
    <row r="184" spans="1:27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</row>
    <row r="185" spans="1:27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</row>
    <row r="186" spans="1:27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  <c r="AA186" s="102"/>
    </row>
    <row r="187" spans="1:27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  <c r="AA187" s="102"/>
    </row>
    <row r="188" spans="1:27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  <c r="AA188" s="102"/>
    </row>
    <row r="189" spans="1:27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  <c r="AA189" s="102"/>
    </row>
    <row r="190" spans="1:27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  <c r="AA190" s="102"/>
    </row>
    <row r="191" spans="1:27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  <c r="AA191" s="102"/>
    </row>
    <row r="192" spans="1:27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  <c r="AA192" s="102"/>
    </row>
    <row r="193" spans="1:27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  <c r="AA193" s="102"/>
    </row>
    <row r="194" spans="1:27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  <c r="AA194" s="102"/>
    </row>
    <row r="195" spans="1:27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  <c r="AA195" s="102"/>
    </row>
    <row r="196" spans="1:27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  <c r="AA196" s="102"/>
    </row>
    <row r="197" spans="1:27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  <c r="AA197" s="102"/>
    </row>
    <row r="198" spans="1:27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  <c r="AA198" s="102"/>
    </row>
    <row r="199" spans="1:27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  <c r="AA199" s="102"/>
    </row>
    <row r="200" spans="1:27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  <c r="AA200" s="102"/>
    </row>
    <row r="201" spans="1:27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  <c r="AA201" s="102"/>
    </row>
    <row r="202" spans="1:27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  <c r="AA202" s="102"/>
    </row>
    <row r="203" spans="1:27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  <c r="AA203" s="102"/>
    </row>
    <row r="204" spans="1:27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  <c r="AA204" s="102"/>
    </row>
    <row r="205" spans="1:27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  <c r="AA205" s="102"/>
    </row>
    <row r="206" spans="1:27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  <c r="AA206" s="102"/>
    </row>
    <row r="207" spans="1:27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  <c r="AA207" s="102"/>
    </row>
    <row r="208" spans="1:27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  <c r="AA208" s="102"/>
    </row>
    <row r="209" spans="1:27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  <c r="AA209" s="102"/>
    </row>
    <row r="210" spans="1:27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  <c r="AA210" s="102"/>
    </row>
    <row r="211" spans="1:27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  <c r="AA211" s="102"/>
    </row>
    <row r="212" spans="1:27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  <c r="AA212" s="102"/>
    </row>
    <row r="213" spans="1:27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</row>
    <row r="214" spans="1:27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  <c r="AA214" s="102"/>
    </row>
    <row r="215" spans="1:27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  <c r="AA215" s="102"/>
    </row>
    <row r="216" spans="1:27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  <c r="AA216" s="102"/>
    </row>
    <row r="217" spans="1:27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  <c r="AA217" s="102"/>
    </row>
    <row r="218" spans="1:27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  <c r="AA218" s="102"/>
    </row>
    <row r="219" spans="1:27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  <c r="AA219" s="102"/>
    </row>
    <row r="220" spans="1:27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  <c r="AA220" s="102"/>
    </row>
    <row r="221" spans="1:27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  <c r="AA221" s="102"/>
    </row>
    <row r="222" spans="1:27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  <c r="AA222" s="102"/>
    </row>
    <row r="223" spans="1:27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  <c r="AA223" s="102"/>
    </row>
    <row r="224" spans="1:27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  <c r="AA224" s="102"/>
    </row>
    <row r="225" spans="1:27" ht="15.75" customHeight="1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  <c r="AA225" s="102"/>
    </row>
    <row r="226" spans="1:27" ht="15.75" customHeight="1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  <c r="AA226" s="102"/>
    </row>
    <row r="227" spans="1:27" ht="15.75" customHeight="1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  <c r="AA227" s="102"/>
    </row>
    <row r="228" spans="1:27" ht="15.75" customHeight="1">
      <c r="A228" s="102"/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  <c r="AA228" s="102"/>
    </row>
    <row r="229" spans="1:27" ht="15.75" customHeight="1">
      <c r="A229" s="102"/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  <c r="AA229" s="102"/>
    </row>
    <row r="230" spans="1:27" ht="15.75" customHeight="1">
      <c r="A230" s="102"/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  <c r="Z230" s="102"/>
      <c r="AA230" s="102"/>
    </row>
    <row r="231" spans="1:27" ht="15.75" customHeight="1">
      <c r="A231" s="102"/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  <c r="Z231" s="102"/>
      <c r="AA231" s="102"/>
    </row>
    <row r="232" spans="1:27" ht="15.75" customHeight="1">
      <c r="A232" s="102"/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2"/>
      <c r="Z232" s="102"/>
      <c r="AA232" s="102"/>
    </row>
    <row r="233" spans="1:27" ht="15.75" customHeight="1">
      <c r="A233" s="102"/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  <c r="Y233" s="102"/>
      <c r="Z233" s="102"/>
      <c r="AA233" s="102"/>
    </row>
    <row r="234" spans="1:27" ht="15.75" customHeight="1">
      <c r="A234" s="102"/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  <c r="Y234" s="102"/>
      <c r="Z234" s="102"/>
      <c r="AA234" s="102"/>
    </row>
    <row r="235" spans="1:27" ht="15.75" customHeight="1">
      <c r="A235" s="102"/>
      <c r="B235" s="102"/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  <c r="Y235" s="102"/>
      <c r="Z235" s="102"/>
      <c r="AA235" s="102"/>
    </row>
    <row r="236" spans="1:27" ht="15.75" customHeight="1">
      <c r="A236" s="102"/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  <c r="Y236" s="102"/>
      <c r="Z236" s="102"/>
      <c r="AA236" s="102"/>
    </row>
    <row r="237" spans="1:27" ht="15.75" customHeight="1">
      <c r="A237" s="102"/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  <c r="Y237" s="102"/>
      <c r="Z237" s="102"/>
      <c r="AA237" s="102"/>
    </row>
    <row r="238" spans="1:27" ht="15.75" customHeight="1">
      <c r="A238" s="102"/>
      <c r="B238" s="102"/>
      <c r="C238" s="102"/>
      <c r="D238" s="102"/>
      <c r="E238" s="102"/>
      <c r="F238" s="102"/>
      <c r="G238" s="102"/>
      <c r="H238" s="102"/>
      <c r="I238" s="102"/>
      <c r="J238" s="102"/>
      <c r="K238" s="102"/>
      <c r="L238" s="102"/>
      <c r="M238" s="102"/>
      <c r="N238" s="102"/>
      <c r="O238" s="102"/>
      <c r="P238" s="102"/>
      <c r="Q238" s="102"/>
      <c r="R238" s="102"/>
      <c r="S238" s="102"/>
      <c r="T238" s="102"/>
      <c r="U238" s="102"/>
      <c r="V238" s="102"/>
      <c r="W238" s="102"/>
      <c r="X238" s="102"/>
      <c r="Y238" s="102"/>
      <c r="Z238" s="102"/>
      <c r="AA238" s="102"/>
    </row>
    <row r="239" spans="1:27" ht="15.75" customHeight="1"/>
    <row r="240" spans="1:2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A31:C31"/>
    <mergeCell ref="A32:C32"/>
    <mergeCell ref="A33:C33"/>
  </mergeCells>
  <printOptions horizontalCentered="1"/>
  <pageMargins left="0.59055118110236204" right="0.55118110236220497" top="0.59055118110236204" bottom="0.59055118110236204" header="0" footer="0"/>
  <pageSetup paperSize="9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</sheetPr>
  <dimension ref="A1:Z1000"/>
  <sheetViews>
    <sheetView workbookViewId="0"/>
  </sheetViews>
  <sheetFormatPr defaultColWidth="14.42578125" defaultRowHeight="15" customHeight="1"/>
  <cols>
    <col min="1" max="1" width="5.7109375" customWidth="1"/>
    <col min="2" max="2" width="59" customWidth="1"/>
    <col min="3" max="3" width="38.7109375" customWidth="1"/>
    <col min="4" max="4" width="37.7109375" customWidth="1"/>
    <col min="5" max="5" width="63.7109375" customWidth="1"/>
    <col min="6" max="24" width="9.28515625" customWidth="1"/>
  </cols>
  <sheetData>
    <row r="1" spans="1:26" ht="15.75">
      <c r="A1" s="100" t="s">
        <v>509</v>
      </c>
      <c r="B1" s="105"/>
      <c r="C1" s="27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</row>
    <row r="2" spans="1:26" ht="15.75">
      <c r="A2" s="963" t="s">
        <v>400</v>
      </c>
      <c r="B2" s="953"/>
      <c r="C2" s="953"/>
      <c r="D2" s="953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</row>
    <row r="3" spans="1:26" ht="15" customHeight="1">
      <c r="B3" s="272" t="s">
        <v>510</v>
      </c>
      <c r="C3" s="273" t="s">
        <v>511</v>
      </c>
      <c r="D3" s="274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</row>
    <row r="4" spans="1:26" ht="15" customHeight="1">
      <c r="A4" s="274"/>
      <c r="B4" s="276" t="str">
        <f>'1'!E5</f>
        <v>KABUPATEN/KOTA</v>
      </c>
      <c r="C4" s="277" t="str">
        <f>Resume!D2</f>
        <v>KARANGANYAR</v>
      </c>
      <c r="D4" s="274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  <c r="P4" s="275"/>
      <c r="Q4" s="275"/>
      <c r="R4" s="275"/>
      <c r="S4" s="275"/>
      <c r="T4" s="275"/>
      <c r="U4" s="275"/>
      <c r="V4" s="275"/>
      <c r="W4" s="275"/>
      <c r="X4" s="275"/>
      <c r="Y4" s="275"/>
      <c r="Z4" s="275"/>
    </row>
    <row r="5" spans="1:26" ht="15" customHeight="1">
      <c r="A5" s="274"/>
      <c r="B5" s="276" t="str">
        <f>'1'!E6</f>
        <v>TAHUN</v>
      </c>
      <c r="C5" s="278">
        <v>2023</v>
      </c>
      <c r="D5" s="274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</row>
    <row r="6" spans="1:26" ht="15" customHeight="1">
      <c r="A6" s="998"/>
      <c r="B6" s="999"/>
      <c r="C6" s="999"/>
      <c r="D6" s="999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45" customHeight="1">
      <c r="A7" s="107" t="s">
        <v>4</v>
      </c>
      <c r="B7" s="107" t="s">
        <v>512</v>
      </c>
      <c r="C7" s="107" t="s">
        <v>513</v>
      </c>
      <c r="D7" s="110" t="s">
        <v>499</v>
      </c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14.25" customHeight="1">
      <c r="A8" s="279">
        <v>1</v>
      </c>
      <c r="B8" s="280">
        <v>2</v>
      </c>
      <c r="C8" s="280">
        <v>3</v>
      </c>
      <c r="D8" s="279">
        <v>4</v>
      </c>
      <c r="E8" s="162"/>
      <c r="F8" s="102"/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 ht="15" customHeight="1">
      <c r="A9" s="225">
        <v>1</v>
      </c>
      <c r="B9" s="265" t="s">
        <v>514</v>
      </c>
      <c r="C9" s="281" t="s">
        <v>515</v>
      </c>
      <c r="D9" s="282" t="s">
        <v>131</v>
      </c>
      <c r="E9" s="102"/>
      <c r="F9" s="102"/>
      <c r="G9" s="283"/>
      <c r="H9" s="102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</row>
    <row r="10" spans="1:26" ht="15" customHeight="1">
      <c r="A10" s="225">
        <v>2</v>
      </c>
      <c r="B10" s="203" t="s">
        <v>516</v>
      </c>
      <c r="C10" s="175" t="s">
        <v>515</v>
      </c>
      <c r="D10" s="282" t="s">
        <v>131</v>
      </c>
      <c r="E10" s="102"/>
      <c r="F10" s="102"/>
      <c r="G10" s="283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</row>
    <row r="11" spans="1:26" ht="15" customHeight="1">
      <c r="A11" s="225">
        <v>3</v>
      </c>
      <c r="B11" s="203" t="s">
        <v>517</v>
      </c>
      <c r="C11" s="175" t="s">
        <v>515</v>
      </c>
      <c r="D11" s="282" t="s">
        <v>131</v>
      </c>
      <c r="E11" s="102"/>
      <c r="F11" s="102"/>
      <c r="G11" s="283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spans="1:26" ht="15" customHeight="1">
      <c r="A12" s="225">
        <v>4</v>
      </c>
      <c r="B12" s="203" t="s">
        <v>518</v>
      </c>
      <c r="C12" s="175" t="s">
        <v>515</v>
      </c>
      <c r="D12" s="282" t="s">
        <v>131</v>
      </c>
      <c r="E12" s="102"/>
      <c r="F12" s="102"/>
      <c r="G12" s="283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 ht="15" customHeight="1">
      <c r="A13" s="225">
        <v>5</v>
      </c>
      <c r="B13" s="203" t="s">
        <v>519</v>
      </c>
      <c r="C13" s="175" t="s">
        <v>520</v>
      </c>
      <c r="D13" s="282" t="s">
        <v>131</v>
      </c>
      <c r="E13" s="102"/>
      <c r="F13" s="102"/>
      <c r="G13" s="283"/>
      <c r="H13" s="102"/>
      <c r="I13" s="102"/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</row>
    <row r="14" spans="1:26" ht="15" customHeight="1">
      <c r="A14" s="225">
        <v>6</v>
      </c>
      <c r="B14" s="203" t="s">
        <v>521</v>
      </c>
      <c r="C14" s="175" t="s">
        <v>522</v>
      </c>
      <c r="D14" s="282" t="s">
        <v>131</v>
      </c>
      <c r="E14" s="102"/>
      <c r="F14" s="102"/>
      <c r="G14" s="283"/>
      <c r="H14" s="102"/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</row>
    <row r="15" spans="1:26" ht="15" customHeight="1">
      <c r="A15" s="225">
        <v>7</v>
      </c>
      <c r="B15" s="203" t="s">
        <v>523</v>
      </c>
      <c r="C15" s="175" t="s">
        <v>515</v>
      </c>
      <c r="D15" s="282" t="s">
        <v>131</v>
      </c>
      <c r="E15" s="102"/>
      <c r="F15" s="102"/>
      <c r="G15" s="283"/>
      <c r="H15" s="102"/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</row>
    <row r="16" spans="1:26" ht="15" customHeight="1">
      <c r="A16" s="225">
        <v>8</v>
      </c>
      <c r="B16" s="203" t="s">
        <v>524</v>
      </c>
      <c r="C16" s="175" t="s">
        <v>515</v>
      </c>
      <c r="D16" s="282" t="s">
        <v>131</v>
      </c>
      <c r="E16" s="102"/>
      <c r="F16" s="102"/>
      <c r="G16" s="283"/>
      <c r="H16" s="102"/>
      <c r="I16" s="102"/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</row>
    <row r="17" spans="1:26" ht="15" customHeight="1">
      <c r="A17" s="225">
        <v>9</v>
      </c>
      <c r="B17" s="203" t="s">
        <v>525</v>
      </c>
      <c r="C17" s="175" t="s">
        <v>515</v>
      </c>
      <c r="D17" s="282" t="s">
        <v>131</v>
      </c>
      <c r="E17" s="102"/>
      <c r="F17" s="102"/>
      <c r="G17" s="283"/>
      <c r="H17" s="102"/>
      <c r="I17" s="102"/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</row>
    <row r="18" spans="1:26" ht="15" customHeight="1">
      <c r="A18" s="225">
        <v>10</v>
      </c>
      <c r="B18" s="203" t="s">
        <v>526</v>
      </c>
      <c r="C18" s="175" t="s">
        <v>527</v>
      </c>
      <c r="D18" s="266" t="s">
        <v>131</v>
      </c>
      <c r="E18" s="102"/>
      <c r="F18" s="102"/>
      <c r="G18" s="283"/>
      <c r="H18" s="102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</row>
    <row r="19" spans="1:26" ht="15" customHeight="1">
      <c r="A19" s="225">
        <v>11</v>
      </c>
      <c r="B19" s="203" t="s">
        <v>528</v>
      </c>
      <c r="C19" s="175" t="s">
        <v>529</v>
      </c>
      <c r="D19" s="282" t="s">
        <v>131</v>
      </c>
      <c r="E19" s="102"/>
      <c r="F19" s="102"/>
      <c r="G19" s="283"/>
      <c r="H19" s="102"/>
      <c r="I19" s="102"/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</row>
    <row r="20" spans="1:26" ht="15" customHeight="1">
      <c r="A20" s="225">
        <v>12</v>
      </c>
      <c r="B20" s="203" t="s">
        <v>530</v>
      </c>
      <c r="C20" s="175" t="s">
        <v>531</v>
      </c>
      <c r="D20" s="266" t="s">
        <v>532</v>
      </c>
      <c r="E20" s="102"/>
      <c r="F20" s="102"/>
      <c r="G20" s="283"/>
      <c r="H20" s="102"/>
      <c r="I20" s="102"/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</row>
    <row r="21" spans="1:26" ht="15" customHeight="1">
      <c r="A21" s="225">
        <v>13</v>
      </c>
      <c r="B21" s="203" t="s">
        <v>533</v>
      </c>
      <c r="C21" s="175" t="s">
        <v>515</v>
      </c>
      <c r="D21" s="282" t="s">
        <v>131</v>
      </c>
      <c r="E21" s="102"/>
      <c r="F21" s="102"/>
      <c r="G21" s="283"/>
      <c r="H21" s="102"/>
      <c r="I21" s="102"/>
      <c r="J21" s="102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</row>
    <row r="22" spans="1:26" ht="15" customHeight="1">
      <c r="A22" s="225">
        <v>14</v>
      </c>
      <c r="B22" s="203" t="s">
        <v>534</v>
      </c>
      <c r="C22" s="175" t="s">
        <v>515</v>
      </c>
      <c r="D22" s="282" t="s">
        <v>131</v>
      </c>
      <c r="E22" s="102"/>
      <c r="F22" s="102"/>
      <c r="G22" s="283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</row>
    <row r="23" spans="1:26" ht="15" customHeight="1">
      <c r="A23" s="225">
        <v>15</v>
      </c>
      <c r="B23" s="203" t="s">
        <v>535</v>
      </c>
      <c r="C23" s="175" t="s">
        <v>531</v>
      </c>
      <c r="D23" s="282" t="s">
        <v>131</v>
      </c>
      <c r="E23" s="102"/>
      <c r="F23" s="102"/>
      <c r="G23" s="283"/>
      <c r="H23" s="102"/>
      <c r="I23" s="102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</row>
    <row r="24" spans="1:26" ht="15" customHeight="1">
      <c r="A24" s="225">
        <v>16</v>
      </c>
      <c r="B24" s="203" t="s">
        <v>536</v>
      </c>
      <c r="C24" s="175" t="s">
        <v>531</v>
      </c>
      <c r="D24" s="282" t="s">
        <v>131</v>
      </c>
      <c r="E24" s="102"/>
      <c r="F24" s="102"/>
      <c r="G24" s="283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</row>
    <row r="25" spans="1:26" ht="15" customHeight="1">
      <c r="A25" s="225">
        <v>17</v>
      </c>
      <c r="B25" s="203" t="s">
        <v>537</v>
      </c>
      <c r="C25" s="175" t="s">
        <v>531</v>
      </c>
      <c r="D25" s="282" t="s">
        <v>131</v>
      </c>
      <c r="E25" s="102"/>
      <c r="F25" s="102"/>
      <c r="G25" s="283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</row>
    <row r="26" spans="1:26" ht="15" customHeight="1">
      <c r="A26" s="225">
        <v>18</v>
      </c>
      <c r="B26" s="203" t="s">
        <v>538</v>
      </c>
      <c r="C26" s="175" t="s">
        <v>515</v>
      </c>
      <c r="D26" s="282" t="s">
        <v>131</v>
      </c>
      <c r="E26" s="102"/>
      <c r="F26" s="102"/>
      <c r="G26" s="283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</row>
    <row r="27" spans="1:26" ht="15" customHeight="1">
      <c r="A27" s="225">
        <v>19</v>
      </c>
      <c r="B27" s="203" t="s">
        <v>539</v>
      </c>
      <c r="C27" s="175" t="s">
        <v>540</v>
      </c>
      <c r="D27" s="282" t="s">
        <v>131</v>
      </c>
      <c r="E27" s="102"/>
      <c r="F27" s="102"/>
      <c r="G27" s="283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</row>
    <row r="28" spans="1:26" ht="15" customHeight="1">
      <c r="A28" s="225">
        <v>20</v>
      </c>
      <c r="B28" s="203" t="s">
        <v>541</v>
      </c>
      <c r="C28" s="175" t="s">
        <v>515</v>
      </c>
      <c r="D28" s="282" t="s">
        <v>131</v>
      </c>
      <c r="E28" s="102"/>
      <c r="F28" s="102"/>
      <c r="G28" s="283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</row>
    <row r="29" spans="1:26" ht="15" customHeight="1">
      <c r="A29" s="225">
        <v>21</v>
      </c>
      <c r="B29" s="203" t="s">
        <v>542</v>
      </c>
      <c r="C29" s="175" t="s">
        <v>527</v>
      </c>
      <c r="D29" s="282" t="s">
        <v>131</v>
      </c>
      <c r="E29" s="102"/>
      <c r="F29" s="102"/>
      <c r="G29" s="283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</row>
    <row r="30" spans="1:26" ht="15" customHeight="1">
      <c r="A30" s="225">
        <v>22</v>
      </c>
      <c r="B30" s="203" t="s">
        <v>543</v>
      </c>
      <c r="C30" s="175" t="s">
        <v>522</v>
      </c>
      <c r="D30" s="282" t="s">
        <v>131</v>
      </c>
      <c r="E30" s="102"/>
      <c r="F30" s="102"/>
      <c r="G30" s="283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</row>
    <row r="31" spans="1:26" ht="15" customHeight="1">
      <c r="A31" s="225">
        <v>23</v>
      </c>
      <c r="B31" s="203" t="s">
        <v>544</v>
      </c>
      <c r="C31" s="175" t="s">
        <v>515</v>
      </c>
      <c r="D31" s="282" t="s">
        <v>131</v>
      </c>
      <c r="E31" s="102"/>
      <c r="F31" s="102"/>
      <c r="G31" s="283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</row>
    <row r="32" spans="1:26" ht="15" customHeight="1">
      <c r="A32" s="225">
        <v>24</v>
      </c>
      <c r="B32" s="203" t="s">
        <v>545</v>
      </c>
      <c r="C32" s="175" t="s">
        <v>515</v>
      </c>
      <c r="D32" s="282" t="s">
        <v>131</v>
      </c>
      <c r="E32" s="102"/>
      <c r="F32" s="102"/>
      <c r="G32" s="283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</row>
    <row r="33" spans="1:26" ht="15" customHeight="1">
      <c r="A33" s="225">
        <v>25</v>
      </c>
      <c r="B33" s="203" t="s">
        <v>546</v>
      </c>
      <c r="C33" s="175" t="s">
        <v>547</v>
      </c>
      <c r="D33" s="282" t="s">
        <v>131</v>
      </c>
      <c r="E33" s="102"/>
      <c r="F33" s="102"/>
      <c r="G33" s="283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</row>
    <row r="34" spans="1:26" ht="15" customHeight="1">
      <c r="A34" s="225">
        <v>26</v>
      </c>
      <c r="B34" s="203" t="s">
        <v>548</v>
      </c>
      <c r="C34" s="175" t="s">
        <v>547</v>
      </c>
      <c r="D34" s="282" t="s">
        <v>131</v>
      </c>
      <c r="E34" s="102"/>
      <c r="F34" s="102"/>
      <c r="G34" s="283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</row>
    <row r="35" spans="1:26" ht="15" customHeight="1">
      <c r="A35" s="225">
        <v>27</v>
      </c>
      <c r="B35" s="203" t="s">
        <v>549</v>
      </c>
      <c r="C35" s="175" t="s">
        <v>531</v>
      </c>
      <c r="D35" s="282" t="s">
        <v>131</v>
      </c>
      <c r="E35" s="102"/>
      <c r="F35" s="102"/>
      <c r="G35" s="283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 spans="1:26" ht="15" customHeight="1">
      <c r="A36" s="225">
        <v>28</v>
      </c>
      <c r="B36" s="203" t="s">
        <v>550</v>
      </c>
      <c r="C36" s="175" t="s">
        <v>515</v>
      </c>
      <c r="D36" s="282" t="s">
        <v>131</v>
      </c>
      <c r="E36" s="102"/>
      <c r="F36" s="102"/>
      <c r="G36" s="283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</row>
    <row r="37" spans="1:26" ht="15" customHeight="1">
      <c r="A37" s="225">
        <v>29</v>
      </c>
      <c r="B37" s="203" t="s">
        <v>551</v>
      </c>
      <c r="C37" s="175" t="s">
        <v>552</v>
      </c>
      <c r="D37" s="282" t="s">
        <v>131</v>
      </c>
      <c r="E37" s="102"/>
      <c r="F37" s="102"/>
      <c r="G37" s="283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</row>
    <row r="38" spans="1:26" ht="15" customHeight="1">
      <c r="A38" s="225">
        <v>30</v>
      </c>
      <c r="B38" s="203" t="s">
        <v>553</v>
      </c>
      <c r="C38" s="175" t="s">
        <v>531</v>
      </c>
      <c r="D38" s="282" t="s">
        <v>131</v>
      </c>
      <c r="E38" s="102"/>
      <c r="F38" s="102"/>
      <c r="G38" s="283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</row>
    <row r="39" spans="1:26" ht="15" customHeight="1">
      <c r="A39" s="225">
        <v>31</v>
      </c>
      <c r="B39" s="203" t="s">
        <v>554</v>
      </c>
      <c r="C39" s="175" t="s">
        <v>520</v>
      </c>
      <c r="D39" s="282" t="s">
        <v>131</v>
      </c>
      <c r="E39" s="102"/>
      <c r="F39" s="102"/>
      <c r="G39" s="283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</row>
    <row r="40" spans="1:26" ht="15" customHeight="1">
      <c r="A40" s="225">
        <v>32</v>
      </c>
      <c r="B40" s="203" t="s">
        <v>555</v>
      </c>
      <c r="C40" s="175" t="s">
        <v>515</v>
      </c>
      <c r="D40" s="282" t="s">
        <v>131</v>
      </c>
      <c r="E40" s="102"/>
      <c r="F40" s="102"/>
      <c r="G40" s="283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</row>
    <row r="41" spans="1:26" ht="15" customHeight="1">
      <c r="A41" s="225">
        <v>33</v>
      </c>
      <c r="B41" s="203" t="s">
        <v>556</v>
      </c>
      <c r="C41" s="175" t="s">
        <v>515</v>
      </c>
      <c r="D41" s="266" t="s">
        <v>131</v>
      </c>
      <c r="E41" s="102"/>
      <c r="F41" s="102"/>
      <c r="G41" s="283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</row>
    <row r="42" spans="1:26" ht="15" customHeight="1">
      <c r="A42" s="225">
        <v>34</v>
      </c>
      <c r="B42" s="203" t="s">
        <v>557</v>
      </c>
      <c r="C42" s="175" t="s">
        <v>558</v>
      </c>
      <c r="D42" s="282" t="s">
        <v>131</v>
      </c>
      <c r="E42" s="102"/>
      <c r="F42" s="102"/>
      <c r="G42" s="283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</row>
    <row r="43" spans="1:26" ht="15" customHeight="1">
      <c r="A43" s="225">
        <v>35</v>
      </c>
      <c r="B43" s="203" t="s">
        <v>559</v>
      </c>
      <c r="C43" s="175" t="s">
        <v>515</v>
      </c>
      <c r="D43" s="282" t="s">
        <v>131</v>
      </c>
      <c r="E43" s="102"/>
      <c r="F43" s="102"/>
      <c r="G43" s="283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 spans="1:26" ht="15" customHeight="1">
      <c r="A44" s="225">
        <v>36</v>
      </c>
      <c r="B44" s="203" t="s">
        <v>560</v>
      </c>
      <c r="C44" s="175" t="s">
        <v>527</v>
      </c>
      <c r="D44" s="282" t="s">
        <v>131</v>
      </c>
      <c r="E44" s="102"/>
      <c r="F44" s="102"/>
      <c r="G44" s="283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</row>
    <row r="45" spans="1:26" ht="15" customHeight="1">
      <c r="A45" s="225">
        <v>37</v>
      </c>
      <c r="B45" s="203" t="s">
        <v>561</v>
      </c>
      <c r="C45" s="175" t="s">
        <v>515</v>
      </c>
      <c r="D45" s="282" t="s">
        <v>131</v>
      </c>
      <c r="E45" s="102"/>
      <c r="F45" s="102"/>
      <c r="G45" s="283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 spans="1:26" ht="15" customHeight="1">
      <c r="A46" s="225">
        <v>38</v>
      </c>
      <c r="B46" s="203" t="s">
        <v>562</v>
      </c>
      <c r="C46" s="175" t="s">
        <v>515</v>
      </c>
      <c r="D46" s="282" t="s">
        <v>131</v>
      </c>
      <c r="E46" s="102"/>
      <c r="F46" s="102"/>
      <c r="G46" s="283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 spans="1:26" ht="15" customHeight="1">
      <c r="A47" s="225">
        <v>39</v>
      </c>
      <c r="B47" s="203" t="s">
        <v>563</v>
      </c>
      <c r="C47" s="175" t="s">
        <v>515</v>
      </c>
      <c r="D47" s="282" t="s">
        <v>131</v>
      </c>
      <c r="E47" s="102"/>
      <c r="F47" s="102"/>
      <c r="G47" s="283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5" customHeight="1">
      <c r="A48" s="225">
        <v>40</v>
      </c>
      <c r="B48" s="203" t="s">
        <v>564</v>
      </c>
      <c r="C48" s="175" t="s">
        <v>515</v>
      </c>
      <c r="D48" s="282" t="s">
        <v>131</v>
      </c>
      <c r="E48" s="102"/>
      <c r="F48" s="102"/>
      <c r="G48" s="283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6.5" customHeight="1">
      <c r="A49" s="997" t="s">
        <v>565</v>
      </c>
      <c r="B49" s="958"/>
      <c r="C49" s="959"/>
      <c r="D49" s="229">
        <f>COUNTIF(D9:D48,"V")</f>
        <v>39</v>
      </c>
      <c r="E49" s="102"/>
      <c r="F49" s="102"/>
      <c r="G49" s="283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26" ht="16.5" customHeight="1">
      <c r="A50" s="997" t="s">
        <v>566</v>
      </c>
      <c r="B50" s="958"/>
      <c r="C50" s="959"/>
      <c r="D50" s="229">
        <f>COUNTA(D9:D48)</f>
        <v>40</v>
      </c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 spans="1:26" ht="16.5" customHeight="1">
      <c r="A51" s="989" t="s">
        <v>567</v>
      </c>
      <c r="B51" s="993"/>
      <c r="C51" s="990"/>
      <c r="D51" s="269">
        <f>COUNTIF(D9:D48,"V")/COUNTA(D9:D48)</f>
        <v>0.97499999999999998</v>
      </c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spans="1:26" ht="16.5" customHeight="1">
      <c r="A52" s="102"/>
      <c r="B52" s="102"/>
      <c r="C52" s="199"/>
      <c r="D52" s="270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 spans="1:26" ht="16.5" customHeight="1">
      <c r="A53" s="137" t="s">
        <v>505</v>
      </c>
      <c r="B53" s="137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 spans="1:26" ht="16.5" customHeight="1">
      <c r="A54" s="284" t="s">
        <v>568</v>
      </c>
      <c r="B54" s="137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 spans="1:26" ht="16.5" customHeight="1">
      <c r="A55" s="284" t="s">
        <v>569</v>
      </c>
      <c r="B55" s="137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spans="1:26" ht="16.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 spans="1:26" ht="16.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 spans="1:26" ht="16.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 spans="1:26" ht="16.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spans="1:26" ht="16.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 spans="1:26" ht="16.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 spans="1:26" ht="16.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 spans="1:26" ht="16.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spans="1:26" ht="16.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 spans="1:26" ht="16.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 spans="1:26" ht="16.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 spans="1:26" ht="16.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spans="1:26" ht="16.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 spans="1:26" ht="16.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 spans="1:26" ht="30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 spans="1:26" ht="16.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 spans="1:26" ht="16.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 spans="1:26" ht="16.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 spans="1:26" ht="16.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 spans="1:26" ht="16.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 spans="1:26" ht="16.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 spans="1:26" ht="16.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 spans="1:26" ht="16.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 spans="1:26" ht="16.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 spans="1:26" ht="16.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 spans="1:26" ht="16.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 spans="1:26" ht="16.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 spans="1:26" ht="16.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 spans="1:26" ht="16.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 spans="1:26" ht="16.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 spans="1:26" ht="16.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 spans="1:26" ht="16.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 spans="1:26" ht="16.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 spans="1:26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 spans="1:26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 spans="1:26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 spans="1:26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 spans="1:26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 spans="1:26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 spans="1:26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 spans="1:2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 spans="1:26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 spans="1:26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 spans="1:26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 spans="1:26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 spans="1:26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 spans="1:26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 spans="1:26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 spans="1:26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 spans="1:26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 spans="1:26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 spans="1:26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 spans="1:26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 spans="1:26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 spans="1:26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 spans="1:26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 spans="1:26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 spans="1:26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 spans="1:26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 spans="1:26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 spans="1:26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 spans="1:26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 spans="1:26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 spans="1:26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 spans="1:26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 spans="1:26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 spans="1:26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 spans="1:26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 spans="1:26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 spans="1:26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 spans="1:26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 spans="1:26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 spans="1:26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 spans="1:26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 spans="1:26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 spans="1:26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 spans="1:26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 spans="1:26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 spans="1:26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 spans="1:26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 spans="1:26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 spans="1:26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 spans="1:26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 spans="1:26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 spans="1:26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 spans="1:26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 spans="1:26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 spans="1:26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 spans="1:26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 spans="1:26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 spans="1:26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 spans="1:26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 spans="1:26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 spans="1:26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 spans="1:26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 spans="1:26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 spans="1:26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 spans="1:26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 spans="1:26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 spans="1:26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 spans="1:26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 spans="1:26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 spans="1:26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 spans="1:26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 spans="1:26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 spans="1:26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 spans="1:26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 spans="1:26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 spans="1:26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 spans="1:26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 spans="1:26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 spans="1:26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 spans="1:26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 spans="1:26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 spans="1:26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 spans="1:26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 spans="1:26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 spans="1:26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 spans="1:26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 spans="1:26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 spans="1:26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 spans="1:26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 spans="1:26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 spans="1:26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 spans="1:26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 spans="1:26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 spans="1:26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 spans="1:26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 spans="1:26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 spans="1:26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 spans="1:26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 spans="1:26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 spans="1:26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 spans="1:26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 spans="1:26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 spans="1:26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 spans="1:26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 spans="1:26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 spans="1:26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 spans="1:26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 spans="1:26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 spans="1:26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 spans="1:26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 spans="1:26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 spans="1:26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 spans="1:26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 spans="1:26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 spans="1:26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 spans="1:26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 spans="1:26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 spans="1:26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 spans="1:26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 spans="1:26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 spans="1:26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 spans="1:26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 spans="1:26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 spans="1:26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 spans="1:26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 spans="1:26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 spans="1:26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 spans="1:26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 spans="1:26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 spans="1:26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</row>
    <row r="222" spans="1:26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</row>
    <row r="223" spans="1:26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</row>
    <row r="224" spans="1:26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</row>
    <row r="225" spans="1:26" ht="15.75" customHeight="1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</row>
    <row r="226" spans="1:26" ht="15.75" customHeight="1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</row>
    <row r="227" spans="1:26" ht="15.75" customHeight="1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</row>
    <row r="228" spans="1:26" ht="15.75" customHeight="1">
      <c r="A228" s="102"/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</row>
    <row r="229" spans="1:26" ht="15.75" customHeight="1">
      <c r="A229" s="102"/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</row>
    <row r="230" spans="1:26" ht="15.75" customHeight="1">
      <c r="A230" s="102"/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  <c r="Z230" s="102"/>
    </row>
    <row r="231" spans="1:26" ht="15.75" customHeight="1">
      <c r="A231" s="102"/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  <c r="Z231" s="102"/>
    </row>
    <row r="232" spans="1:26" ht="15.75" customHeight="1">
      <c r="A232" s="102"/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2"/>
      <c r="Z232" s="102"/>
    </row>
    <row r="233" spans="1:26" ht="15.75" customHeight="1">
      <c r="A233" s="102"/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  <c r="Y233" s="102"/>
      <c r="Z233" s="102"/>
    </row>
    <row r="234" spans="1:26" ht="15.75" customHeight="1">
      <c r="A234" s="102"/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  <c r="Y234" s="102"/>
      <c r="Z234" s="102"/>
    </row>
    <row r="235" spans="1:26" ht="15.75" customHeight="1">
      <c r="A235" s="102"/>
      <c r="B235" s="102"/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  <c r="Y235" s="102"/>
      <c r="Z235" s="102"/>
    </row>
    <row r="236" spans="1:26" ht="15.75" customHeight="1">
      <c r="A236" s="102"/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  <c r="Y236" s="102"/>
      <c r="Z236" s="102"/>
    </row>
    <row r="237" spans="1:26" ht="15.75" customHeight="1">
      <c r="A237" s="102"/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  <c r="Y237" s="102"/>
      <c r="Z237" s="102"/>
    </row>
    <row r="238" spans="1:26" ht="15.75" customHeight="1">
      <c r="A238" s="102"/>
      <c r="B238" s="102"/>
      <c r="C238" s="102"/>
      <c r="D238" s="102"/>
      <c r="E238" s="102"/>
      <c r="F238" s="102"/>
      <c r="G238" s="102"/>
      <c r="H238" s="102"/>
      <c r="I238" s="102"/>
      <c r="J238" s="102"/>
      <c r="K238" s="102"/>
      <c r="L238" s="102"/>
      <c r="M238" s="102"/>
      <c r="N238" s="102"/>
      <c r="O238" s="102"/>
      <c r="P238" s="102"/>
      <c r="Q238" s="102"/>
      <c r="R238" s="102"/>
      <c r="S238" s="102"/>
      <c r="T238" s="102"/>
      <c r="U238" s="102"/>
      <c r="V238" s="102"/>
      <c r="W238" s="102"/>
      <c r="X238" s="102"/>
      <c r="Y238" s="102"/>
      <c r="Z238" s="102"/>
    </row>
    <row r="239" spans="1:26" ht="15.75" customHeight="1">
      <c r="A239" s="102"/>
      <c r="B239" s="102"/>
      <c r="C239" s="102"/>
      <c r="D239" s="102"/>
      <c r="E239" s="102"/>
      <c r="F239" s="102"/>
      <c r="G239" s="102"/>
      <c r="H239" s="102"/>
      <c r="I239" s="102"/>
      <c r="J239" s="102"/>
      <c r="K239" s="102"/>
      <c r="L239" s="102"/>
      <c r="M239" s="102"/>
      <c r="N239" s="102"/>
      <c r="O239" s="102"/>
      <c r="P239" s="102"/>
      <c r="Q239" s="102"/>
      <c r="R239" s="102"/>
      <c r="S239" s="102"/>
      <c r="T239" s="102"/>
      <c r="U239" s="102"/>
      <c r="V239" s="102"/>
      <c r="W239" s="102"/>
      <c r="X239" s="102"/>
      <c r="Y239" s="102"/>
      <c r="Z239" s="102"/>
    </row>
    <row r="240" spans="1:26" ht="15.75" customHeight="1">
      <c r="A240" s="102"/>
      <c r="B240" s="102"/>
      <c r="C240" s="102"/>
      <c r="D240" s="102"/>
      <c r="E240" s="102"/>
      <c r="F240" s="102"/>
      <c r="G240" s="102"/>
      <c r="H240" s="102"/>
      <c r="I240" s="102"/>
      <c r="J240" s="102"/>
      <c r="K240" s="102"/>
      <c r="L240" s="102"/>
      <c r="M240" s="102"/>
      <c r="N240" s="102"/>
      <c r="O240" s="102"/>
      <c r="P240" s="102"/>
      <c r="Q240" s="102"/>
      <c r="R240" s="102"/>
      <c r="S240" s="102"/>
      <c r="T240" s="102"/>
      <c r="U240" s="102"/>
      <c r="V240" s="102"/>
      <c r="W240" s="102"/>
      <c r="X240" s="102"/>
      <c r="Y240" s="102"/>
      <c r="Z240" s="102"/>
    </row>
    <row r="241" spans="1:26" ht="15.75" customHeight="1">
      <c r="A241" s="102"/>
      <c r="B241" s="102"/>
      <c r="C241" s="102"/>
      <c r="D241" s="102"/>
      <c r="E241" s="102"/>
      <c r="F241" s="102"/>
      <c r="G241" s="102"/>
      <c r="H241" s="102"/>
      <c r="I241" s="102"/>
      <c r="J241" s="102"/>
      <c r="K241" s="102"/>
      <c r="L241" s="102"/>
      <c r="M241" s="102"/>
      <c r="N241" s="102"/>
      <c r="O241" s="102"/>
      <c r="P241" s="102"/>
      <c r="Q241" s="102"/>
      <c r="R241" s="102"/>
      <c r="S241" s="102"/>
      <c r="T241" s="102"/>
      <c r="U241" s="102"/>
      <c r="V241" s="102"/>
      <c r="W241" s="102"/>
      <c r="X241" s="102"/>
      <c r="Y241" s="102"/>
      <c r="Z241" s="102"/>
    </row>
    <row r="242" spans="1:26" ht="15.75" customHeight="1">
      <c r="A242" s="102"/>
      <c r="B242" s="102"/>
      <c r="C242" s="102"/>
      <c r="D242" s="102"/>
      <c r="E242" s="102"/>
      <c r="F242" s="102"/>
      <c r="G242" s="102"/>
      <c r="H242" s="102"/>
      <c r="I242" s="102"/>
      <c r="J242" s="102"/>
      <c r="K242" s="102"/>
      <c r="L242" s="102"/>
      <c r="M242" s="102"/>
      <c r="N242" s="102"/>
      <c r="O242" s="102"/>
      <c r="P242" s="102"/>
      <c r="Q242" s="102"/>
      <c r="R242" s="102"/>
      <c r="S242" s="102"/>
      <c r="T242" s="102"/>
      <c r="U242" s="102"/>
      <c r="V242" s="102"/>
      <c r="W242" s="102"/>
      <c r="X242" s="102"/>
      <c r="Y242" s="102"/>
      <c r="Z242" s="102"/>
    </row>
    <row r="243" spans="1:26" ht="15.75" customHeight="1">
      <c r="A243" s="102"/>
      <c r="B243" s="102"/>
      <c r="C243" s="102"/>
      <c r="D243" s="102"/>
      <c r="E243" s="102"/>
      <c r="F243" s="102"/>
      <c r="G243" s="102"/>
      <c r="H243" s="102"/>
      <c r="I243" s="102"/>
      <c r="J243" s="102"/>
      <c r="K243" s="102"/>
      <c r="L243" s="102"/>
      <c r="M243" s="102"/>
      <c r="N243" s="102"/>
      <c r="O243" s="102"/>
      <c r="P243" s="102"/>
      <c r="Q243" s="102"/>
      <c r="R243" s="102"/>
      <c r="S243" s="102"/>
      <c r="T243" s="102"/>
      <c r="U243" s="102"/>
      <c r="V243" s="102"/>
      <c r="W243" s="102"/>
      <c r="X243" s="102"/>
      <c r="Y243" s="102"/>
      <c r="Z243" s="102"/>
    </row>
    <row r="244" spans="1:26" ht="15.75" customHeight="1">
      <c r="A244" s="102"/>
      <c r="B244" s="102"/>
      <c r="C244" s="102"/>
      <c r="D244" s="102"/>
      <c r="E244" s="102"/>
      <c r="F244" s="102"/>
      <c r="G244" s="102"/>
      <c r="H244" s="102"/>
      <c r="I244" s="102"/>
      <c r="J244" s="102"/>
      <c r="K244" s="102"/>
      <c r="L244" s="102"/>
      <c r="M244" s="102"/>
      <c r="N244" s="102"/>
      <c r="O244" s="102"/>
      <c r="P244" s="102"/>
      <c r="Q244" s="102"/>
      <c r="R244" s="102"/>
      <c r="S244" s="102"/>
      <c r="T244" s="102"/>
      <c r="U244" s="102"/>
      <c r="V244" s="102"/>
      <c r="W244" s="102"/>
      <c r="X244" s="102"/>
      <c r="Y244" s="102"/>
      <c r="Z244" s="102"/>
    </row>
    <row r="245" spans="1:26" ht="15.75" customHeight="1">
      <c r="A245" s="102"/>
      <c r="B245" s="102"/>
      <c r="C245" s="102"/>
      <c r="D245" s="102"/>
      <c r="E245" s="102"/>
      <c r="F245" s="102"/>
      <c r="G245" s="102"/>
      <c r="H245" s="102"/>
      <c r="I245" s="102"/>
      <c r="J245" s="102"/>
      <c r="K245" s="102"/>
      <c r="L245" s="102"/>
      <c r="M245" s="102"/>
      <c r="N245" s="102"/>
      <c r="O245" s="102"/>
      <c r="P245" s="102"/>
      <c r="Q245" s="102"/>
      <c r="R245" s="102"/>
      <c r="S245" s="102"/>
      <c r="T245" s="102"/>
      <c r="U245" s="102"/>
      <c r="V245" s="102"/>
      <c r="W245" s="102"/>
      <c r="X245" s="102"/>
      <c r="Y245" s="102"/>
      <c r="Z245" s="102"/>
    </row>
    <row r="246" spans="1:26" ht="15.75" customHeight="1">
      <c r="A246" s="102"/>
      <c r="B246" s="102"/>
      <c r="C246" s="102"/>
      <c r="D246" s="102"/>
      <c r="E246" s="102"/>
      <c r="F246" s="102"/>
      <c r="G246" s="102"/>
      <c r="H246" s="102"/>
      <c r="I246" s="102"/>
      <c r="J246" s="102"/>
      <c r="K246" s="102"/>
      <c r="L246" s="102"/>
      <c r="M246" s="102"/>
      <c r="N246" s="102"/>
      <c r="O246" s="102"/>
      <c r="P246" s="102"/>
      <c r="Q246" s="102"/>
      <c r="R246" s="102"/>
      <c r="S246" s="102"/>
      <c r="T246" s="102"/>
      <c r="U246" s="102"/>
      <c r="V246" s="102"/>
      <c r="W246" s="102"/>
      <c r="X246" s="102"/>
      <c r="Y246" s="102"/>
      <c r="Z246" s="102"/>
    </row>
    <row r="247" spans="1:26" ht="15.75" customHeight="1">
      <c r="A247" s="102"/>
      <c r="B247" s="102"/>
      <c r="C247" s="102"/>
      <c r="D247" s="102"/>
      <c r="E247" s="102"/>
      <c r="F247" s="102"/>
      <c r="G247" s="102"/>
      <c r="H247" s="102"/>
      <c r="I247" s="102"/>
      <c r="J247" s="102"/>
      <c r="K247" s="102"/>
      <c r="L247" s="102"/>
      <c r="M247" s="102"/>
      <c r="N247" s="102"/>
      <c r="O247" s="102"/>
      <c r="P247" s="102"/>
      <c r="Q247" s="102"/>
      <c r="R247" s="102"/>
      <c r="S247" s="102"/>
      <c r="T247" s="102"/>
      <c r="U247" s="102"/>
      <c r="V247" s="102"/>
      <c r="W247" s="102"/>
      <c r="X247" s="102"/>
      <c r="Y247" s="102"/>
      <c r="Z247" s="102"/>
    </row>
    <row r="248" spans="1:26" ht="15.75" customHeight="1">
      <c r="A248" s="102"/>
      <c r="B248" s="102"/>
      <c r="C248" s="102"/>
      <c r="D248" s="102"/>
      <c r="E248" s="102"/>
      <c r="F248" s="102"/>
      <c r="G248" s="102"/>
      <c r="H248" s="102"/>
      <c r="I248" s="102"/>
      <c r="J248" s="102"/>
      <c r="K248" s="102"/>
      <c r="L248" s="102"/>
      <c r="M248" s="102"/>
      <c r="N248" s="102"/>
      <c r="O248" s="102"/>
      <c r="P248" s="102"/>
      <c r="Q248" s="102"/>
      <c r="R248" s="102"/>
      <c r="S248" s="102"/>
      <c r="T248" s="102"/>
      <c r="U248" s="102"/>
      <c r="V248" s="102"/>
      <c r="W248" s="102"/>
      <c r="X248" s="102"/>
      <c r="Y248" s="102"/>
      <c r="Z248" s="102"/>
    </row>
    <row r="249" spans="1:26" ht="15.75" customHeight="1">
      <c r="A249" s="102"/>
      <c r="B249" s="102"/>
      <c r="C249" s="102"/>
      <c r="D249" s="102"/>
      <c r="E249" s="102"/>
      <c r="F249" s="102"/>
      <c r="G249" s="102"/>
      <c r="H249" s="102"/>
      <c r="I249" s="102"/>
      <c r="J249" s="102"/>
      <c r="K249" s="102"/>
      <c r="L249" s="102"/>
      <c r="M249" s="102"/>
      <c r="N249" s="102"/>
      <c r="O249" s="102"/>
      <c r="P249" s="102"/>
      <c r="Q249" s="102"/>
      <c r="R249" s="102"/>
      <c r="S249" s="102"/>
      <c r="T249" s="102"/>
      <c r="U249" s="102"/>
      <c r="V249" s="102"/>
      <c r="W249" s="102"/>
      <c r="X249" s="102"/>
      <c r="Y249" s="102"/>
      <c r="Z249" s="102"/>
    </row>
    <row r="250" spans="1:26" ht="15.75" customHeight="1">
      <c r="A250" s="102"/>
      <c r="B250" s="102"/>
      <c r="C250" s="102"/>
      <c r="D250" s="102"/>
      <c r="E250" s="102"/>
      <c r="F250" s="102"/>
      <c r="G250" s="102"/>
      <c r="H250" s="102"/>
      <c r="I250" s="102"/>
      <c r="J250" s="102"/>
      <c r="K250" s="102"/>
      <c r="L250" s="102"/>
      <c r="M250" s="102"/>
      <c r="N250" s="102"/>
      <c r="O250" s="102"/>
      <c r="P250" s="102"/>
      <c r="Q250" s="102"/>
      <c r="R250" s="102"/>
      <c r="S250" s="102"/>
      <c r="T250" s="102"/>
      <c r="U250" s="102"/>
      <c r="V250" s="102"/>
      <c r="W250" s="102"/>
      <c r="X250" s="102"/>
      <c r="Y250" s="102"/>
      <c r="Z250" s="102"/>
    </row>
    <row r="251" spans="1:26" ht="15.75" customHeight="1">
      <c r="A251" s="102"/>
      <c r="B251" s="102"/>
      <c r="C251" s="102"/>
      <c r="D251" s="102"/>
      <c r="E251" s="102"/>
      <c r="F251" s="102"/>
      <c r="G251" s="102"/>
      <c r="H251" s="102"/>
      <c r="I251" s="102"/>
      <c r="J251" s="102"/>
      <c r="K251" s="102"/>
      <c r="L251" s="102"/>
      <c r="M251" s="102"/>
      <c r="N251" s="102"/>
      <c r="O251" s="102"/>
      <c r="P251" s="102"/>
      <c r="Q251" s="102"/>
      <c r="R251" s="102"/>
      <c r="S251" s="102"/>
      <c r="T251" s="102"/>
      <c r="U251" s="102"/>
      <c r="V251" s="102"/>
      <c r="W251" s="102"/>
      <c r="X251" s="102"/>
      <c r="Y251" s="102"/>
      <c r="Z251" s="102"/>
    </row>
    <row r="252" spans="1:26" ht="15.75" customHeight="1">
      <c r="A252" s="102"/>
      <c r="B252" s="102"/>
      <c r="C252" s="102"/>
      <c r="D252" s="102"/>
      <c r="E252" s="102"/>
      <c r="F252" s="102"/>
      <c r="G252" s="102"/>
      <c r="H252" s="102"/>
      <c r="I252" s="102"/>
      <c r="J252" s="102"/>
      <c r="K252" s="102"/>
      <c r="L252" s="102"/>
      <c r="M252" s="102"/>
      <c r="N252" s="102"/>
      <c r="O252" s="102"/>
      <c r="P252" s="102"/>
      <c r="Q252" s="102"/>
      <c r="R252" s="102"/>
      <c r="S252" s="102"/>
      <c r="T252" s="102"/>
      <c r="U252" s="102"/>
      <c r="V252" s="102"/>
      <c r="W252" s="102"/>
      <c r="X252" s="102"/>
      <c r="Y252" s="102"/>
      <c r="Z252" s="102"/>
    </row>
    <row r="253" spans="1:26" ht="15.75" customHeight="1">
      <c r="A253" s="102"/>
      <c r="B253" s="102"/>
      <c r="C253" s="102"/>
      <c r="D253" s="102"/>
      <c r="E253" s="102"/>
      <c r="F253" s="102"/>
      <c r="G253" s="102"/>
      <c r="H253" s="102"/>
      <c r="I253" s="102"/>
      <c r="J253" s="102"/>
      <c r="K253" s="102"/>
      <c r="L253" s="102"/>
      <c r="M253" s="102"/>
      <c r="N253" s="102"/>
      <c r="O253" s="102"/>
      <c r="P253" s="102"/>
      <c r="Q253" s="102"/>
      <c r="R253" s="102"/>
      <c r="S253" s="102"/>
      <c r="T253" s="102"/>
      <c r="U253" s="102"/>
      <c r="V253" s="102"/>
      <c r="W253" s="102"/>
      <c r="X253" s="102"/>
      <c r="Y253" s="102"/>
      <c r="Z253" s="102"/>
    </row>
    <row r="254" spans="1:26" ht="15.75" customHeight="1">
      <c r="A254" s="102"/>
      <c r="B254" s="102"/>
      <c r="C254" s="102"/>
      <c r="D254" s="102"/>
      <c r="E254" s="102"/>
      <c r="F254" s="102"/>
      <c r="G254" s="102"/>
      <c r="H254" s="102"/>
      <c r="I254" s="102"/>
      <c r="J254" s="102"/>
      <c r="K254" s="102"/>
      <c r="L254" s="102"/>
      <c r="M254" s="102"/>
      <c r="N254" s="102"/>
      <c r="O254" s="102"/>
      <c r="P254" s="102"/>
      <c r="Q254" s="102"/>
      <c r="R254" s="102"/>
      <c r="S254" s="102"/>
      <c r="T254" s="102"/>
      <c r="U254" s="102"/>
      <c r="V254" s="102"/>
      <c r="W254" s="102"/>
      <c r="X254" s="102"/>
      <c r="Y254" s="102"/>
      <c r="Z254" s="102"/>
    </row>
    <row r="255" spans="1:26" ht="15.75" customHeight="1">
      <c r="A255" s="102"/>
      <c r="B255" s="102"/>
      <c r="C255" s="102"/>
      <c r="D255" s="102"/>
      <c r="E255" s="102"/>
      <c r="F255" s="102"/>
      <c r="G255" s="102"/>
      <c r="H255" s="102"/>
      <c r="I255" s="102"/>
      <c r="J255" s="102"/>
      <c r="K255" s="102"/>
      <c r="L255" s="102"/>
      <c r="M255" s="102"/>
      <c r="N255" s="102"/>
      <c r="O255" s="102"/>
      <c r="P255" s="102"/>
      <c r="Q255" s="102"/>
      <c r="R255" s="102"/>
      <c r="S255" s="102"/>
      <c r="T255" s="102"/>
      <c r="U255" s="102"/>
      <c r="V255" s="102"/>
      <c r="W255" s="102"/>
      <c r="X255" s="102"/>
      <c r="Y255" s="102"/>
      <c r="Z255" s="102"/>
    </row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2:D2"/>
    <mergeCell ref="A6:D6"/>
    <mergeCell ref="A49:C49"/>
    <mergeCell ref="A50:C50"/>
    <mergeCell ref="A51:C51"/>
  </mergeCells>
  <printOptions horizontalCentered="1"/>
  <pageMargins left="0.39370078740157483" right="0.39370078740157483" top="0.47244094488188981" bottom="0.39370078740157483" header="0" footer="0"/>
  <pageSetup paperSize="9" scale="65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A3" sqref="A3:D3"/>
    </sheetView>
  </sheetViews>
  <sheetFormatPr defaultColWidth="14.42578125" defaultRowHeight="15" customHeight="1"/>
  <cols>
    <col min="1" max="1" width="5.7109375" customWidth="1"/>
    <col min="2" max="2" width="59" customWidth="1"/>
    <col min="3" max="3" width="38.7109375" customWidth="1"/>
    <col min="4" max="4" width="37.7109375" customWidth="1"/>
    <col min="5" max="5" width="63.7109375" customWidth="1"/>
    <col min="6" max="24" width="9.28515625" customWidth="1"/>
  </cols>
  <sheetData>
    <row r="1" spans="1:26" ht="15.75">
      <c r="A1" s="100" t="s">
        <v>570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5"/>
    </row>
    <row r="2" spans="1:26">
      <c r="A2" s="199" t="s">
        <v>400</v>
      </c>
      <c r="B2" s="199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22.5" customHeight="1">
      <c r="A3" s="1000" t="s">
        <v>571</v>
      </c>
      <c r="B3" s="953"/>
      <c r="C3" s="953"/>
      <c r="D3" s="953"/>
      <c r="E3" s="285"/>
      <c r="F3" s="285"/>
      <c r="G3" s="285"/>
      <c r="H3" s="285"/>
      <c r="I3" s="285"/>
      <c r="J3" s="285"/>
      <c r="K3" s="285"/>
      <c r="L3" s="285"/>
      <c r="M3" s="285"/>
      <c r="N3" s="285"/>
      <c r="O3" s="285"/>
      <c r="P3" s="285"/>
      <c r="Q3" s="285"/>
      <c r="R3" s="285"/>
      <c r="S3" s="285"/>
      <c r="T3" s="285"/>
      <c r="U3" s="285"/>
      <c r="V3" s="285"/>
      <c r="W3" s="285"/>
      <c r="X3" s="285"/>
      <c r="Y3" s="285"/>
      <c r="Z3" s="285"/>
    </row>
    <row r="4" spans="1:26" ht="15" customHeight="1">
      <c r="A4" s="285"/>
      <c r="B4" s="286" t="str">
        <f>'1'!E5</f>
        <v>KABUPATEN/KOTA</v>
      </c>
      <c r="C4" s="287" t="str">
        <f>'1'!F5</f>
        <v>KARANGANYAR</v>
      </c>
      <c r="D4" s="288"/>
      <c r="E4" s="285"/>
      <c r="F4" s="285"/>
      <c r="G4" s="285"/>
      <c r="H4" s="285"/>
      <c r="I4" s="285"/>
      <c r="J4" s="285"/>
      <c r="K4" s="285"/>
      <c r="L4" s="285"/>
      <c r="M4" s="285"/>
      <c r="N4" s="285"/>
      <c r="O4" s="285"/>
      <c r="P4" s="285"/>
      <c r="Q4" s="285"/>
      <c r="R4" s="285"/>
      <c r="S4" s="285"/>
      <c r="T4" s="285"/>
      <c r="U4" s="285"/>
      <c r="V4" s="285"/>
      <c r="W4" s="285"/>
      <c r="X4" s="285"/>
      <c r="Y4" s="285"/>
      <c r="Z4" s="285"/>
    </row>
    <row r="5" spans="1:26" ht="15" customHeight="1">
      <c r="A5" s="285"/>
      <c r="B5" s="286" t="str">
        <f>'1'!E6</f>
        <v>TAHUN</v>
      </c>
      <c r="C5" s="277">
        <f>'1'!F6</f>
        <v>2023</v>
      </c>
      <c r="D5" s="288"/>
      <c r="E5" s="285"/>
      <c r="F5" s="285"/>
      <c r="G5" s="285"/>
      <c r="H5" s="285"/>
      <c r="I5" s="285"/>
      <c r="J5" s="285"/>
      <c r="K5" s="285"/>
      <c r="L5" s="285"/>
      <c r="M5" s="285"/>
      <c r="N5" s="285"/>
      <c r="O5" s="285"/>
      <c r="P5" s="285"/>
      <c r="Q5" s="285"/>
      <c r="R5" s="285"/>
      <c r="S5" s="285"/>
      <c r="T5" s="285"/>
      <c r="U5" s="285"/>
      <c r="V5" s="285"/>
      <c r="W5" s="285"/>
      <c r="X5" s="285"/>
      <c r="Y5" s="285"/>
      <c r="Z5" s="285"/>
    </row>
    <row r="6" spans="1:26" ht="15" customHeight="1">
      <c r="A6" s="106"/>
      <c r="B6" s="106"/>
      <c r="C6" s="106"/>
      <c r="D6" s="106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45" customHeight="1">
      <c r="A7" s="107" t="s">
        <v>4</v>
      </c>
      <c r="B7" s="107" t="s">
        <v>572</v>
      </c>
      <c r="C7" s="107" t="s">
        <v>513</v>
      </c>
      <c r="D7" s="110" t="s">
        <v>573</v>
      </c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14.25" customHeight="1">
      <c r="A8" s="279">
        <v>1</v>
      </c>
      <c r="B8" s="280">
        <v>2</v>
      </c>
      <c r="C8" s="280">
        <v>3</v>
      </c>
      <c r="D8" s="279">
        <v>4</v>
      </c>
      <c r="E8" s="162"/>
      <c r="F8" s="102"/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 ht="15" customHeight="1">
      <c r="A9" s="225">
        <v>1</v>
      </c>
      <c r="B9" s="265" t="s">
        <v>574</v>
      </c>
      <c r="C9" s="281" t="s">
        <v>547</v>
      </c>
      <c r="D9" s="282" t="s">
        <v>131</v>
      </c>
      <c r="E9" s="102"/>
      <c r="F9" s="102"/>
      <c r="G9" s="283"/>
      <c r="H9" s="102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</row>
    <row r="10" spans="1:26" ht="15" customHeight="1">
      <c r="A10" s="225">
        <v>2</v>
      </c>
      <c r="B10" s="203" t="s">
        <v>575</v>
      </c>
      <c r="C10" s="175" t="s">
        <v>515</v>
      </c>
      <c r="D10" s="282" t="s">
        <v>131</v>
      </c>
      <c r="E10" s="102"/>
      <c r="F10" s="102"/>
      <c r="G10" s="283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</row>
    <row r="11" spans="1:26" ht="15" customHeight="1">
      <c r="A11" s="225">
        <v>3</v>
      </c>
      <c r="B11" s="203" t="s">
        <v>576</v>
      </c>
      <c r="C11" s="175" t="s">
        <v>547</v>
      </c>
      <c r="D11" s="282" t="s">
        <v>131</v>
      </c>
      <c r="E11" s="102"/>
      <c r="F11" s="102"/>
      <c r="G11" s="283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spans="1:26" ht="15" customHeight="1">
      <c r="A12" s="225">
        <v>4</v>
      </c>
      <c r="B12" s="203" t="s">
        <v>577</v>
      </c>
      <c r="C12" s="175" t="s">
        <v>547</v>
      </c>
      <c r="D12" s="282" t="s">
        <v>131</v>
      </c>
      <c r="E12" s="102"/>
      <c r="F12" s="102"/>
      <c r="G12" s="283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 ht="15" customHeight="1">
      <c r="A13" s="225">
        <v>5</v>
      </c>
      <c r="B13" s="203" t="s">
        <v>578</v>
      </c>
      <c r="C13" s="175" t="s">
        <v>579</v>
      </c>
      <c r="D13" s="282" t="s">
        <v>131</v>
      </c>
      <c r="E13" s="102"/>
      <c r="F13" s="102"/>
      <c r="G13" s="283"/>
      <c r="H13" s="102"/>
      <c r="I13" s="102"/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</row>
    <row r="14" spans="1:26" ht="16.5" customHeight="1">
      <c r="A14" s="997" t="s">
        <v>580</v>
      </c>
      <c r="B14" s="958"/>
      <c r="C14" s="959"/>
      <c r="D14" s="229">
        <f>COUNTIF(D9:D13,"V")</f>
        <v>5</v>
      </c>
      <c r="E14" s="102"/>
      <c r="F14" s="102"/>
      <c r="G14" s="283"/>
      <c r="H14" s="102"/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</row>
    <row r="15" spans="1:26" ht="16.5" customHeight="1">
      <c r="A15" s="989" t="s">
        <v>581</v>
      </c>
      <c r="B15" s="993"/>
      <c r="C15" s="990"/>
      <c r="D15" s="269">
        <f>COUNTIF(D9:D13,"V")/COUNTA(D9:D13)</f>
        <v>1</v>
      </c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</row>
    <row r="16" spans="1:26" ht="16.5" customHeight="1">
      <c r="A16" s="102"/>
      <c r="B16" s="102"/>
      <c r="C16" s="199"/>
      <c r="D16" s="270"/>
      <c r="E16" s="102"/>
      <c r="F16" s="102"/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</row>
    <row r="17" spans="1:26" ht="16.5" customHeight="1">
      <c r="A17" s="137" t="s">
        <v>505</v>
      </c>
      <c r="B17" s="137"/>
      <c r="C17" s="102"/>
      <c r="D17" s="102"/>
      <c r="E17" s="102"/>
      <c r="F17" s="102"/>
      <c r="G17" s="102"/>
      <c r="H17" s="102"/>
      <c r="I17" s="102"/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</row>
    <row r="18" spans="1:26" ht="16.5" customHeight="1">
      <c r="A18" s="284" t="s">
        <v>582</v>
      </c>
      <c r="B18" s="137"/>
      <c r="C18" s="102"/>
      <c r="D18" s="102"/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</row>
    <row r="19" spans="1:26" ht="16.5" customHeight="1">
      <c r="A19" s="284" t="s">
        <v>583</v>
      </c>
      <c r="B19" s="137"/>
      <c r="C19" s="102"/>
      <c r="D19" s="102"/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</row>
    <row r="20" spans="1:26" ht="16.5" customHeight="1">
      <c r="A20" s="102"/>
      <c r="B20" s="102"/>
      <c r="C20" s="102"/>
      <c r="D20" s="102"/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</row>
    <row r="21" spans="1:26" ht="16.5" customHeight="1">
      <c r="A21" s="102"/>
      <c r="B21" s="102"/>
      <c r="C21" s="102"/>
      <c r="D21" s="102"/>
      <c r="E21" s="102"/>
      <c r="F21" s="102"/>
      <c r="G21" s="102"/>
      <c r="H21" s="102"/>
      <c r="I21" s="102"/>
      <c r="J21" s="102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</row>
    <row r="22" spans="1:26" ht="16.5" customHeight="1">
      <c r="A22" s="102"/>
      <c r="B22" s="102"/>
      <c r="C22" s="102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</row>
    <row r="23" spans="1:26" ht="16.5" customHeight="1">
      <c r="A23" s="102"/>
      <c r="B23" s="102"/>
      <c r="C23" s="102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</row>
    <row r="24" spans="1:26" ht="16.5" customHeight="1">
      <c r="A24" s="102"/>
      <c r="B24" s="102"/>
      <c r="C24" s="102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</row>
    <row r="25" spans="1:26" ht="16.5" customHeight="1">
      <c r="A25" s="102"/>
      <c r="B25" s="102"/>
      <c r="C25" s="102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</row>
    <row r="26" spans="1:26" ht="16.5" customHeight="1">
      <c r="A26" s="102"/>
      <c r="B26" s="102"/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</row>
    <row r="27" spans="1:26" ht="16.5" customHeight="1">
      <c r="A27" s="102"/>
      <c r="B27" s="102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</row>
    <row r="28" spans="1:26" ht="16.5" customHeight="1">
      <c r="A28" s="102"/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</row>
    <row r="29" spans="1:26" ht="16.5" customHeight="1">
      <c r="A29" s="102"/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</row>
    <row r="30" spans="1:26" ht="16.5" customHeight="1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</row>
    <row r="31" spans="1:26" ht="16.5" customHeight="1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</row>
    <row r="32" spans="1:26" ht="16.5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</row>
    <row r="33" spans="1:26" ht="16.5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</row>
    <row r="34" spans="1:26" ht="30.7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</row>
    <row r="35" spans="1:26" ht="16.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 spans="1:26" ht="16.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</row>
    <row r="37" spans="1:26" ht="16.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</row>
    <row r="38" spans="1:26" ht="16.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</row>
    <row r="39" spans="1:26" ht="16.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</row>
    <row r="40" spans="1:26" ht="16.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</row>
    <row r="41" spans="1:26" ht="16.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</row>
    <row r="42" spans="1:26" ht="16.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</row>
    <row r="43" spans="1:26" ht="16.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 spans="1:26" ht="16.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</row>
    <row r="45" spans="1:26" ht="16.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 spans="1:26" ht="16.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 spans="1:26" ht="16.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6.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6.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26" ht="16.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 spans="1:26" ht="16.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spans="1:26" ht="16.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 spans="1:26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 spans="1:26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 spans="1:26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spans="1:26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 spans="1:26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 spans="1:26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 spans="1:26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spans="1:26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 spans="1:26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 spans="1:26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 spans="1:26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spans="1:26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 spans="1:26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 spans="1:26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 spans="1:26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spans="1:26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 spans="1:26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 spans="1:26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 spans="1:26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 spans="1:26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 spans="1:26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 spans="1:26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 spans="1:26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 spans="1:26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 spans="1:26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 spans="1:26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 spans="1:26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 spans="1:26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 spans="1:26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 spans="1:26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 spans="1:26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 spans="1:26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 spans="1:26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 spans="1:26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 spans="1:26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 spans="1:26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 spans="1:26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 spans="1:26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 spans="1:26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 spans="1:26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 spans="1:26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 spans="1:26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 spans="1:26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 spans="1:2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 spans="1:26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 spans="1:26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 spans="1:26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 spans="1:26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 spans="1:26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 spans="1:26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 spans="1:26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 spans="1:26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 spans="1:26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 spans="1:26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 spans="1:26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 spans="1:26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 spans="1:26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 spans="1:26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 spans="1:26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 spans="1:26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 spans="1:26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 spans="1:26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 spans="1:26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 spans="1:26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 spans="1:26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 spans="1:26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 spans="1:26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 spans="1:26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 spans="1:26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 spans="1:26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 spans="1:26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 spans="1:26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 spans="1:26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 spans="1:26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 spans="1:26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 spans="1:26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 spans="1:26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 spans="1:26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 spans="1:26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 spans="1:26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 spans="1:26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 spans="1:26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 spans="1:26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 spans="1:26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 spans="1:26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 spans="1:26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 spans="1:26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 spans="1:26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 spans="1:26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 spans="1:26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 spans="1:26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 spans="1:26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 spans="1:26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 spans="1:26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 spans="1:26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 spans="1:26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 spans="1:26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 spans="1:26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 spans="1:26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 spans="1:26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 spans="1:26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 spans="1:26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 spans="1:26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 spans="1:26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 spans="1:26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 spans="1:26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 spans="1:26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 spans="1:26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 spans="1:26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 spans="1:26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 spans="1:26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 spans="1:26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 spans="1:26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 spans="1:26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 spans="1:26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 spans="1:26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 spans="1:26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 spans="1:26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 spans="1:26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 spans="1:26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 spans="1:26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 spans="1:26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 spans="1:26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 spans="1:26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 spans="1:26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 spans="1:26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 spans="1:26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 spans="1:26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 spans="1:26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 spans="1:26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 spans="1:26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 spans="1:26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 spans="1:26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 spans="1:26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 spans="1:26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 spans="1:26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 spans="1:26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 spans="1:26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 spans="1:26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 spans="1:26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 spans="1:26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 spans="1:26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 spans="1:26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 spans="1:26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 spans="1:26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 spans="1:26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 spans="1:26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 spans="1:26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 spans="1:26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 spans="1:26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 spans="1:26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 spans="1:26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 spans="1:26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 spans="1:26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 spans="1:26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 spans="1:26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 spans="1:26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 spans="1:26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 spans="1:26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 spans="1:26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 spans="1:26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 spans="1:26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 spans="1:26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 spans="1:26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 spans="1:26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A3:D3"/>
    <mergeCell ref="A14:C14"/>
    <mergeCell ref="A15:C15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1000"/>
  <sheetViews>
    <sheetView workbookViewId="0"/>
  </sheetViews>
  <sheetFormatPr defaultColWidth="14.42578125" defaultRowHeight="15" customHeight="1"/>
  <cols>
    <col min="1" max="1" width="5.7109375" customWidth="1"/>
    <col min="2" max="3" width="21.7109375" customWidth="1"/>
    <col min="4" max="5" width="16.5703125" customWidth="1"/>
    <col min="6" max="6" width="17.140625" customWidth="1"/>
    <col min="7" max="7" width="19.42578125" customWidth="1"/>
    <col min="8" max="9" width="17.28515625" customWidth="1"/>
    <col min="10" max="26" width="9.28515625" customWidth="1"/>
  </cols>
  <sheetData>
    <row r="1" spans="1:26" ht="15.75">
      <c r="A1" s="100" t="s">
        <v>584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5.75">
      <c r="A3" s="963" t="s">
        <v>585</v>
      </c>
      <c r="B3" s="953"/>
      <c r="C3" s="953"/>
      <c r="D3" s="953"/>
      <c r="E3" s="953"/>
      <c r="F3" s="953"/>
      <c r="G3" s="953"/>
      <c r="H3" s="953"/>
      <c r="I3" s="953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16.5">
      <c r="A4" s="286">
        <f>'1'!D5</f>
        <v>0</v>
      </c>
      <c r="E4" s="286" t="str">
        <f>'1'!E5</f>
        <v>KABUPATEN/KOTA</v>
      </c>
      <c r="F4" s="289" t="str">
        <f>'1'!F5</f>
        <v>KARANGANYAR</v>
      </c>
      <c r="G4" s="289">
        <f>'1'!J5</f>
        <v>0</v>
      </c>
      <c r="H4" s="286">
        <f>'1'!K5</f>
        <v>0</v>
      </c>
      <c r="I4" s="289">
        <f>'1'!L5</f>
        <v>0</v>
      </c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6.5">
      <c r="A5" s="286">
        <f>'1'!D6</f>
        <v>0</v>
      </c>
      <c r="E5" s="286" t="str">
        <f>'1'!E6</f>
        <v>TAHUN</v>
      </c>
      <c r="F5" s="277">
        <f>'1'!F6</f>
        <v>2023</v>
      </c>
      <c r="G5" s="277">
        <f>'1'!J6</f>
        <v>0</v>
      </c>
      <c r="H5" s="286">
        <f>'1'!K6</f>
        <v>0</v>
      </c>
      <c r="I5" s="277">
        <f>'1'!L6</f>
        <v>0</v>
      </c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>
      <c r="A6" s="162"/>
      <c r="B6" s="162"/>
      <c r="C6" s="162"/>
      <c r="D6" s="162"/>
      <c r="E6" s="162"/>
      <c r="F6" s="162"/>
      <c r="G6" s="162"/>
      <c r="H6" s="162"/>
      <c r="I6" s="169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17.25" customHeight="1">
      <c r="A7" s="986" t="s">
        <v>4</v>
      </c>
      <c r="B7" s="986" t="s">
        <v>498</v>
      </c>
      <c r="C7" s="986" t="s">
        <v>586</v>
      </c>
      <c r="D7" s="988" t="s">
        <v>587</v>
      </c>
      <c r="E7" s="977"/>
      <c r="F7" s="977"/>
      <c r="G7" s="977"/>
      <c r="H7" s="978"/>
      <c r="I7" s="975" t="s">
        <v>588</v>
      </c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19.5" customHeight="1">
      <c r="A8" s="965"/>
      <c r="B8" s="965"/>
      <c r="C8" s="965"/>
      <c r="D8" s="980" t="s">
        <v>589</v>
      </c>
      <c r="E8" s="959"/>
      <c r="F8" s="980" t="s">
        <v>590</v>
      </c>
      <c r="G8" s="959"/>
      <c r="H8" s="961" t="s">
        <v>326</v>
      </c>
      <c r="I8" s="965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 ht="15.75">
      <c r="A9" s="955"/>
      <c r="B9" s="955"/>
      <c r="C9" s="955"/>
      <c r="D9" s="141" t="s">
        <v>326</v>
      </c>
      <c r="E9" s="141" t="s">
        <v>30</v>
      </c>
      <c r="F9" s="290" t="s">
        <v>326</v>
      </c>
      <c r="G9" s="141" t="s">
        <v>30</v>
      </c>
      <c r="H9" s="955"/>
      <c r="I9" s="955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</row>
    <row r="10" spans="1:26">
      <c r="A10" s="142">
        <v>1</v>
      </c>
      <c r="B10" s="291">
        <v>2</v>
      </c>
      <c r="C10" s="142">
        <v>3</v>
      </c>
      <c r="D10" s="291">
        <v>4</v>
      </c>
      <c r="E10" s="142">
        <v>5</v>
      </c>
      <c r="F10" s="291">
        <v>6</v>
      </c>
      <c r="G10" s="142">
        <v>7</v>
      </c>
      <c r="H10" s="291">
        <v>12</v>
      </c>
      <c r="I10" s="291">
        <v>15</v>
      </c>
      <c r="J10" s="119"/>
      <c r="K10" s="119"/>
      <c r="L10" s="119"/>
      <c r="M10" s="119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</row>
    <row r="11" spans="1:26">
      <c r="A11" s="281">
        <v>1</v>
      </c>
      <c r="B11" s="292" t="str">
        <f>'9'!B9</f>
        <v>JUMAPOLO</v>
      </c>
      <c r="C11" s="292" t="str">
        <f>'29'!C11</f>
        <v>PASEBAN</v>
      </c>
      <c r="D11" s="293">
        <v>7</v>
      </c>
      <c r="E11" s="294">
        <f t="shared" ref="E11:E22" si="0">D11/$H11*100</f>
        <v>100</v>
      </c>
      <c r="F11" s="295">
        <v>0</v>
      </c>
      <c r="G11" s="294">
        <f t="shared" ref="G11:G22" si="1">F11/$H11*100</f>
        <v>0</v>
      </c>
      <c r="H11" s="295">
        <f t="shared" ref="H11:H22" si="2">SUM(D11,F11)</f>
        <v>7</v>
      </c>
      <c r="I11" s="295">
        <v>1</v>
      </c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spans="1:26">
      <c r="A12" s="175">
        <v>2</v>
      </c>
      <c r="B12" s="292">
        <f>'9'!B10</f>
        <v>0</v>
      </c>
      <c r="C12" s="292" t="str">
        <f>'29'!C12</f>
        <v>LEMAHBANG</v>
      </c>
      <c r="D12" s="293">
        <v>8</v>
      </c>
      <c r="E12" s="294">
        <f t="shared" si="0"/>
        <v>100</v>
      </c>
      <c r="F12" s="295">
        <v>0</v>
      </c>
      <c r="G12" s="294">
        <f t="shared" si="1"/>
        <v>0</v>
      </c>
      <c r="H12" s="295">
        <f t="shared" si="2"/>
        <v>8</v>
      </c>
      <c r="I12" s="295">
        <v>1</v>
      </c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>
      <c r="A13" s="175">
        <v>3</v>
      </c>
      <c r="B13" s="292">
        <f>'9'!B11</f>
        <v>0</v>
      </c>
      <c r="C13" s="292" t="str">
        <f>'29'!C13</f>
        <v>KARANGBANGUN</v>
      </c>
      <c r="D13" s="293">
        <v>7</v>
      </c>
      <c r="E13" s="294">
        <f t="shared" si="0"/>
        <v>100</v>
      </c>
      <c r="F13" s="295">
        <v>0</v>
      </c>
      <c r="G13" s="294">
        <f t="shared" si="1"/>
        <v>0</v>
      </c>
      <c r="H13" s="295">
        <f t="shared" si="2"/>
        <v>7</v>
      </c>
      <c r="I13" s="295">
        <v>1</v>
      </c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</row>
    <row r="14" spans="1:26">
      <c r="A14" s="175">
        <v>4</v>
      </c>
      <c r="B14" s="292">
        <f>'9'!B12</f>
        <v>0</v>
      </c>
      <c r="C14" s="292" t="str">
        <f>'29'!C14</f>
        <v>PLOSO</v>
      </c>
      <c r="D14" s="293">
        <v>8</v>
      </c>
      <c r="E14" s="294">
        <f t="shared" si="0"/>
        <v>100</v>
      </c>
      <c r="F14" s="295">
        <v>0</v>
      </c>
      <c r="G14" s="294">
        <f t="shared" si="1"/>
        <v>0</v>
      </c>
      <c r="H14" s="295">
        <f t="shared" si="2"/>
        <v>8</v>
      </c>
      <c r="I14" s="295">
        <v>3</v>
      </c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</row>
    <row r="15" spans="1:26">
      <c r="A15" s="175">
        <v>5</v>
      </c>
      <c r="B15" s="292">
        <f>'9'!B13</f>
        <v>0</v>
      </c>
      <c r="C15" s="292" t="str">
        <f>'29'!C15</f>
        <v>GIRIWONDO</v>
      </c>
      <c r="D15" s="293">
        <v>7</v>
      </c>
      <c r="E15" s="294">
        <f t="shared" si="0"/>
        <v>100</v>
      </c>
      <c r="F15" s="295">
        <v>0</v>
      </c>
      <c r="G15" s="294">
        <f t="shared" si="1"/>
        <v>0</v>
      </c>
      <c r="H15" s="295">
        <f t="shared" si="2"/>
        <v>7</v>
      </c>
      <c r="I15" s="295">
        <v>1</v>
      </c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</row>
    <row r="16" spans="1:26">
      <c r="A16" s="175">
        <v>6</v>
      </c>
      <c r="B16" s="292">
        <f>'9'!B14</f>
        <v>0</v>
      </c>
      <c r="C16" s="292" t="str">
        <f>'29'!C16</f>
        <v>KADIPIRO</v>
      </c>
      <c r="D16" s="293">
        <v>9</v>
      </c>
      <c r="E16" s="294">
        <f t="shared" si="0"/>
        <v>100</v>
      </c>
      <c r="F16" s="295">
        <v>0</v>
      </c>
      <c r="G16" s="294">
        <f t="shared" si="1"/>
        <v>0</v>
      </c>
      <c r="H16" s="295">
        <f t="shared" si="2"/>
        <v>9</v>
      </c>
      <c r="I16" s="295">
        <v>1</v>
      </c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</row>
    <row r="17" spans="1:26">
      <c r="A17" s="175">
        <v>7</v>
      </c>
      <c r="B17" s="292">
        <f>'9'!B15</f>
        <v>0</v>
      </c>
      <c r="C17" s="292" t="str">
        <f>'29'!C17</f>
        <v>JUMANTORO</v>
      </c>
      <c r="D17" s="293">
        <v>9</v>
      </c>
      <c r="E17" s="294">
        <f t="shared" si="0"/>
        <v>100</v>
      </c>
      <c r="F17" s="295">
        <v>0</v>
      </c>
      <c r="G17" s="294">
        <f t="shared" si="1"/>
        <v>0</v>
      </c>
      <c r="H17" s="295">
        <f t="shared" si="2"/>
        <v>9</v>
      </c>
      <c r="I17" s="295">
        <v>1</v>
      </c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</row>
    <row r="18" spans="1:26">
      <c r="A18" s="175">
        <v>8</v>
      </c>
      <c r="B18" s="292">
        <f>'9'!B16</f>
        <v>0</v>
      </c>
      <c r="C18" s="292" t="str">
        <f>'29'!C18</f>
        <v>KEDAWUNG</v>
      </c>
      <c r="D18" s="293">
        <v>9</v>
      </c>
      <c r="E18" s="294">
        <f t="shared" si="0"/>
        <v>100</v>
      </c>
      <c r="F18" s="295">
        <v>0</v>
      </c>
      <c r="G18" s="294">
        <f t="shared" si="1"/>
        <v>0</v>
      </c>
      <c r="H18" s="295">
        <f t="shared" si="2"/>
        <v>9</v>
      </c>
      <c r="I18" s="295">
        <v>1</v>
      </c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</row>
    <row r="19" spans="1:26">
      <c r="A19" s="175">
        <v>9</v>
      </c>
      <c r="B19" s="292">
        <f>'9'!B17</f>
        <v>0</v>
      </c>
      <c r="C19" s="292" t="str">
        <f>'29'!C19</f>
        <v>BAKALAN</v>
      </c>
      <c r="D19" s="293">
        <v>10</v>
      </c>
      <c r="E19" s="294">
        <f t="shared" si="0"/>
        <v>100</v>
      </c>
      <c r="F19" s="295">
        <v>0</v>
      </c>
      <c r="G19" s="294">
        <f t="shared" si="1"/>
        <v>0</v>
      </c>
      <c r="H19" s="295">
        <f t="shared" si="2"/>
        <v>10</v>
      </c>
      <c r="I19" s="295">
        <v>1</v>
      </c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</row>
    <row r="20" spans="1:26">
      <c r="A20" s="175">
        <v>10</v>
      </c>
      <c r="B20" s="292">
        <f>'9'!B18</f>
        <v>0</v>
      </c>
      <c r="C20" s="292" t="str">
        <f>'29'!C20</f>
        <v>JUMAPOLO</v>
      </c>
      <c r="D20" s="293">
        <v>12</v>
      </c>
      <c r="E20" s="294">
        <f t="shared" si="0"/>
        <v>100</v>
      </c>
      <c r="F20" s="295">
        <v>0</v>
      </c>
      <c r="G20" s="294">
        <f t="shared" si="1"/>
        <v>0</v>
      </c>
      <c r="H20" s="295">
        <f t="shared" si="2"/>
        <v>12</v>
      </c>
      <c r="I20" s="295">
        <v>3</v>
      </c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</row>
    <row r="21" spans="1:26" ht="15" customHeight="1">
      <c r="A21" s="175">
        <v>11</v>
      </c>
      <c r="B21" s="292">
        <f>'9'!B19</f>
        <v>0</v>
      </c>
      <c r="C21" s="292" t="str">
        <f>'29'!C21</f>
        <v>KWANGSAN</v>
      </c>
      <c r="D21" s="293">
        <v>10</v>
      </c>
      <c r="E21" s="294">
        <f t="shared" si="0"/>
        <v>100</v>
      </c>
      <c r="F21" s="295">
        <v>0</v>
      </c>
      <c r="G21" s="294">
        <f t="shared" si="1"/>
        <v>0</v>
      </c>
      <c r="H21" s="295">
        <f t="shared" si="2"/>
        <v>10</v>
      </c>
      <c r="I21" s="295">
        <v>1</v>
      </c>
      <c r="J21" s="102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</row>
    <row r="22" spans="1:26" ht="15" customHeight="1">
      <c r="A22" s="175">
        <v>12</v>
      </c>
      <c r="B22" s="292">
        <f>'9'!B20</f>
        <v>0</v>
      </c>
      <c r="C22" s="292" t="str">
        <f>'29'!C22</f>
        <v>JATIREJO</v>
      </c>
      <c r="D22" s="293">
        <v>8</v>
      </c>
      <c r="E22" s="294">
        <f t="shared" si="0"/>
        <v>100</v>
      </c>
      <c r="F22" s="295">
        <v>0</v>
      </c>
      <c r="G22" s="294">
        <f t="shared" si="1"/>
        <v>0</v>
      </c>
      <c r="H22" s="295">
        <f t="shared" si="2"/>
        <v>8</v>
      </c>
      <c r="I22" s="295">
        <v>2</v>
      </c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</row>
    <row r="23" spans="1:26" ht="15.75" customHeight="1">
      <c r="A23" s="203"/>
      <c r="B23" s="292"/>
      <c r="C23" s="292">
        <f>'29'!C32</f>
        <v>0</v>
      </c>
      <c r="D23" s="293"/>
      <c r="E23" s="294"/>
      <c r="F23" s="295"/>
      <c r="G23" s="294"/>
      <c r="H23" s="295"/>
      <c r="I23" s="295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</row>
    <row r="24" spans="1:26" ht="15.75" customHeight="1">
      <c r="A24" s="1001" t="s">
        <v>591</v>
      </c>
      <c r="B24" s="958"/>
      <c r="C24" s="959"/>
      <c r="D24" s="297">
        <f>SUM(D11:D23)</f>
        <v>104</v>
      </c>
      <c r="E24" s="298">
        <f>D24/$H$24*100</f>
        <v>100</v>
      </c>
      <c r="F24" s="297">
        <f>SUM(F11:F23)</f>
        <v>0</v>
      </c>
      <c r="G24" s="298">
        <f>F24/$H$24*100</f>
        <v>0</v>
      </c>
      <c r="H24" s="297">
        <f>SUM(H11:H23)</f>
        <v>104</v>
      </c>
      <c r="I24" s="299">
        <v>16</v>
      </c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</row>
    <row r="25" spans="1:26" ht="15.75" customHeight="1">
      <c r="A25" s="1002" t="s">
        <v>592</v>
      </c>
      <c r="B25" s="993"/>
      <c r="C25" s="990"/>
      <c r="D25" s="300"/>
      <c r="E25" s="301"/>
      <c r="F25" s="302"/>
      <c r="G25" s="301"/>
      <c r="H25" s="303">
        <f>H24/'2'!E10*100</f>
        <v>3.6958066808813075</v>
      </c>
      <c r="I25" s="302"/>
      <c r="J25" s="102"/>
      <c r="K25" s="304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</row>
    <row r="26" spans="1:26" ht="15.75" customHeight="1">
      <c r="A26" s="102"/>
      <c r="B26" s="102"/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</row>
    <row r="27" spans="1:26" ht="15.75" customHeight="1">
      <c r="A27" s="137" t="s">
        <v>593</v>
      </c>
      <c r="B27" s="137"/>
      <c r="C27" s="137"/>
      <c r="D27" s="137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</row>
    <row r="28" spans="1:26" ht="15.75" customHeight="1">
      <c r="A28" s="137" t="s">
        <v>594</v>
      </c>
      <c r="B28" s="137"/>
      <c r="C28" s="137"/>
      <c r="D28" s="137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</row>
    <row r="29" spans="1:26" ht="15.75" customHeight="1">
      <c r="A29" s="137"/>
      <c r="B29" s="137"/>
      <c r="C29" s="137"/>
      <c r="D29" s="137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</row>
    <row r="30" spans="1:26" ht="15.75" customHeight="1">
      <c r="A30" s="137"/>
      <c r="B30" s="137"/>
      <c r="C30" s="137"/>
      <c r="D30" s="137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</row>
    <row r="31" spans="1:26" ht="15.75" customHeight="1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</row>
    <row r="32" spans="1:26" ht="15.75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</row>
    <row r="33" spans="1:26" ht="16.5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</row>
    <row r="34" spans="1:26" ht="16.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</row>
    <row r="35" spans="1:26" ht="15.7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 spans="1:26" ht="15.7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</row>
    <row r="37" spans="1:26" ht="15.7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</row>
    <row r="38" spans="1:26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</row>
    <row r="39" spans="1:26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</row>
    <row r="40" spans="1:26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</row>
    <row r="41" spans="1:26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</row>
    <row r="42" spans="1:26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</row>
    <row r="43" spans="1:26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 spans="1:26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</row>
    <row r="45" spans="1:26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 spans="1:26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 spans="1:26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26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 spans="1:26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spans="1:26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 spans="1:26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 spans="1:26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 spans="1:26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spans="1:26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 spans="1:26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 spans="1:26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 spans="1:26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spans="1:26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 spans="1:26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 spans="1:26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 spans="1:26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spans="1:26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 spans="1:26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 spans="1:26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 spans="1:26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spans="1:26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 spans="1:26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 spans="1:26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 spans="1:26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 spans="1:26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 spans="1:26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 spans="1:26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 spans="1:26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 spans="1:26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 spans="1:26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 spans="1:26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 spans="1:26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 spans="1:26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 spans="1:26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 spans="1:26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 spans="1:26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 spans="1:26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 spans="1:26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 spans="1:26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 spans="1:26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 spans="1:26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 spans="1:26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 spans="1:26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 spans="1:26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 spans="1:26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 spans="1:26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 spans="1:26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 spans="1:26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 spans="1:2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 spans="1:26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 spans="1:26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 spans="1:26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 spans="1:26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 spans="1:26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 spans="1:26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 spans="1:26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 spans="1:26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 spans="1:26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 spans="1:26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 spans="1:26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 spans="1:26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 spans="1:26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 spans="1:26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 spans="1:26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 spans="1:26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 spans="1:26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 spans="1:26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 spans="1:26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 spans="1:26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 spans="1:26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 spans="1:26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 spans="1:26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 spans="1:26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 spans="1:26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 spans="1:26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 spans="1:26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 spans="1:26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 spans="1:26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 spans="1:26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 spans="1:26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 spans="1:26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 spans="1:26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 spans="1:26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 spans="1:26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 spans="1:26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 spans="1:26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 spans="1:26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 spans="1:26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 spans="1:26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 spans="1:26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 spans="1:26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 spans="1:26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 spans="1:26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 spans="1:26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 spans="1:26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 spans="1:26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 spans="1:26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 spans="1:26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 spans="1:26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 spans="1:26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 spans="1:26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 spans="1:26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 spans="1:26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 spans="1:26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 spans="1:26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 spans="1:26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 spans="1:26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 spans="1:26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 spans="1:26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 spans="1:26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 spans="1:26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 spans="1:26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 spans="1:26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 spans="1:26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 spans="1:26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 spans="1:26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 spans="1:26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 spans="1:26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 spans="1:26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 spans="1:26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 spans="1:26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 spans="1:26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 spans="1:26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 spans="1:26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 spans="1:26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 spans="1:26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 spans="1:26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 spans="1:26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 spans="1:26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 spans="1:26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 spans="1:26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 spans="1:26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 spans="1:26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 spans="1:26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 spans="1:26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 spans="1:26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 spans="1:26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 spans="1:26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 spans="1:26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 spans="1:26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 spans="1:26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 spans="1:26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 spans="1:26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 spans="1:26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 spans="1:26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 spans="1:26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 spans="1:26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 spans="1:26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 spans="1:26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 spans="1:26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 spans="1:26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 spans="1:26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 spans="1:26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 spans="1:26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 spans="1:26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 spans="1:26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 spans="1:26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 spans="1:26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 spans="1:26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 spans="1:26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 spans="1:26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 spans="1:26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 spans="1:26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 spans="1:26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 spans="1:26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 spans="1:26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 spans="1:26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 spans="1:26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 spans="1:26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 spans="1:26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 spans="1:26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</row>
    <row r="222" spans="1:26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</row>
    <row r="223" spans="1:26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</row>
    <row r="224" spans="1:26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</row>
    <row r="225" spans="1:26" ht="15.75" customHeight="1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</row>
    <row r="226" spans="1:26" ht="15.75" customHeight="1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</row>
    <row r="227" spans="1:26" ht="15.75" customHeight="1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</row>
    <row r="228" spans="1:26" ht="15.75" customHeight="1">
      <c r="A228" s="102"/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</row>
    <row r="229" spans="1:26" ht="15.75" customHeight="1"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</row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1">
    <mergeCell ref="I7:I9"/>
    <mergeCell ref="H8:H9"/>
    <mergeCell ref="A24:C24"/>
    <mergeCell ref="A25:C25"/>
    <mergeCell ref="A3:I3"/>
    <mergeCell ref="A7:A9"/>
    <mergeCell ref="B7:B9"/>
    <mergeCell ref="C7:C9"/>
    <mergeCell ref="D7:H7"/>
    <mergeCell ref="D8:E8"/>
    <mergeCell ref="F8:G8"/>
  </mergeCells>
  <printOptions horizontalCentered="1"/>
  <pageMargins left="1.29" right="0.9" top="1.04" bottom="0.9" header="0" footer="0"/>
  <pageSetup paperSize="9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1000"/>
  <sheetViews>
    <sheetView workbookViewId="0"/>
  </sheetViews>
  <sheetFormatPr defaultColWidth="14.42578125" defaultRowHeight="15" customHeight="1"/>
  <cols>
    <col min="1" max="1" width="5.7109375" customWidth="1"/>
    <col min="2" max="2" width="50.42578125" customWidth="1"/>
    <col min="3" max="20" width="8.7109375" customWidth="1"/>
    <col min="21" max="26" width="9.28515625" customWidth="1"/>
  </cols>
  <sheetData>
    <row r="1" spans="1:26" ht="15.75">
      <c r="A1" s="100" t="s">
        <v>595</v>
      </c>
      <c r="B1" s="102"/>
      <c r="C1" s="102"/>
      <c r="D1" s="102"/>
      <c r="E1" s="102"/>
      <c r="F1" s="102" t="s">
        <v>400</v>
      </c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5.75">
      <c r="A3" s="963" t="s">
        <v>596</v>
      </c>
      <c r="B3" s="953"/>
      <c r="C3" s="953"/>
      <c r="D3" s="953"/>
      <c r="E3" s="953"/>
      <c r="F3" s="953"/>
      <c r="G3" s="953"/>
      <c r="H3" s="953"/>
      <c r="I3" s="953"/>
      <c r="J3" s="953"/>
      <c r="K3" s="953"/>
      <c r="L3" s="953"/>
      <c r="M3" s="953"/>
      <c r="N3" s="953"/>
      <c r="O3" s="953"/>
      <c r="P3" s="953"/>
      <c r="Q3" s="953"/>
      <c r="R3" s="953"/>
      <c r="S3" s="953"/>
      <c r="T3" s="953"/>
      <c r="U3" s="102"/>
      <c r="V3" s="102"/>
      <c r="W3" s="102"/>
      <c r="X3" s="102"/>
      <c r="Y3" s="102"/>
      <c r="Z3" s="102"/>
    </row>
    <row r="4" spans="1:26" ht="15.75">
      <c r="A4" s="101"/>
      <c r="B4" s="101"/>
      <c r="C4" s="101"/>
      <c r="D4" s="101"/>
      <c r="E4" s="101"/>
      <c r="F4" s="101"/>
      <c r="G4" s="101"/>
      <c r="H4" s="139" t="str">
        <f>'1'!E5</f>
        <v>KABUPATEN/KOTA</v>
      </c>
      <c r="I4" s="105" t="str">
        <f>'1'!F5</f>
        <v>KARANGANYAR</v>
      </c>
      <c r="J4" s="105"/>
      <c r="K4" s="105"/>
      <c r="L4" s="105"/>
      <c r="M4" s="105"/>
      <c r="N4" s="103"/>
      <c r="O4" s="105"/>
      <c r="P4" s="105"/>
      <c r="Q4" s="103"/>
      <c r="R4" s="101"/>
      <c r="S4" s="105"/>
      <c r="T4" s="105"/>
      <c r="U4" s="102"/>
      <c r="V4" s="102"/>
      <c r="W4" s="102"/>
      <c r="X4" s="102"/>
      <c r="Y4" s="102"/>
      <c r="Z4" s="102"/>
    </row>
    <row r="5" spans="1:26" ht="15.75">
      <c r="A5" s="101"/>
      <c r="B5" s="101"/>
      <c r="C5" s="101"/>
      <c r="D5" s="101"/>
      <c r="E5" s="101"/>
      <c r="F5" s="101"/>
      <c r="G5" s="101"/>
      <c r="H5" s="139" t="str">
        <f>'1'!E6</f>
        <v>TAHUN</v>
      </c>
      <c r="I5" s="105">
        <f>'1'!F6</f>
        <v>2023</v>
      </c>
      <c r="J5" s="105"/>
      <c r="K5" s="105"/>
      <c r="L5" s="105"/>
      <c r="M5" s="105"/>
      <c r="N5" s="103"/>
      <c r="O5" s="105"/>
      <c r="P5" s="105"/>
      <c r="Q5" s="103"/>
      <c r="R5" s="101"/>
      <c r="S5" s="105"/>
      <c r="T5" s="105"/>
      <c r="U5" s="102"/>
      <c r="V5" s="102"/>
      <c r="W5" s="102"/>
      <c r="X5" s="102"/>
      <c r="Y5" s="102"/>
      <c r="Z5" s="102"/>
    </row>
    <row r="6" spans="1:26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162"/>
      <c r="S6" s="162"/>
      <c r="T6" s="162"/>
      <c r="U6" s="102"/>
      <c r="V6" s="102"/>
      <c r="W6" s="102"/>
      <c r="X6" s="102"/>
      <c r="Y6" s="102"/>
      <c r="Z6" s="102"/>
    </row>
    <row r="7" spans="1:26" ht="30" customHeight="1">
      <c r="A7" s="986" t="s">
        <v>4</v>
      </c>
      <c r="B7" s="986" t="s">
        <v>597</v>
      </c>
      <c r="C7" s="976" t="s">
        <v>598</v>
      </c>
      <c r="D7" s="977"/>
      <c r="E7" s="978"/>
      <c r="F7" s="976" t="s">
        <v>599</v>
      </c>
      <c r="G7" s="977"/>
      <c r="H7" s="978"/>
      <c r="I7" s="991" t="s">
        <v>600</v>
      </c>
      <c r="J7" s="995"/>
      <c r="K7" s="996"/>
      <c r="L7" s="976" t="s">
        <v>601</v>
      </c>
      <c r="M7" s="977"/>
      <c r="N7" s="978"/>
      <c r="O7" s="976" t="s">
        <v>602</v>
      </c>
      <c r="P7" s="977"/>
      <c r="Q7" s="978"/>
      <c r="R7" s="991" t="s">
        <v>600</v>
      </c>
      <c r="S7" s="995"/>
      <c r="T7" s="996"/>
      <c r="U7" s="102"/>
      <c r="V7" s="102"/>
      <c r="W7" s="102"/>
      <c r="X7" s="102"/>
      <c r="Y7" s="102"/>
      <c r="Z7" s="102"/>
    </row>
    <row r="8" spans="1:26" ht="15.75">
      <c r="A8" s="955"/>
      <c r="B8" s="955"/>
      <c r="C8" s="172" t="s">
        <v>8</v>
      </c>
      <c r="D8" s="172" t="s">
        <v>9</v>
      </c>
      <c r="E8" s="172" t="s">
        <v>454</v>
      </c>
      <c r="F8" s="172" t="s">
        <v>8</v>
      </c>
      <c r="G8" s="172" t="s">
        <v>9</v>
      </c>
      <c r="H8" s="172" t="s">
        <v>454</v>
      </c>
      <c r="I8" s="201" t="s">
        <v>8</v>
      </c>
      <c r="J8" s="201" t="s">
        <v>9</v>
      </c>
      <c r="K8" s="201" t="s">
        <v>454</v>
      </c>
      <c r="L8" s="172" t="s">
        <v>8</v>
      </c>
      <c r="M8" s="172" t="s">
        <v>9</v>
      </c>
      <c r="N8" s="172" t="s">
        <v>454</v>
      </c>
      <c r="O8" s="172" t="s">
        <v>8</v>
      </c>
      <c r="P8" s="172" t="s">
        <v>9</v>
      </c>
      <c r="Q8" s="172" t="s">
        <v>454</v>
      </c>
      <c r="R8" s="201" t="s">
        <v>8</v>
      </c>
      <c r="S8" s="201" t="s">
        <v>9</v>
      </c>
      <c r="T8" s="201" t="s">
        <v>454</v>
      </c>
      <c r="U8" s="102"/>
      <c r="V8" s="102"/>
      <c r="W8" s="102"/>
      <c r="X8" s="102"/>
      <c r="Y8" s="102"/>
      <c r="Z8" s="102"/>
    </row>
    <row r="9" spans="1:26">
      <c r="A9" s="142">
        <v>1</v>
      </c>
      <c r="B9" s="142">
        <v>2</v>
      </c>
      <c r="C9" s="142">
        <v>3</v>
      </c>
      <c r="D9" s="142">
        <v>4</v>
      </c>
      <c r="E9" s="142">
        <v>5</v>
      </c>
      <c r="F9" s="142">
        <v>6</v>
      </c>
      <c r="G9" s="142">
        <v>7</v>
      </c>
      <c r="H9" s="142">
        <v>8</v>
      </c>
      <c r="I9" s="142">
        <v>9</v>
      </c>
      <c r="J9" s="142">
        <v>10</v>
      </c>
      <c r="K9" s="142">
        <v>11</v>
      </c>
      <c r="L9" s="142">
        <v>12</v>
      </c>
      <c r="M9" s="142">
        <v>13</v>
      </c>
      <c r="N9" s="142">
        <v>14</v>
      </c>
      <c r="O9" s="142">
        <v>15</v>
      </c>
      <c r="P9" s="142">
        <v>16</v>
      </c>
      <c r="Q9" s="142">
        <v>17</v>
      </c>
      <c r="R9" s="142">
        <v>18</v>
      </c>
      <c r="S9" s="142">
        <v>19</v>
      </c>
      <c r="T9" s="142">
        <v>20</v>
      </c>
      <c r="U9" s="305"/>
      <c r="V9" s="306"/>
      <c r="W9" s="306"/>
      <c r="X9" s="306"/>
      <c r="Y9" s="306"/>
      <c r="Z9" s="306"/>
    </row>
    <row r="10" spans="1:26" ht="15" customHeight="1">
      <c r="A10" s="307">
        <v>1</v>
      </c>
      <c r="B10" s="308" t="str">
        <f>'9'!C9</f>
        <v>PUSKESMAS JUMAPOLO</v>
      </c>
      <c r="C10" s="229">
        <v>0</v>
      </c>
      <c r="D10" s="229">
        <v>0</v>
      </c>
      <c r="E10" s="229">
        <f t="shared" ref="E10:E13" si="0">SUM(C10:D10)</f>
        <v>0</v>
      </c>
      <c r="F10" s="229">
        <v>1</v>
      </c>
      <c r="G10" s="229">
        <v>2</v>
      </c>
      <c r="H10" s="229">
        <f t="shared" ref="H10:H13" si="1">SUM(F10:G10)</f>
        <v>3</v>
      </c>
      <c r="I10" s="229">
        <f t="shared" ref="I10:J10" si="2">C10+F10</f>
        <v>1</v>
      </c>
      <c r="J10" s="229">
        <f t="shared" si="2"/>
        <v>2</v>
      </c>
      <c r="K10" s="229">
        <f t="shared" ref="K10:K13" si="3">SUM(I10:J10)</f>
        <v>3</v>
      </c>
      <c r="L10" s="229">
        <v>0</v>
      </c>
      <c r="M10" s="229">
        <v>1</v>
      </c>
      <c r="N10" s="229">
        <f t="shared" ref="N10:N13" si="4">SUM(L10:M10)</f>
        <v>1</v>
      </c>
      <c r="O10" s="229">
        <v>0</v>
      </c>
      <c r="P10" s="229">
        <v>0</v>
      </c>
      <c r="Q10" s="229">
        <f t="shared" ref="Q10:Q13" si="5">SUM(O10:P10)</f>
        <v>0</v>
      </c>
      <c r="R10" s="229">
        <f t="shared" ref="R10:S10" si="6">L10+O10</f>
        <v>0</v>
      </c>
      <c r="S10" s="229">
        <f t="shared" si="6"/>
        <v>1</v>
      </c>
      <c r="T10" s="229">
        <f t="shared" ref="T10:T13" si="7">SUM(R10:S10)</f>
        <v>1</v>
      </c>
      <c r="U10" s="102"/>
      <c r="V10" s="102"/>
      <c r="W10" s="102"/>
      <c r="X10" s="102"/>
      <c r="Y10" s="102"/>
      <c r="Z10" s="102"/>
    </row>
    <row r="11" spans="1:26" ht="15" customHeight="1">
      <c r="A11" s="138">
        <v>2</v>
      </c>
      <c r="B11" s="308" t="s">
        <v>603</v>
      </c>
      <c r="C11" s="229">
        <v>0</v>
      </c>
      <c r="D11" s="229">
        <v>0</v>
      </c>
      <c r="E11" s="229">
        <f t="shared" si="0"/>
        <v>0</v>
      </c>
      <c r="F11" s="229">
        <v>2</v>
      </c>
      <c r="G11" s="229">
        <v>3</v>
      </c>
      <c r="H11" s="229">
        <f t="shared" si="1"/>
        <v>5</v>
      </c>
      <c r="I11" s="229">
        <f t="shared" ref="I11:J11" si="8">C11+F11</f>
        <v>2</v>
      </c>
      <c r="J11" s="229">
        <f t="shared" si="8"/>
        <v>3</v>
      </c>
      <c r="K11" s="229">
        <f t="shared" si="3"/>
        <v>5</v>
      </c>
      <c r="L11" s="229">
        <v>0</v>
      </c>
      <c r="M11" s="229">
        <v>0</v>
      </c>
      <c r="N11" s="229">
        <f t="shared" si="4"/>
        <v>0</v>
      </c>
      <c r="O11" s="229">
        <v>0</v>
      </c>
      <c r="P11" s="229">
        <v>0</v>
      </c>
      <c r="Q11" s="229">
        <f t="shared" si="5"/>
        <v>0</v>
      </c>
      <c r="R11" s="229">
        <f t="shared" ref="R11:S11" si="9">L11+O11</f>
        <v>0</v>
      </c>
      <c r="S11" s="229">
        <f t="shared" si="9"/>
        <v>0</v>
      </c>
      <c r="T11" s="229">
        <f t="shared" si="7"/>
        <v>0</v>
      </c>
      <c r="U11" s="102"/>
      <c r="V11" s="102"/>
      <c r="W11" s="102"/>
      <c r="X11" s="102"/>
      <c r="Y11" s="102"/>
      <c r="Z11" s="102"/>
    </row>
    <row r="12" spans="1:26" ht="15" customHeight="1">
      <c r="A12" s="138">
        <v>3</v>
      </c>
      <c r="B12" s="308" t="s">
        <v>604</v>
      </c>
      <c r="C12" s="229">
        <v>0</v>
      </c>
      <c r="D12" s="229">
        <v>0</v>
      </c>
      <c r="E12" s="229">
        <f t="shared" si="0"/>
        <v>0</v>
      </c>
      <c r="F12" s="229">
        <v>0</v>
      </c>
      <c r="G12" s="229">
        <v>1</v>
      </c>
      <c r="H12" s="229">
        <f t="shared" si="1"/>
        <v>1</v>
      </c>
      <c r="I12" s="229">
        <f t="shared" ref="I12:J12" si="10">C12+F12</f>
        <v>0</v>
      </c>
      <c r="J12" s="229">
        <f t="shared" si="10"/>
        <v>1</v>
      </c>
      <c r="K12" s="229">
        <f t="shared" si="3"/>
        <v>1</v>
      </c>
      <c r="L12" s="229">
        <v>0</v>
      </c>
      <c r="M12" s="229">
        <v>0</v>
      </c>
      <c r="N12" s="229">
        <f t="shared" si="4"/>
        <v>0</v>
      </c>
      <c r="O12" s="229">
        <v>0</v>
      </c>
      <c r="P12" s="229">
        <v>0</v>
      </c>
      <c r="Q12" s="229">
        <f t="shared" si="5"/>
        <v>0</v>
      </c>
      <c r="R12" s="229">
        <f t="shared" ref="R12:S12" si="11">L12+O12</f>
        <v>0</v>
      </c>
      <c r="S12" s="229">
        <f t="shared" si="11"/>
        <v>0</v>
      </c>
      <c r="T12" s="229">
        <f t="shared" si="7"/>
        <v>0</v>
      </c>
      <c r="U12" s="102"/>
      <c r="V12" s="102"/>
      <c r="W12" s="102"/>
      <c r="X12" s="102"/>
      <c r="Y12" s="102"/>
      <c r="Z12" s="102"/>
    </row>
    <row r="13" spans="1:26" ht="15" customHeight="1">
      <c r="A13" s="138">
        <v>4</v>
      </c>
      <c r="B13" s="308" t="s">
        <v>605</v>
      </c>
      <c r="C13" s="229">
        <v>0</v>
      </c>
      <c r="D13" s="229">
        <v>0</v>
      </c>
      <c r="E13" s="229">
        <f t="shared" si="0"/>
        <v>0</v>
      </c>
      <c r="F13" s="229">
        <v>0</v>
      </c>
      <c r="G13" s="229">
        <v>2</v>
      </c>
      <c r="H13" s="229">
        <f t="shared" si="1"/>
        <v>2</v>
      </c>
      <c r="I13" s="229">
        <f t="shared" ref="I13:J13" si="12">C13+F13</f>
        <v>0</v>
      </c>
      <c r="J13" s="229">
        <f t="shared" si="12"/>
        <v>2</v>
      </c>
      <c r="K13" s="229">
        <f t="shared" si="3"/>
        <v>2</v>
      </c>
      <c r="L13" s="229">
        <v>0</v>
      </c>
      <c r="M13" s="229">
        <v>0</v>
      </c>
      <c r="N13" s="229">
        <f t="shared" si="4"/>
        <v>0</v>
      </c>
      <c r="O13" s="229">
        <v>0</v>
      </c>
      <c r="P13" s="229">
        <v>0</v>
      </c>
      <c r="Q13" s="229">
        <f t="shared" si="5"/>
        <v>0</v>
      </c>
      <c r="R13" s="229">
        <f t="shared" ref="R13:S13" si="13">L13+O13</f>
        <v>0</v>
      </c>
      <c r="S13" s="229">
        <f t="shared" si="13"/>
        <v>0</v>
      </c>
      <c r="T13" s="229">
        <f t="shared" si="7"/>
        <v>0</v>
      </c>
      <c r="U13" s="102"/>
      <c r="V13" s="102"/>
      <c r="W13" s="102"/>
      <c r="X13" s="102"/>
      <c r="Y13" s="102"/>
      <c r="Z13" s="102"/>
    </row>
    <row r="14" spans="1:26" ht="15" customHeight="1">
      <c r="A14" s="138"/>
      <c r="B14" s="203"/>
      <c r="C14" s="309"/>
      <c r="D14" s="309"/>
      <c r="E14" s="309"/>
      <c r="F14" s="309"/>
      <c r="G14" s="309"/>
      <c r="H14" s="226"/>
      <c r="I14" s="226"/>
      <c r="J14" s="226"/>
      <c r="K14" s="226"/>
      <c r="L14" s="226"/>
      <c r="M14" s="226"/>
      <c r="N14" s="226"/>
      <c r="O14" s="226"/>
      <c r="P14" s="226"/>
      <c r="Q14" s="309"/>
      <c r="R14" s="226"/>
      <c r="S14" s="226"/>
      <c r="T14" s="226"/>
      <c r="U14" s="102"/>
      <c r="V14" s="102"/>
      <c r="W14" s="102"/>
      <c r="X14" s="102"/>
      <c r="Y14" s="102"/>
      <c r="Z14" s="102"/>
    </row>
    <row r="15" spans="1:26" ht="15" customHeight="1">
      <c r="A15" s="235"/>
      <c r="B15" s="127"/>
      <c r="C15" s="310"/>
      <c r="D15" s="310"/>
      <c r="E15" s="236"/>
      <c r="F15" s="310"/>
      <c r="G15" s="310"/>
      <c r="H15" s="236"/>
      <c r="I15" s="236"/>
      <c r="J15" s="236"/>
      <c r="K15" s="236"/>
      <c r="L15" s="236"/>
      <c r="M15" s="236"/>
      <c r="N15" s="236"/>
      <c r="O15" s="236"/>
      <c r="P15" s="236"/>
      <c r="Q15" s="310"/>
      <c r="R15" s="236"/>
      <c r="S15" s="236"/>
      <c r="T15" s="236"/>
      <c r="U15" s="102"/>
      <c r="V15" s="102"/>
      <c r="W15" s="102"/>
      <c r="X15" s="102"/>
      <c r="Y15" s="102"/>
      <c r="Z15" s="102"/>
    </row>
    <row r="16" spans="1:26" ht="15" customHeight="1">
      <c r="A16" s="203">
        <v>1</v>
      </c>
      <c r="B16" s="203" t="s">
        <v>606</v>
      </c>
      <c r="C16" s="309"/>
      <c r="D16" s="309"/>
      <c r="E16" s="309">
        <f t="shared" ref="E16:E22" si="14">SUM(C16:D16)</f>
        <v>0</v>
      </c>
      <c r="F16" s="226"/>
      <c r="G16" s="226"/>
      <c r="H16" s="309">
        <f t="shared" ref="H16:H22" si="15">SUM(F16:G16)</f>
        <v>0</v>
      </c>
      <c r="I16" s="226">
        <f t="shared" ref="I16:J16" si="16">C16+F16</f>
        <v>0</v>
      </c>
      <c r="J16" s="226">
        <f t="shared" si="16"/>
        <v>0</v>
      </c>
      <c r="K16" s="226">
        <f t="shared" ref="K16:K22" si="17">SUM(I16:J16)</f>
        <v>0</v>
      </c>
      <c r="L16" s="226"/>
      <c r="M16" s="226"/>
      <c r="N16" s="309">
        <f t="shared" ref="N16:N22" si="18">SUM(L16:M16)</f>
        <v>0</v>
      </c>
      <c r="O16" s="226"/>
      <c r="P16" s="226"/>
      <c r="Q16" s="309">
        <f t="shared" ref="Q16:Q22" si="19">SUM(O16:P16)</f>
        <v>0</v>
      </c>
      <c r="R16" s="226">
        <f t="shared" ref="R16:S16" si="20">L16+O16</f>
        <v>0</v>
      </c>
      <c r="S16" s="226">
        <f t="shared" si="20"/>
        <v>0</v>
      </c>
      <c r="T16" s="226">
        <f t="shared" ref="T16:T22" si="21">SUM(R16:S16)</f>
        <v>0</v>
      </c>
      <c r="U16" s="102"/>
      <c r="V16" s="102"/>
      <c r="W16" s="102"/>
      <c r="X16" s="102"/>
      <c r="Y16" s="102"/>
      <c r="Z16" s="102"/>
    </row>
    <row r="17" spans="1:26" ht="15" customHeight="1">
      <c r="A17" s="203" t="s">
        <v>400</v>
      </c>
      <c r="B17" s="203" t="s">
        <v>607</v>
      </c>
      <c r="C17" s="309"/>
      <c r="D17" s="309"/>
      <c r="E17" s="309">
        <f t="shared" si="14"/>
        <v>0</v>
      </c>
      <c r="F17" s="226"/>
      <c r="G17" s="226"/>
      <c r="H17" s="309">
        <f t="shared" si="15"/>
        <v>0</v>
      </c>
      <c r="I17" s="226">
        <f t="shared" ref="I17:J17" si="22">C17+F17</f>
        <v>0</v>
      </c>
      <c r="J17" s="226">
        <f t="shared" si="22"/>
        <v>0</v>
      </c>
      <c r="K17" s="226">
        <f t="shared" si="17"/>
        <v>0</v>
      </c>
      <c r="L17" s="226"/>
      <c r="M17" s="226"/>
      <c r="N17" s="309">
        <f t="shared" si="18"/>
        <v>0</v>
      </c>
      <c r="O17" s="226"/>
      <c r="P17" s="226"/>
      <c r="Q17" s="309">
        <f t="shared" si="19"/>
        <v>0</v>
      </c>
      <c r="R17" s="226">
        <f t="shared" ref="R17:S17" si="23">L17+O17</f>
        <v>0</v>
      </c>
      <c r="S17" s="226">
        <f t="shared" si="23"/>
        <v>0</v>
      </c>
      <c r="T17" s="226">
        <f t="shared" si="21"/>
        <v>0</v>
      </c>
      <c r="U17" s="102"/>
      <c r="V17" s="102"/>
      <c r="W17" s="102"/>
      <c r="X17" s="102"/>
      <c r="Y17" s="102"/>
      <c r="Z17" s="102"/>
    </row>
    <row r="18" spans="1:26" ht="15" customHeight="1">
      <c r="A18" s="203"/>
      <c r="B18" s="203" t="s">
        <v>608</v>
      </c>
      <c r="C18" s="309"/>
      <c r="D18" s="309"/>
      <c r="E18" s="309">
        <f t="shared" si="14"/>
        <v>0</v>
      </c>
      <c r="F18" s="226"/>
      <c r="G18" s="226"/>
      <c r="H18" s="309">
        <f t="shared" si="15"/>
        <v>0</v>
      </c>
      <c r="I18" s="226">
        <f t="shared" ref="I18:J18" si="24">C18+F18</f>
        <v>0</v>
      </c>
      <c r="J18" s="226">
        <f t="shared" si="24"/>
        <v>0</v>
      </c>
      <c r="K18" s="226">
        <f t="shared" si="17"/>
        <v>0</v>
      </c>
      <c r="L18" s="226"/>
      <c r="M18" s="226"/>
      <c r="N18" s="309">
        <f t="shared" si="18"/>
        <v>0</v>
      </c>
      <c r="O18" s="226"/>
      <c r="P18" s="226"/>
      <c r="Q18" s="309">
        <f t="shared" si="19"/>
        <v>0</v>
      </c>
      <c r="R18" s="226">
        <f t="shared" ref="R18:S18" si="25">L18+O18</f>
        <v>0</v>
      </c>
      <c r="S18" s="226">
        <f t="shared" si="25"/>
        <v>0</v>
      </c>
      <c r="T18" s="226">
        <f t="shared" si="21"/>
        <v>0</v>
      </c>
      <c r="U18" s="102"/>
      <c r="V18" s="102"/>
      <c r="W18" s="102"/>
      <c r="X18" s="102"/>
      <c r="Y18" s="102"/>
      <c r="Z18" s="102"/>
    </row>
    <row r="19" spans="1:26" ht="15" customHeight="1">
      <c r="A19" s="203"/>
      <c r="B19" s="203"/>
      <c r="C19" s="309"/>
      <c r="D19" s="309"/>
      <c r="E19" s="309">
        <f t="shared" si="14"/>
        <v>0</v>
      </c>
      <c r="F19" s="226"/>
      <c r="G19" s="226"/>
      <c r="H19" s="309">
        <f t="shared" si="15"/>
        <v>0</v>
      </c>
      <c r="I19" s="226">
        <f t="shared" ref="I19:J19" si="26">C19+F19</f>
        <v>0</v>
      </c>
      <c r="J19" s="226">
        <f t="shared" si="26"/>
        <v>0</v>
      </c>
      <c r="K19" s="226">
        <f t="shared" si="17"/>
        <v>0</v>
      </c>
      <c r="L19" s="226"/>
      <c r="M19" s="226"/>
      <c r="N19" s="309">
        <f t="shared" si="18"/>
        <v>0</v>
      </c>
      <c r="O19" s="226"/>
      <c r="P19" s="226"/>
      <c r="Q19" s="309">
        <f t="shared" si="19"/>
        <v>0</v>
      </c>
      <c r="R19" s="226">
        <f t="shared" ref="R19:S19" si="27">L19+O19</f>
        <v>0</v>
      </c>
      <c r="S19" s="226">
        <f t="shared" si="27"/>
        <v>0</v>
      </c>
      <c r="T19" s="226">
        <f t="shared" si="21"/>
        <v>0</v>
      </c>
      <c r="U19" s="102"/>
      <c r="V19" s="102"/>
      <c r="W19" s="102"/>
      <c r="X19" s="102"/>
      <c r="Y19" s="102"/>
      <c r="Z19" s="102"/>
    </row>
    <row r="20" spans="1:26" ht="15" customHeight="1">
      <c r="A20" s="203"/>
      <c r="B20" s="203"/>
      <c r="C20" s="309"/>
      <c r="D20" s="309"/>
      <c r="E20" s="309">
        <f t="shared" si="14"/>
        <v>0</v>
      </c>
      <c r="F20" s="226"/>
      <c r="G20" s="226"/>
      <c r="H20" s="236">
        <f t="shared" si="15"/>
        <v>0</v>
      </c>
      <c r="I20" s="236">
        <f t="shared" ref="I20:J20" si="28">C20+F20</f>
        <v>0</v>
      </c>
      <c r="J20" s="236">
        <f t="shared" si="28"/>
        <v>0</v>
      </c>
      <c r="K20" s="236">
        <f t="shared" si="17"/>
        <v>0</v>
      </c>
      <c r="L20" s="226"/>
      <c r="M20" s="226"/>
      <c r="N20" s="236">
        <f t="shared" si="18"/>
        <v>0</v>
      </c>
      <c r="O20" s="226"/>
      <c r="P20" s="226"/>
      <c r="Q20" s="236">
        <f t="shared" si="19"/>
        <v>0</v>
      </c>
      <c r="R20" s="236">
        <f t="shared" ref="R20:S20" si="29">L20+O20</f>
        <v>0</v>
      </c>
      <c r="S20" s="236">
        <f t="shared" si="29"/>
        <v>0</v>
      </c>
      <c r="T20" s="236">
        <f t="shared" si="21"/>
        <v>0</v>
      </c>
      <c r="U20" s="102"/>
      <c r="V20" s="102"/>
      <c r="W20" s="102"/>
      <c r="X20" s="102"/>
      <c r="Y20" s="102"/>
      <c r="Z20" s="102"/>
    </row>
    <row r="21" spans="1:26" ht="15" customHeight="1">
      <c r="A21" s="228" t="s">
        <v>609</v>
      </c>
      <c r="B21" s="265"/>
      <c r="C21" s="311"/>
      <c r="D21" s="311"/>
      <c r="E21" s="229">
        <f t="shared" si="14"/>
        <v>0</v>
      </c>
      <c r="F21" s="312"/>
      <c r="G21" s="312"/>
      <c r="H21" s="309">
        <f t="shared" si="15"/>
        <v>0</v>
      </c>
      <c r="I21" s="226">
        <f t="shared" ref="I21:J21" si="30">C21+F21</f>
        <v>0</v>
      </c>
      <c r="J21" s="226">
        <f t="shared" si="30"/>
        <v>0</v>
      </c>
      <c r="K21" s="226">
        <f t="shared" si="17"/>
        <v>0</v>
      </c>
      <c r="L21" s="312"/>
      <c r="M21" s="312"/>
      <c r="N21" s="309">
        <f t="shared" si="18"/>
        <v>0</v>
      </c>
      <c r="O21" s="312"/>
      <c r="P21" s="312"/>
      <c r="Q21" s="309">
        <f t="shared" si="19"/>
        <v>0</v>
      </c>
      <c r="R21" s="226">
        <f t="shared" ref="R21:S21" si="31">L21+O21</f>
        <v>0</v>
      </c>
      <c r="S21" s="226">
        <f t="shared" si="31"/>
        <v>0</v>
      </c>
      <c r="T21" s="226">
        <f t="shared" si="21"/>
        <v>0</v>
      </c>
      <c r="U21" s="102"/>
      <c r="V21" s="102"/>
      <c r="W21" s="102"/>
      <c r="X21" s="102"/>
      <c r="Y21" s="102"/>
      <c r="Z21" s="102"/>
    </row>
    <row r="22" spans="1:26" ht="15" customHeight="1">
      <c r="A22" s="308" t="s">
        <v>610</v>
      </c>
      <c r="B22" s="308"/>
      <c r="C22" s="313"/>
      <c r="D22" s="313"/>
      <c r="E22" s="311">
        <f t="shared" si="14"/>
        <v>0</v>
      </c>
      <c r="F22" s="313"/>
      <c r="G22" s="313"/>
      <c r="H22" s="311">
        <f t="shared" si="15"/>
        <v>0</v>
      </c>
      <c r="I22" s="312">
        <f t="shared" ref="I22:J22" si="32">SUM(C22,F22)</f>
        <v>0</v>
      </c>
      <c r="J22" s="312">
        <f t="shared" si="32"/>
        <v>0</v>
      </c>
      <c r="K22" s="311">
        <f t="shared" si="17"/>
        <v>0</v>
      </c>
      <c r="L22" s="313"/>
      <c r="M22" s="313"/>
      <c r="N22" s="311">
        <f t="shared" si="18"/>
        <v>0</v>
      </c>
      <c r="O22" s="313"/>
      <c r="P22" s="313"/>
      <c r="Q22" s="311">
        <f t="shared" si="19"/>
        <v>0</v>
      </c>
      <c r="R22" s="312">
        <f t="shared" ref="R22:S22" si="33">SUM(L22,O22)</f>
        <v>0</v>
      </c>
      <c r="S22" s="312">
        <f t="shared" si="33"/>
        <v>0</v>
      </c>
      <c r="T22" s="311">
        <f t="shared" si="21"/>
        <v>0</v>
      </c>
      <c r="U22" s="102"/>
      <c r="V22" s="102"/>
      <c r="W22" s="102"/>
      <c r="X22" s="102"/>
      <c r="Y22" s="102"/>
      <c r="Z22" s="102"/>
    </row>
    <row r="23" spans="1:26" ht="15" customHeight="1">
      <c r="A23" s="131" t="s">
        <v>611</v>
      </c>
      <c r="B23" s="131"/>
      <c r="C23" s="314"/>
      <c r="D23" s="314"/>
      <c r="E23" s="136">
        <f>E22/'2'!$E$27*100000</f>
        <v>0</v>
      </c>
      <c r="F23" s="314"/>
      <c r="G23" s="314"/>
      <c r="H23" s="136">
        <f>H22/'2'!$E$27*100000</f>
        <v>0</v>
      </c>
      <c r="I23" s="314"/>
      <c r="J23" s="314"/>
      <c r="K23" s="136">
        <f>K22/'2'!$E$27*100000</f>
        <v>0</v>
      </c>
      <c r="L23" s="314"/>
      <c r="M23" s="314"/>
      <c r="N23" s="136">
        <f>N22/'2'!$E$27*100000</f>
        <v>0</v>
      </c>
      <c r="O23" s="314"/>
      <c r="P23" s="314"/>
      <c r="Q23" s="136">
        <f>Q22/'2'!$E$27*100000</f>
        <v>0</v>
      </c>
      <c r="R23" s="314"/>
      <c r="S23" s="314"/>
      <c r="T23" s="136">
        <f>T22/'2'!$E$27*100000</f>
        <v>0</v>
      </c>
      <c r="U23" s="102"/>
      <c r="V23" s="102"/>
      <c r="W23" s="102"/>
      <c r="X23" s="102"/>
      <c r="Y23" s="102"/>
      <c r="Z23" s="102"/>
    </row>
    <row r="24" spans="1:26" ht="15" customHeight="1">
      <c r="A24" s="101"/>
      <c r="B24" s="101"/>
      <c r="C24" s="101"/>
      <c r="D24" s="101"/>
      <c r="E24" s="315"/>
      <c r="F24" s="101"/>
      <c r="G24" s="101"/>
      <c r="H24" s="315"/>
      <c r="I24" s="101"/>
      <c r="J24" s="101"/>
      <c r="K24" s="315"/>
      <c r="L24" s="101"/>
      <c r="M24" s="101"/>
      <c r="N24" s="315"/>
      <c r="O24" s="101"/>
      <c r="P24" s="101"/>
      <c r="Q24" s="315"/>
      <c r="R24" s="101"/>
      <c r="S24" s="101"/>
      <c r="T24" s="315"/>
      <c r="U24" s="102"/>
      <c r="V24" s="102"/>
      <c r="W24" s="102"/>
      <c r="X24" s="102"/>
      <c r="Y24" s="102"/>
      <c r="Z24" s="102"/>
    </row>
    <row r="25" spans="1:26" ht="15" customHeight="1">
      <c r="A25" s="1003" t="s">
        <v>470</v>
      </c>
      <c r="B25" s="953"/>
      <c r="C25" s="953"/>
      <c r="D25" s="316"/>
      <c r="E25" s="316"/>
      <c r="F25" s="316"/>
      <c r="G25" s="316"/>
      <c r="H25" s="316"/>
      <c r="I25" s="316"/>
      <c r="J25" s="316"/>
      <c r="K25" s="316"/>
      <c r="L25" s="316"/>
      <c r="M25" s="316"/>
      <c r="N25" s="316"/>
      <c r="O25" s="199"/>
      <c r="P25" s="199"/>
      <c r="Q25" s="199"/>
      <c r="R25" s="199"/>
      <c r="S25" s="199"/>
      <c r="T25" s="199"/>
      <c r="U25" s="102"/>
      <c r="V25" s="102"/>
      <c r="W25" s="102"/>
      <c r="X25" s="102"/>
      <c r="Y25" s="102"/>
      <c r="Z25" s="102"/>
    </row>
    <row r="26" spans="1:26" ht="15" customHeight="1">
      <c r="A26" s="137" t="s">
        <v>612</v>
      </c>
      <c r="B26" s="137"/>
      <c r="C26" s="137"/>
      <c r="D26" s="137"/>
      <c r="E26" s="137"/>
      <c r="F26" s="137"/>
      <c r="G26" s="137"/>
      <c r="H26" s="137"/>
      <c r="I26" s="137"/>
      <c r="J26" s="137"/>
      <c r="K26" s="137"/>
      <c r="L26" s="137"/>
      <c r="M26" s="137"/>
      <c r="N26" s="137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</row>
    <row r="27" spans="1:26" ht="15" customHeight="1">
      <c r="A27" s="137"/>
      <c r="B27" s="137" t="s">
        <v>613</v>
      </c>
      <c r="C27" s="137"/>
      <c r="D27" s="137"/>
      <c r="E27" s="137"/>
      <c r="F27" s="137"/>
      <c r="G27" s="137"/>
      <c r="H27" s="137"/>
      <c r="I27" s="137"/>
      <c r="J27" s="137"/>
      <c r="K27" s="137"/>
      <c r="L27" s="137"/>
      <c r="M27" s="137"/>
      <c r="N27" s="137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</row>
    <row r="28" spans="1:26" ht="15" customHeight="1">
      <c r="A28" s="137"/>
      <c r="B28" s="137"/>
      <c r="C28" s="137"/>
      <c r="D28" s="137"/>
      <c r="E28" s="137"/>
      <c r="F28" s="137"/>
      <c r="G28" s="137"/>
      <c r="H28" s="137"/>
      <c r="I28" s="137"/>
      <c r="J28" s="137"/>
      <c r="K28" s="137"/>
      <c r="L28" s="137"/>
      <c r="M28" s="137"/>
      <c r="N28" s="137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</row>
    <row r="29" spans="1:26" ht="15" customHeight="1">
      <c r="A29" s="137"/>
      <c r="B29" s="137"/>
      <c r="C29" s="137"/>
      <c r="D29" s="137"/>
      <c r="E29" s="137"/>
      <c r="F29" s="137"/>
      <c r="G29" s="137"/>
      <c r="H29" s="137"/>
      <c r="I29" s="137"/>
      <c r="J29" s="137"/>
      <c r="K29" s="137"/>
      <c r="L29" s="137"/>
      <c r="M29" s="137"/>
      <c r="N29" s="137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</row>
    <row r="30" spans="1:26" ht="15" customHeight="1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</row>
    <row r="31" spans="1:26" ht="15" customHeight="1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</row>
    <row r="32" spans="1:26" ht="19.5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</row>
    <row r="33" spans="1:26" ht="15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</row>
    <row r="34" spans="1:26" ht="1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</row>
    <row r="35" spans="1:26" ht="1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 spans="1:26" ht="1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</row>
    <row r="37" spans="1:26" ht="18.7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</row>
    <row r="38" spans="1:26" ht="21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</row>
    <row r="39" spans="1:26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</row>
    <row r="40" spans="1:26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</row>
    <row r="41" spans="1:26" ht="21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</row>
    <row r="42" spans="1:26" ht="21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</row>
    <row r="43" spans="1:26" ht="21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 spans="1:26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</row>
    <row r="45" spans="1:26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 spans="1:26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 spans="1:26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26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 spans="1:26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spans="1:26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 spans="1:26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 spans="1:26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 spans="1:26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spans="1:26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 spans="1:26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 spans="1:26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 spans="1:26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spans="1:26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 spans="1:26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 spans="1:26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 spans="1:26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spans="1:26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 spans="1:26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 spans="1:26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 spans="1:26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spans="1:26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 spans="1:26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 spans="1:26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 spans="1:26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 spans="1:26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 spans="1:26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 spans="1:26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 spans="1:26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 spans="1:26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 spans="1:26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 spans="1:26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 spans="1:26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 spans="1:26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 spans="1:26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 spans="1:26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 spans="1:26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 spans="1:26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 spans="1:26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 spans="1:26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 spans="1:26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 spans="1:26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 spans="1:26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 spans="1:26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 spans="1:26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 spans="1:26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 spans="1:26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 spans="1:26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 spans="1:26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 spans="1:2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 spans="1:26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 spans="1:26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 spans="1:26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 spans="1:26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 spans="1:26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 spans="1:26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 spans="1:26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 spans="1:26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 spans="1:26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 spans="1:26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 spans="1:26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 spans="1:26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 spans="1:26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 spans="1:26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 spans="1:26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 spans="1:26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 spans="1:26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 spans="1:26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 spans="1:26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 spans="1:26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 spans="1:26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 spans="1:26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 spans="1:26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 spans="1:26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 spans="1:26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 spans="1:26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 spans="1:26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 spans="1:26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 spans="1:26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 spans="1:26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 spans="1:26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 spans="1:26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 spans="1:26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 spans="1:26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 spans="1:26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 spans="1:26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 spans="1:26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 spans="1:26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 spans="1:26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 spans="1:26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 spans="1:26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 spans="1:26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 spans="1:26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 spans="1:26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 spans="1:26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 spans="1:26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 spans="1:26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 spans="1:26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 spans="1:26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 spans="1:26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 spans="1:26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 spans="1:26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 spans="1:26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 spans="1:26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 spans="1:26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 spans="1:26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 spans="1:26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 spans="1:26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 spans="1:26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 spans="1:26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 spans="1:26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 spans="1:26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 spans="1:26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 spans="1:26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 spans="1:26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 spans="1:26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 spans="1:26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 spans="1:26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 spans="1:26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 spans="1:26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 spans="1:26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 spans="1:26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 spans="1:26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 spans="1:26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 spans="1:26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 spans="1:26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 spans="1:26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 spans="1:26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 spans="1:26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 spans="1:26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 spans="1:26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 spans="1:26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 spans="1:26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 spans="1:26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 spans="1:26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 spans="1:26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 spans="1:26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 spans="1:26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 spans="1:26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 spans="1:26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 spans="1:26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 spans="1:26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 spans="1:26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 spans="1:26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 spans="1:26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 spans="1:26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 spans="1:26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 spans="1:26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 spans="1:26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 spans="1:26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 spans="1:26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 spans="1:26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 spans="1:26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 spans="1:26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 spans="1:26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 spans="1:26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 spans="1:26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 spans="1:26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 spans="1:26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 spans="1:26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 spans="1:26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 spans="1:26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 spans="1:26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 spans="1:26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 spans="1:26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 spans="1:26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 spans="1:26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 spans="1:26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 spans="1:26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 spans="1:26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 spans="1:26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 spans="1:26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</row>
    <row r="222" spans="1:26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</row>
    <row r="223" spans="1:26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</row>
    <row r="224" spans="1:26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</row>
    <row r="225" spans="1:26" ht="15.75" customHeight="1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</row>
    <row r="226" spans="1:26" ht="15.75" customHeight="1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</row>
    <row r="227" spans="1:26" ht="15.75" customHeight="1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</row>
    <row r="228" spans="1:26" ht="15.75" customHeight="1"/>
    <row r="229" spans="1:26" ht="15.75" customHeight="1"/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0">
    <mergeCell ref="A25:C25"/>
    <mergeCell ref="O7:Q7"/>
    <mergeCell ref="R7:T7"/>
    <mergeCell ref="A3:T3"/>
    <mergeCell ref="A7:A8"/>
    <mergeCell ref="B7:B8"/>
    <mergeCell ref="C7:E7"/>
    <mergeCell ref="F7:H7"/>
    <mergeCell ref="I7:K7"/>
    <mergeCell ref="L7:N7"/>
  </mergeCells>
  <printOptions horizontalCentered="1"/>
  <pageMargins left="1.1200000000000001" right="0.77" top="1.1499999999999999" bottom="0.9" header="0" footer="0"/>
  <pageSetup paperSize="9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1000"/>
  <sheetViews>
    <sheetView workbookViewId="0"/>
  </sheetViews>
  <sheetFormatPr defaultColWidth="14.42578125" defaultRowHeight="15" customHeight="1"/>
  <cols>
    <col min="1" max="1" width="5.7109375" customWidth="1"/>
    <col min="2" max="2" width="39.28515625" customWidth="1"/>
    <col min="3" max="3" width="16.28515625" customWidth="1"/>
    <col min="4" max="4" width="17.28515625" customWidth="1"/>
    <col min="5" max="5" width="16.28515625" customWidth="1"/>
    <col min="6" max="6" width="28.28515625" customWidth="1"/>
    <col min="7" max="7" width="12.7109375" customWidth="1"/>
    <col min="8" max="8" width="22.7109375" customWidth="1"/>
    <col min="9" max="9" width="12.7109375" customWidth="1"/>
    <col min="10" max="12" width="12.28515625" customWidth="1"/>
    <col min="13" max="14" width="8.7109375" customWidth="1"/>
    <col min="15" max="26" width="9.28515625" customWidth="1"/>
  </cols>
  <sheetData>
    <row r="1" spans="1:26" ht="15.75">
      <c r="A1" s="100" t="s">
        <v>614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5.75">
      <c r="A3" s="963" t="s">
        <v>615</v>
      </c>
      <c r="B3" s="953"/>
      <c r="C3" s="953"/>
      <c r="D3" s="953"/>
      <c r="E3" s="953"/>
      <c r="F3" s="953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15.75">
      <c r="A4" s="101"/>
      <c r="B4" s="101"/>
      <c r="C4" s="139" t="str">
        <f>'1'!E5</f>
        <v>KABUPATEN/KOTA</v>
      </c>
      <c r="D4" s="105" t="str">
        <f>'1'!$F$5</f>
        <v>KARANGANYAR</v>
      </c>
      <c r="E4" s="101"/>
      <c r="F4" s="101"/>
      <c r="G4" s="199"/>
      <c r="H4" s="199"/>
      <c r="I4" s="162"/>
      <c r="J4" s="162"/>
      <c r="K4" s="162"/>
      <c r="L4" s="162"/>
      <c r="M4" s="162"/>
      <c r="N4" s="16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5.75">
      <c r="A5" s="101"/>
      <c r="B5" s="101"/>
      <c r="C5" s="139" t="str">
        <f>'1'!E6</f>
        <v>TAHUN</v>
      </c>
      <c r="D5" s="105">
        <f>'1'!$F$6</f>
        <v>2023</v>
      </c>
      <c r="E5" s="101"/>
      <c r="F5" s="101"/>
      <c r="G5" s="199"/>
      <c r="H5" s="199"/>
      <c r="I5" s="162"/>
      <c r="J5" s="162"/>
      <c r="K5" s="162"/>
      <c r="L5" s="162"/>
      <c r="M5" s="162"/>
      <c r="N5" s="16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>
      <c r="A6" s="102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18" customHeight="1">
      <c r="A7" s="1004" t="s">
        <v>4</v>
      </c>
      <c r="B7" s="1004" t="s">
        <v>597</v>
      </c>
      <c r="C7" s="1005" t="s">
        <v>616</v>
      </c>
      <c r="D7" s="977"/>
      <c r="E7" s="978"/>
      <c r="F7" s="1006" t="s">
        <v>617</v>
      </c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18" customHeight="1">
      <c r="A8" s="955"/>
      <c r="B8" s="955"/>
      <c r="C8" s="317" t="s">
        <v>8</v>
      </c>
      <c r="D8" s="317" t="s">
        <v>9</v>
      </c>
      <c r="E8" s="317" t="s">
        <v>454</v>
      </c>
      <c r="F8" s="955"/>
      <c r="G8" s="138"/>
      <c r="H8" s="102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>
      <c r="A9" s="318">
        <v>1</v>
      </c>
      <c r="B9" s="318">
        <v>2</v>
      </c>
      <c r="C9" s="318">
        <v>3</v>
      </c>
      <c r="D9" s="318">
        <v>4</v>
      </c>
      <c r="E9" s="318">
        <v>5</v>
      </c>
      <c r="F9" s="318">
        <v>6</v>
      </c>
      <c r="G9" s="118"/>
      <c r="H9" s="319"/>
      <c r="I9" s="319"/>
      <c r="J9" s="319"/>
      <c r="K9" s="319"/>
      <c r="L9" s="320"/>
      <c r="M9" s="320"/>
      <c r="N9" s="320"/>
      <c r="O9" s="320"/>
      <c r="P9" s="320"/>
      <c r="Q9" s="320"/>
      <c r="R9" s="320"/>
      <c r="S9" s="320"/>
      <c r="T9" s="320"/>
      <c r="U9" s="320"/>
      <c r="V9" s="320"/>
      <c r="W9" s="320"/>
      <c r="X9" s="320"/>
      <c r="Y9" s="320"/>
      <c r="Z9" s="320"/>
    </row>
    <row r="10" spans="1:26" ht="15" customHeight="1">
      <c r="A10" s="307">
        <v>1</v>
      </c>
      <c r="B10" s="321" t="str">
        <f>'9'!C9</f>
        <v>PUSKESMAS JUMAPOLO</v>
      </c>
      <c r="C10" s="322">
        <v>4</v>
      </c>
      <c r="D10" s="322">
        <v>13</v>
      </c>
      <c r="E10" s="322">
        <f t="shared" ref="E10:E18" si="0">SUM(C10:D10)</f>
        <v>17</v>
      </c>
      <c r="F10" s="323">
        <v>21</v>
      </c>
      <c r="G10" s="102"/>
      <c r="H10" s="304" t="s">
        <v>618</v>
      </c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</row>
    <row r="11" spans="1:26" ht="15" customHeight="1">
      <c r="A11" s="138">
        <v>2</v>
      </c>
      <c r="B11" s="324" t="str">
        <f>'13'!B11</f>
        <v>KLINIK KUSUMO HUSODO</v>
      </c>
      <c r="C11" s="322">
        <v>0</v>
      </c>
      <c r="D11" s="322">
        <v>7</v>
      </c>
      <c r="E11" s="322">
        <f t="shared" si="0"/>
        <v>7</v>
      </c>
      <c r="F11" s="322">
        <v>0</v>
      </c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spans="1:26" ht="15" customHeight="1">
      <c r="A12" s="138">
        <v>3</v>
      </c>
      <c r="B12" s="325" t="s">
        <v>619</v>
      </c>
      <c r="C12" s="322">
        <v>0</v>
      </c>
      <c r="D12" s="322">
        <v>0</v>
      </c>
      <c r="E12" s="322">
        <f t="shared" si="0"/>
        <v>0</v>
      </c>
      <c r="F12" s="322">
        <v>4</v>
      </c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 ht="15" customHeight="1">
      <c r="A13" s="138">
        <v>4</v>
      </c>
      <c r="B13" s="325" t="s">
        <v>620</v>
      </c>
      <c r="C13" s="322">
        <v>0</v>
      </c>
      <c r="D13" s="322">
        <v>0</v>
      </c>
      <c r="E13" s="322">
        <f t="shared" si="0"/>
        <v>0</v>
      </c>
      <c r="F13" s="322">
        <v>2</v>
      </c>
      <c r="G13" s="102"/>
      <c r="H13" s="102"/>
      <c r="I13" s="102"/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</row>
    <row r="14" spans="1:26" ht="15" customHeight="1">
      <c r="A14" s="138">
        <v>5</v>
      </c>
      <c r="B14" s="325" t="s">
        <v>621</v>
      </c>
      <c r="C14" s="322">
        <v>0</v>
      </c>
      <c r="D14" s="322">
        <v>0</v>
      </c>
      <c r="E14" s="322">
        <f t="shared" si="0"/>
        <v>0</v>
      </c>
      <c r="F14" s="322">
        <v>2</v>
      </c>
      <c r="G14" s="102"/>
      <c r="H14" s="102"/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</row>
    <row r="15" spans="1:26" ht="15" customHeight="1">
      <c r="A15" s="326">
        <v>6</v>
      </c>
      <c r="B15" s="325" t="s">
        <v>622</v>
      </c>
      <c r="C15" s="322">
        <v>0</v>
      </c>
      <c r="D15" s="322">
        <v>0</v>
      </c>
      <c r="E15" s="322">
        <f t="shared" si="0"/>
        <v>0</v>
      </c>
      <c r="F15" s="322">
        <v>2</v>
      </c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</row>
    <row r="16" spans="1:26" ht="15" customHeight="1">
      <c r="A16" s="326">
        <v>7</v>
      </c>
      <c r="B16" s="325" t="s">
        <v>623</v>
      </c>
      <c r="C16" s="322">
        <v>0</v>
      </c>
      <c r="D16" s="322">
        <v>0</v>
      </c>
      <c r="E16" s="322">
        <f t="shared" si="0"/>
        <v>0</v>
      </c>
      <c r="F16" s="322">
        <v>1</v>
      </c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</row>
    <row r="17" spans="1:26" ht="15" customHeight="1">
      <c r="A17" s="326">
        <v>8</v>
      </c>
      <c r="B17" s="325" t="s">
        <v>624</v>
      </c>
      <c r="C17" s="322">
        <v>1</v>
      </c>
      <c r="D17" s="322">
        <v>0</v>
      </c>
      <c r="E17" s="322">
        <f t="shared" si="0"/>
        <v>1</v>
      </c>
      <c r="F17" s="322">
        <v>0</v>
      </c>
      <c r="G17" s="102"/>
      <c r="H17" s="102"/>
      <c r="I17" s="102"/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</row>
    <row r="18" spans="1:26" ht="15" customHeight="1">
      <c r="A18" s="326">
        <v>9</v>
      </c>
      <c r="B18" s="325" t="s">
        <v>625</v>
      </c>
      <c r="C18" s="322">
        <v>1</v>
      </c>
      <c r="D18" s="322">
        <v>0</v>
      </c>
      <c r="E18" s="322">
        <f t="shared" si="0"/>
        <v>1</v>
      </c>
      <c r="F18" s="322">
        <v>0</v>
      </c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</row>
    <row r="19" spans="1:26" ht="15" customHeight="1">
      <c r="A19" s="327"/>
      <c r="B19" s="328"/>
      <c r="C19" s="295"/>
      <c r="D19" s="295"/>
      <c r="E19" s="293"/>
      <c r="F19" s="293"/>
      <c r="G19" s="102"/>
      <c r="H19" s="102"/>
      <c r="I19" s="102"/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</row>
    <row r="20" spans="1:26" ht="15" customHeight="1">
      <c r="A20" s="329"/>
      <c r="B20" s="330"/>
      <c r="C20" s="331"/>
      <c r="D20" s="331"/>
      <c r="E20" s="332"/>
      <c r="F20" s="332"/>
      <c r="G20" s="102"/>
      <c r="H20" s="102"/>
      <c r="I20" s="102"/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</row>
    <row r="21" spans="1:26" ht="15" customHeight="1">
      <c r="A21" s="260">
        <v>1</v>
      </c>
      <c r="B21" s="203" t="s">
        <v>606</v>
      </c>
      <c r="C21" s="295"/>
      <c r="D21" s="295"/>
      <c r="E21" s="295">
        <f t="shared" ref="E21:E28" si="1">SUM(C21:D21)</f>
        <v>0</v>
      </c>
      <c r="F21" s="293"/>
      <c r="G21" s="102"/>
      <c r="H21" s="102"/>
      <c r="I21" s="102"/>
      <c r="J21" s="102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</row>
    <row r="22" spans="1:26" ht="15" customHeight="1">
      <c r="A22" s="328" t="s">
        <v>400</v>
      </c>
      <c r="B22" s="203" t="s">
        <v>607</v>
      </c>
      <c r="C22" s="295"/>
      <c r="D22" s="295"/>
      <c r="E22" s="295">
        <f t="shared" si="1"/>
        <v>0</v>
      </c>
      <c r="F22" s="293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</row>
    <row r="23" spans="1:26" ht="15" customHeight="1">
      <c r="A23" s="328"/>
      <c r="B23" s="203" t="s">
        <v>608</v>
      </c>
      <c r="C23" s="295"/>
      <c r="D23" s="295"/>
      <c r="E23" s="295">
        <f t="shared" si="1"/>
        <v>0</v>
      </c>
      <c r="F23" s="293"/>
      <c r="G23" s="102"/>
      <c r="H23" s="102"/>
      <c r="I23" s="102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</row>
    <row r="24" spans="1:26" ht="15" customHeight="1">
      <c r="A24" s="328"/>
      <c r="B24" s="328"/>
      <c r="C24" s="295"/>
      <c r="D24" s="295"/>
      <c r="E24" s="295">
        <f t="shared" si="1"/>
        <v>0</v>
      </c>
      <c r="F24" s="293"/>
      <c r="G24" s="102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</row>
    <row r="25" spans="1:26" ht="15" customHeight="1">
      <c r="A25" s="333"/>
      <c r="B25" s="328"/>
      <c r="C25" s="295"/>
      <c r="D25" s="295"/>
      <c r="E25" s="295">
        <f t="shared" si="1"/>
        <v>0</v>
      </c>
      <c r="F25" s="293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</row>
    <row r="26" spans="1:26" ht="15" customHeight="1">
      <c r="A26" s="334"/>
      <c r="B26" s="330"/>
      <c r="C26" s="331"/>
      <c r="D26" s="331"/>
      <c r="E26" s="332">
        <f t="shared" si="1"/>
        <v>0</v>
      </c>
      <c r="F26" s="33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</row>
    <row r="27" spans="1:26" ht="15" customHeight="1">
      <c r="A27" s="228" t="s">
        <v>609</v>
      </c>
      <c r="B27" s="335"/>
      <c r="C27" s="336"/>
      <c r="D27" s="336"/>
      <c r="E27" s="322">
        <f t="shared" si="1"/>
        <v>0</v>
      </c>
      <c r="F27" s="32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</row>
    <row r="28" spans="1:26" ht="15" customHeight="1">
      <c r="A28" s="308" t="s">
        <v>591</v>
      </c>
      <c r="B28" s="308"/>
      <c r="C28" s="322"/>
      <c r="D28" s="322"/>
      <c r="E28" s="322">
        <f t="shared" si="1"/>
        <v>0</v>
      </c>
      <c r="F28" s="32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</row>
    <row r="29" spans="1:26" ht="15" customHeight="1">
      <c r="A29" s="131" t="s">
        <v>611</v>
      </c>
      <c r="B29" s="131"/>
      <c r="C29" s="337"/>
      <c r="D29" s="337"/>
      <c r="E29" s="136">
        <f>E28/'2'!$E$27*100000</f>
        <v>0</v>
      </c>
      <c r="F29" s="136">
        <f>F28/'2'!$E$27*100000</f>
        <v>0</v>
      </c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</row>
    <row r="30" spans="1:26" ht="15" customHeight="1">
      <c r="A30" s="102"/>
      <c r="B30" s="102"/>
      <c r="C30" s="338"/>
      <c r="D30" s="338"/>
      <c r="E30" s="338"/>
      <c r="F30" s="338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</row>
    <row r="31" spans="1:26" ht="15" customHeight="1">
      <c r="A31" s="137" t="s">
        <v>470</v>
      </c>
      <c r="B31" s="137"/>
      <c r="C31" s="316"/>
      <c r="D31" s="316"/>
      <c r="E31" s="316"/>
      <c r="F31" s="316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</row>
    <row r="32" spans="1:26" ht="15" customHeight="1">
      <c r="A32" s="137" t="s">
        <v>612</v>
      </c>
      <c r="B32" s="137"/>
      <c r="C32" s="137"/>
      <c r="D32" s="137"/>
      <c r="E32" s="137"/>
      <c r="F32" s="137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</row>
    <row r="33" spans="1:26" ht="15" customHeight="1">
      <c r="A33" s="137"/>
      <c r="B33" s="137" t="s">
        <v>613</v>
      </c>
      <c r="C33" s="137"/>
      <c r="D33" s="137"/>
      <c r="E33" s="137"/>
      <c r="F33" s="137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</row>
    <row r="34" spans="1:26" ht="1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</row>
    <row r="35" spans="1:26" ht="1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 spans="1:26" ht="19.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</row>
    <row r="37" spans="1:26" ht="19.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</row>
    <row r="38" spans="1:26" ht="19.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</row>
    <row r="39" spans="1:26" ht="19.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</row>
    <row r="40" spans="1:26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</row>
    <row r="41" spans="1:26" ht="15.75" customHeight="1">
      <c r="A41" s="102"/>
      <c r="B41" s="102"/>
      <c r="C41" s="102"/>
      <c r="D41" s="102"/>
      <c r="E41" s="102"/>
      <c r="F41" s="102"/>
      <c r="G41" s="199"/>
      <c r="H41" s="199"/>
      <c r="I41" s="199"/>
      <c r="J41" s="199"/>
      <c r="K41" s="199"/>
      <c r="L41" s="199"/>
      <c r="M41" s="199"/>
      <c r="N41" s="199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</row>
    <row r="42" spans="1:26" ht="15.75" customHeight="1">
      <c r="A42" s="102"/>
      <c r="B42" s="102"/>
      <c r="C42" s="102"/>
      <c r="D42" s="102"/>
      <c r="E42" s="102"/>
      <c r="F42" s="102"/>
      <c r="G42" s="137"/>
      <c r="H42" s="137"/>
      <c r="I42" s="137"/>
      <c r="J42" s="137"/>
      <c r="K42" s="137"/>
      <c r="L42" s="137"/>
      <c r="M42" s="137"/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  <c r="Y42" s="137"/>
      <c r="Z42" s="137"/>
    </row>
    <row r="43" spans="1:26" ht="15.75" customHeight="1">
      <c r="A43" s="102"/>
      <c r="B43" s="102"/>
      <c r="C43" s="102"/>
      <c r="D43" s="102"/>
      <c r="E43" s="102"/>
      <c r="F43" s="102"/>
      <c r="G43" s="137"/>
      <c r="H43" s="137"/>
      <c r="I43" s="137"/>
      <c r="J43" s="137"/>
      <c r="K43" s="137"/>
      <c r="L43" s="137"/>
      <c r="M43" s="137"/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  <c r="Y43" s="137"/>
      <c r="Z43" s="137"/>
    </row>
    <row r="44" spans="1:26" ht="15.75" customHeight="1">
      <c r="A44" s="102"/>
      <c r="B44" s="102"/>
      <c r="C44" s="102"/>
      <c r="D44" s="102"/>
      <c r="E44" s="102"/>
      <c r="F44" s="102"/>
      <c r="G44" s="137"/>
      <c r="H44" s="137"/>
      <c r="I44" s="137"/>
      <c r="J44" s="137"/>
      <c r="K44" s="137"/>
      <c r="L44" s="137"/>
      <c r="M44" s="137"/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  <c r="Y44" s="137"/>
      <c r="Z44" s="137"/>
    </row>
    <row r="45" spans="1:26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 spans="1:26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 spans="1:26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26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 spans="1:26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spans="1:26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 spans="1:26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 spans="1:26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 spans="1:26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spans="1:26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 spans="1:26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 spans="1:26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 spans="1:26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spans="1:26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 spans="1:26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 spans="1:26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 spans="1:26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spans="1:26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 spans="1:26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 spans="1:26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 spans="1:26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spans="1:26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 spans="1:26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 spans="1:26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 spans="1:26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 spans="1:26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 spans="1:26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 spans="1:26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 spans="1:26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 spans="1:26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 spans="1:26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 spans="1:26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 spans="1:26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 spans="1:26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 spans="1:26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 spans="1:26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 spans="1:26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 spans="1:26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 spans="1:26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 spans="1:26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 spans="1:26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 spans="1:26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 spans="1:26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 spans="1:26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 spans="1:26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 spans="1:26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 spans="1:26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 spans="1:26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 spans="1:26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 spans="1:2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 spans="1:26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 spans="1:26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 spans="1:26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 spans="1:26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 spans="1:26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 spans="1:26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 spans="1:26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 spans="1:26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 spans="1:26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 spans="1:26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 spans="1:26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 spans="1:26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 spans="1:26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 spans="1:26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 spans="1:26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 spans="1:26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 spans="1:26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 spans="1:26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 spans="1:26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 spans="1:26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 spans="1:26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 spans="1:26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 spans="1:26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 spans="1:26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 spans="1:26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 spans="1:26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 spans="1:26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 spans="1:26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 spans="1:26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 spans="1:26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 spans="1:26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 spans="1:26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 spans="1:26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 spans="1:26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 spans="1:26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 spans="1:26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 spans="1:26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 spans="1:26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 spans="1:26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 spans="1:26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 spans="1:26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 spans="1:26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 spans="1:26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 spans="1:26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 spans="1:26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 spans="1:26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 spans="1:26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 spans="1:26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 spans="1:26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 spans="1:26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 spans="1:26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 spans="1:26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 spans="1:26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 spans="1:26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 spans="1:26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 spans="1:26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 spans="1:26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 spans="1:26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 spans="1:26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 spans="1:26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 spans="1:26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 spans="1:26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 spans="1:26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 spans="1:26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 spans="1:26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 spans="1:26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 spans="1:26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 spans="1:26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 spans="1:26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 spans="1:26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 spans="1:26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 spans="1:26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 spans="1:26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 spans="1:26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 spans="1:26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 spans="1:26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 spans="1:26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 spans="1:26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 spans="1:26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 spans="1:26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 spans="1:26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 spans="1:26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 spans="1:26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 spans="1:26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 spans="1:26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 spans="1:26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 spans="1:26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 spans="1:26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 spans="1:26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 spans="1:26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 spans="1:26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 spans="1:26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 spans="1:26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 spans="1:26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 spans="1:26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 spans="1:26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 spans="1:26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 spans="1:26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 spans="1:26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 spans="1:26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 spans="1:26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 spans="1:26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 spans="1:26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 spans="1:26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 spans="1:26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 spans="1:26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 spans="1:26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 spans="1:26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 spans="1:26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 spans="1:26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 spans="1:26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 spans="1:26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 spans="1:26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 spans="1:26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 spans="1:26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 spans="1:26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 spans="1:26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 spans="1:26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 spans="1:26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 spans="1:26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 spans="1:26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 spans="1:26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</row>
    <row r="222" spans="1:26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</row>
    <row r="223" spans="1:26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</row>
    <row r="224" spans="1:26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</row>
    <row r="225" spans="1:26" ht="15.75" customHeight="1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</row>
    <row r="226" spans="1:26" ht="15.75" customHeight="1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</row>
    <row r="227" spans="1:26" ht="15.75" customHeight="1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</row>
    <row r="228" spans="1:26" ht="15.75" customHeight="1">
      <c r="A228" s="102"/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</row>
    <row r="229" spans="1:26" ht="15.75" customHeight="1">
      <c r="A229" s="102"/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</row>
    <row r="230" spans="1:26" ht="15.75" customHeight="1">
      <c r="A230" s="102"/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  <c r="Z230" s="102"/>
    </row>
    <row r="231" spans="1:26" ht="15.75" customHeight="1">
      <c r="A231" s="102"/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  <c r="Z231" s="102"/>
    </row>
    <row r="232" spans="1:26" ht="15.75" customHeight="1">
      <c r="A232" s="102"/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2"/>
      <c r="Z232" s="102"/>
    </row>
    <row r="233" spans="1:26" ht="15.75" customHeight="1">
      <c r="A233" s="102"/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  <c r="Y233" s="102"/>
      <c r="Z233" s="102"/>
    </row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3:F3"/>
    <mergeCell ref="A7:A8"/>
    <mergeCell ref="B7:B8"/>
    <mergeCell ref="C7:E7"/>
    <mergeCell ref="F7:F8"/>
  </mergeCells>
  <printOptions horizontalCentered="1"/>
  <pageMargins left="0.89" right="0.71" top="1.1417322834645669" bottom="0.9055118110236221" header="0" footer="0"/>
  <pageSetup paperSize="9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1000"/>
  <sheetViews>
    <sheetView workbookViewId="0"/>
  </sheetViews>
  <sheetFormatPr defaultColWidth="14.42578125" defaultRowHeight="15" customHeight="1"/>
  <cols>
    <col min="1" max="1" width="5.7109375" customWidth="1"/>
    <col min="2" max="2" width="38.5703125" customWidth="1"/>
    <col min="3" max="4" width="13.7109375" customWidth="1"/>
    <col min="5" max="5" width="14.7109375" customWidth="1"/>
    <col min="6" max="11" width="13.7109375" customWidth="1"/>
    <col min="12" max="26" width="9.28515625" customWidth="1"/>
  </cols>
  <sheetData>
    <row r="1" spans="1:26" ht="15.75">
      <c r="A1" s="100" t="s">
        <v>626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5.75">
      <c r="A3" s="963" t="s">
        <v>627</v>
      </c>
      <c r="B3" s="953"/>
      <c r="C3" s="953"/>
      <c r="D3" s="953"/>
      <c r="E3" s="953"/>
      <c r="F3" s="953"/>
      <c r="G3" s="953"/>
      <c r="H3" s="953"/>
      <c r="I3" s="953"/>
      <c r="J3" s="953"/>
      <c r="K3" s="953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15.75">
      <c r="A4" s="101"/>
      <c r="B4" s="101"/>
      <c r="C4" s="101"/>
      <c r="D4" s="101"/>
      <c r="E4" s="139" t="str">
        <f>'1'!E5</f>
        <v>KABUPATEN/KOTA</v>
      </c>
      <c r="F4" s="105" t="str">
        <f>'1'!$F$5</f>
        <v>KARANGANYAR</v>
      </c>
      <c r="G4" s="103"/>
      <c r="H4" s="103"/>
      <c r="I4" s="101"/>
      <c r="J4" s="101"/>
      <c r="K4" s="101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5.75">
      <c r="A5" s="101"/>
      <c r="B5" s="101"/>
      <c r="C5" s="101"/>
      <c r="D5" s="101"/>
      <c r="E5" s="139" t="str">
        <f>'1'!E6</f>
        <v>TAHUN</v>
      </c>
      <c r="F5" s="105">
        <f>'1'!$F$6</f>
        <v>2023</v>
      </c>
      <c r="G5" s="103"/>
      <c r="H5" s="103"/>
      <c r="I5" s="101"/>
      <c r="J5" s="101"/>
      <c r="K5" s="101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>
      <c r="A6" s="169"/>
      <c r="B6" s="169"/>
      <c r="C6" s="169"/>
      <c r="D6" s="169"/>
      <c r="E6" s="169"/>
      <c r="F6" s="169"/>
      <c r="G6" s="169"/>
      <c r="H6" s="169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18" customHeight="1">
      <c r="A7" s="986" t="s">
        <v>4</v>
      </c>
      <c r="B7" s="986" t="s">
        <v>597</v>
      </c>
      <c r="C7" s="988" t="s">
        <v>628</v>
      </c>
      <c r="D7" s="977"/>
      <c r="E7" s="978"/>
      <c r="F7" s="988" t="s">
        <v>629</v>
      </c>
      <c r="G7" s="977"/>
      <c r="H7" s="978"/>
      <c r="I7" s="988" t="s">
        <v>630</v>
      </c>
      <c r="J7" s="977"/>
      <c r="K7" s="978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18" customHeight="1">
      <c r="A8" s="955"/>
      <c r="B8" s="955"/>
      <c r="C8" s="172" t="s">
        <v>8</v>
      </c>
      <c r="D8" s="172" t="s">
        <v>9</v>
      </c>
      <c r="E8" s="172" t="s">
        <v>454</v>
      </c>
      <c r="F8" s="172" t="s">
        <v>8</v>
      </c>
      <c r="G8" s="172" t="s">
        <v>9</v>
      </c>
      <c r="H8" s="172" t="s">
        <v>454</v>
      </c>
      <c r="I8" s="172" t="s">
        <v>8</v>
      </c>
      <c r="J8" s="172" t="s">
        <v>9</v>
      </c>
      <c r="K8" s="172" t="s">
        <v>454</v>
      </c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>
      <c r="A9" s="142">
        <v>1</v>
      </c>
      <c r="B9" s="142">
        <v>2</v>
      </c>
      <c r="C9" s="142">
        <v>3</v>
      </c>
      <c r="D9" s="142">
        <v>4</v>
      </c>
      <c r="E9" s="142">
        <v>5</v>
      </c>
      <c r="F9" s="142">
        <v>6</v>
      </c>
      <c r="G9" s="142">
        <v>7</v>
      </c>
      <c r="H9" s="142">
        <v>8</v>
      </c>
      <c r="I9" s="142">
        <v>9</v>
      </c>
      <c r="J9" s="142">
        <v>10</v>
      </c>
      <c r="K9" s="142">
        <v>11</v>
      </c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</row>
    <row r="10" spans="1:26" ht="15" customHeight="1">
      <c r="A10" s="308">
        <v>1</v>
      </c>
      <c r="B10" s="308" t="str">
        <f>'9'!C9</f>
        <v>PUSKESMAS JUMAPOLO</v>
      </c>
      <c r="C10" s="322">
        <v>0</v>
      </c>
      <c r="D10" s="322">
        <v>1</v>
      </c>
      <c r="E10" s="322">
        <f t="shared" ref="E10:E11" si="0">SUM(C10:D10)</f>
        <v>1</v>
      </c>
      <c r="F10" s="322">
        <v>0</v>
      </c>
      <c r="G10" s="322">
        <v>1</v>
      </c>
      <c r="H10" s="322">
        <f t="shared" ref="H10:H11" si="1">SUM(F10:G10)</f>
        <v>1</v>
      </c>
      <c r="I10" s="322">
        <v>0</v>
      </c>
      <c r="J10" s="322">
        <v>1</v>
      </c>
      <c r="K10" s="322">
        <f t="shared" ref="K10:K11" si="2">SUM(I10:J10)</f>
        <v>1</v>
      </c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</row>
    <row r="11" spans="1:26" ht="15" customHeight="1">
      <c r="A11" s="308">
        <v>2</v>
      </c>
      <c r="B11" s="308" t="str">
        <f>'13'!B11</f>
        <v>KLINIK KUSUMO HUSODO</v>
      </c>
      <c r="C11" s="322">
        <v>0</v>
      </c>
      <c r="D11" s="322">
        <v>0</v>
      </c>
      <c r="E11" s="322">
        <f t="shared" si="0"/>
        <v>0</v>
      </c>
      <c r="F11" s="322">
        <v>1</v>
      </c>
      <c r="G11" s="322">
        <v>0</v>
      </c>
      <c r="H11" s="322">
        <f t="shared" si="1"/>
        <v>1</v>
      </c>
      <c r="I11" s="322">
        <v>0</v>
      </c>
      <c r="J11" s="322">
        <v>1</v>
      </c>
      <c r="K11" s="322">
        <f t="shared" si="2"/>
        <v>1</v>
      </c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spans="1:26" ht="15" customHeight="1">
      <c r="A12" s="138"/>
      <c r="B12" s="203"/>
      <c r="C12" s="293"/>
      <c r="D12" s="293"/>
      <c r="E12" s="293"/>
      <c r="F12" s="293"/>
      <c r="G12" s="293"/>
      <c r="H12" s="293"/>
      <c r="I12" s="293"/>
      <c r="J12" s="293"/>
      <c r="K12" s="293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 ht="15" customHeight="1">
      <c r="A13" s="138"/>
      <c r="B13" s="203"/>
      <c r="C13" s="293"/>
      <c r="D13" s="293"/>
      <c r="E13" s="293"/>
      <c r="F13" s="293"/>
      <c r="G13" s="293"/>
      <c r="H13" s="293"/>
      <c r="I13" s="293"/>
      <c r="J13" s="293"/>
      <c r="K13" s="293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</row>
    <row r="14" spans="1:26" ht="15" customHeight="1">
      <c r="A14" s="265">
        <v>1</v>
      </c>
      <c r="B14" s="203" t="s">
        <v>606</v>
      </c>
      <c r="C14" s="293"/>
      <c r="D14" s="293"/>
      <c r="E14" s="293">
        <f t="shared" ref="E14:E19" si="3">SUM(C14:D14)</f>
        <v>0</v>
      </c>
      <c r="F14" s="293"/>
      <c r="G14" s="293"/>
      <c r="H14" s="293">
        <f t="shared" ref="H14:H19" si="4">SUM(F14:G14)</f>
        <v>0</v>
      </c>
      <c r="I14" s="293"/>
      <c r="J14" s="293"/>
      <c r="K14" s="293">
        <f t="shared" ref="K14:K19" si="5">SUM(I14:J14)</f>
        <v>0</v>
      </c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</row>
    <row r="15" spans="1:26" ht="15" customHeight="1">
      <c r="A15" s="203" t="s">
        <v>400</v>
      </c>
      <c r="B15" s="203" t="s">
        <v>607</v>
      </c>
      <c r="C15" s="293"/>
      <c r="D15" s="293"/>
      <c r="E15" s="293">
        <f t="shared" si="3"/>
        <v>0</v>
      </c>
      <c r="F15" s="293"/>
      <c r="G15" s="293"/>
      <c r="H15" s="293">
        <f t="shared" si="4"/>
        <v>0</v>
      </c>
      <c r="I15" s="293"/>
      <c r="J15" s="293"/>
      <c r="K15" s="293">
        <f t="shared" si="5"/>
        <v>0</v>
      </c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</row>
    <row r="16" spans="1:26" ht="15" customHeight="1">
      <c r="A16" s="203"/>
      <c r="B16" s="203" t="s">
        <v>608</v>
      </c>
      <c r="C16" s="293"/>
      <c r="D16" s="293"/>
      <c r="E16" s="293">
        <f t="shared" si="3"/>
        <v>0</v>
      </c>
      <c r="F16" s="293"/>
      <c r="G16" s="293"/>
      <c r="H16" s="293">
        <f t="shared" si="4"/>
        <v>0</v>
      </c>
      <c r="I16" s="293"/>
      <c r="J16" s="293"/>
      <c r="K16" s="293">
        <f t="shared" si="5"/>
        <v>0</v>
      </c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</row>
    <row r="17" spans="1:26" ht="15" customHeight="1">
      <c r="A17" s="203"/>
      <c r="B17" s="203"/>
      <c r="C17" s="293"/>
      <c r="D17" s="293"/>
      <c r="E17" s="293">
        <f t="shared" si="3"/>
        <v>0</v>
      </c>
      <c r="F17" s="293"/>
      <c r="G17" s="293"/>
      <c r="H17" s="293">
        <f t="shared" si="4"/>
        <v>0</v>
      </c>
      <c r="I17" s="293"/>
      <c r="J17" s="293"/>
      <c r="K17" s="293">
        <f t="shared" si="5"/>
        <v>0</v>
      </c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</row>
    <row r="18" spans="1:26" ht="15" customHeight="1">
      <c r="A18" s="228" t="s">
        <v>609</v>
      </c>
      <c r="B18" s="335"/>
      <c r="C18" s="339"/>
      <c r="D18" s="339"/>
      <c r="E18" s="322">
        <f t="shared" si="3"/>
        <v>0</v>
      </c>
      <c r="F18" s="336"/>
      <c r="G18" s="336"/>
      <c r="H18" s="322">
        <f t="shared" si="4"/>
        <v>0</v>
      </c>
      <c r="I18" s="322"/>
      <c r="J18" s="308"/>
      <c r="K18" s="322">
        <f t="shared" si="5"/>
        <v>0</v>
      </c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</row>
    <row r="19" spans="1:26" ht="15" customHeight="1">
      <c r="A19" s="308" t="s">
        <v>591</v>
      </c>
      <c r="B19" s="308"/>
      <c r="C19" s="308"/>
      <c r="D19" s="308"/>
      <c r="E19" s="322">
        <f t="shared" si="3"/>
        <v>0</v>
      </c>
      <c r="F19" s="322"/>
      <c r="G19" s="322"/>
      <c r="H19" s="322">
        <f t="shared" si="4"/>
        <v>0</v>
      </c>
      <c r="I19" s="322"/>
      <c r="J19" s="308"/>
      <c r="K19" s="322">
        <f t="shared" si="5"/>
        <v>0</v>
      </c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</row>
    <row r="20" spans="1:26" ht="15" customHeight="1">
      <c r="A20" s="131" t="s">
        <v>611</v>
      </c>
      <c r="B20" s="131"/>
      <c r="C20" s="314"/>
      <c r="D20" s="314"/>
      <c r="E20" s="136">
        <f>E19/'2'!$E$27*100000</f>
        <v>0</v>
      </c>
      <c r="F20" s="340"/>
      <c r="G20" s="340"/>
      <c r="H20" s="136">
        <f>H19/'2'!$E$27*100000</f>
        <v>0</v>
      </c>
      <c r="I20" s="340"/>
      <c r="J20" s="340"/>
      <c r="K20" s="136">
        <f>K19/'2'!$E$27*100000</f>
        <v>0</v>
      </c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</row>
    <row r="21" spans="1:26" ht="15" customHeight="1">
      <c r="A21" s="102"/>
      <c r="B21" s="102"/>
      <c r="C21" s="338"/>
      <c r="D21" s="338"/>
      <c r="E21" s="338"/>
      <c r="F21" s="338"/>
      <c r="G21" s="102"/>
      <c r="H21" s="102"/>
      <c r="I21" s="102"/>
      <c r="J21" s="102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</row>
    <row r="22" spans="1:26" ht="15" customHeight="1">
      <c r="A22" s="137" t="s">
        <v>470</v>
      </c>
      <c r="B22" s="137"/>
      <c r="C22" s="137"/>
      <c r="D22" s="137"/>
      <c r="E22" s="137"/>
      <c r="F22" s="137"/>
      <c r="G22" s="137"/>
      <c r="H22" s="137"/>
      <c r="I22" s="137"/>
      <c r="J22" s="137"/>
      <c r="K22" s="137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</row>
    <row r="23" spans="1:26" ht="15" customHeight="1">
      <c r="A23" s="137" t="s">
        <v>612</v>
      </c>
      <c r="B23" s="137"/>
      <c r="C23" s="137"/>
      <c r="D23" s="137"/>
      <c r="E23" s="137"/>
      <c r="F23" s="137"/>
      <c r="G23" s="137"/>
      <c r="H23" s="137"/>
      <c r="I23" s="137"/>
      <c r="J23" s="137"/>
      <c r="K23" s="137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</row>
    <row r="24" spans="1:26" ht="15" customHeight="1">
      <c r="A24" s="137"/>
      <c r="B24" s="137" t="s">
        <v>613</v>
      </c>
      <c r="C24" s="137"/>
      <c r="D24" s="137"/>
      <c r="E24" s="137"/>
      <c r="F24" s="137"/>
      <c r="G24" s="137"/>
      <c r="H24" s="137"/>
      <c r="I24" s="137"/>
      <c r="J24" s="137"/>
      <c r="K24" s="137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</row>
    <row r="25" spans="1:26" ht="15" customHeight="1">
      <c r="A25" s="102"/>
      <c r="B25" s="102"/>
      <c r="C25" s="102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</row>
    <row r="26" spans="1:26" ht="15" customHeight="1">
      <c r="A26" s="102"/>
      <c r="B26" s="102"/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</row>
    <row r="27" spans="1:26" ht="15" customHeight="1">
      <c r="A27" s="102"/>
      <c r="B27" s="102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</row>
    <row r="28" spans="1:26" ht="15" customHeight="1">
      <c r="A28" s="102"/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</row>
    <row r="29" spans="1:26" ht="15" customHeight="1">
      <c r="A29" s="102"/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</row>
    <row r="30" spans="1:26" ht="15" customHeight="1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</row>
    <row r="31" spans="1:26" ht="15" customHeight="1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</row>
    <row r="32" spans="1:26" ht="15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</row>
    <row r="33" spans="1:26" ht="15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</row>
    <row r="34" spans="1:26" ht="1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</row>
    <row r="35" spans="1:26" ht="1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 spans="1:26" ht="19.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</row>
    <row r="37" spans="1:26" ht="19.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</row>
    <row r="38" spans="1:26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</row>
    <row r="39" spans="1:26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</row>
    <row r="40" spans="1:26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37"/>
      <c r="M40" s="137"/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  <c r="Y40" s="137"/>
      <c r="Z40" s="137"/>
    </row>
    <row r="41" spans="1:26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37"/>
      <c r="M41" s="137"/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  <c r="Y41" s="137"/>
      <c r="Z41" s="137"/>
    </row>
    <row r="42" spans="1:26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37"/>
      <c r="M42" s="137"/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  <c r="Y42" s="137"/>
      <c r="Z42" s="137"/>
    </row>
    <row r="43" spans="1:26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 spans="1:26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</row>
    <row r="45" spans="1:26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 spans="1:26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 spans="1:26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26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 spans="1:26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spans="1:26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 spans="1:26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 spans="1:26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 spans="1:26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spans="1:26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 spans="1:26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 spans="1:26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 spans="1:26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spans="1:26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 spans="1:26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 spans="1:26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 spans="1:26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spans="1:26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 spans="1:26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 spans="1:26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 spans="1:26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spans="1:26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 spans="1:26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 spans="1:26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 spans="1:26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 spans="1:26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 spans="1:26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 spans="1:26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 spans="1:26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 spans="1:26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 spans="1:26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 spans="1:26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 spans="1:26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 spans="1:26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 spans="1:26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 spans="1:26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 spans="1:26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 spans="1:26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 spans="1:26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 spans="1:26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 spans="1:26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 spans="1:26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 spans="1:26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 spans="1:26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 spans="1:26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 spans="1:26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 spans="1:26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 spans="1:26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 spans="1:26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 spans="1:2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 spans="1:26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 spans="1:26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 spans="1:26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 spans="1:26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 spans="1:26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 spans="1:26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 spans="1:26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 spans="1:26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 spans="1:26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 spans="1:26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 spans="1:26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 spans="1:26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 spans="1:26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 spans="1:26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 spans="1:26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 spans="1:26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 spans="1:26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 spans="1:26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 spans="1:26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 spans="1:26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 spans="1:26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 spans="1:26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 spans="1:26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 spans="1:26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 spans="1:26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 spans="1:26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 spans="1:26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 spans="1:26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 spans="1:26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 spans="1:26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 spans="1:26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 spans="1:26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 spans="1:26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 spans="1:26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 spans="1:26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 spans="1:26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 spans="1:26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 spans="1:26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 spans="1:26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 spans="1:26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 spans="1:26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 spans="1:26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 spans="1:26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 spans="1:26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 spans="1:26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 spans="1:26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 spans="1:26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 spans="1:26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 spans="1:26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 spans="1:26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 spans="1:26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 spans="1:26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 spans="1:26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 spans="1:26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 spans="1:26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 spans="1:26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 spans="1:26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 spans="1:26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 spans="1:26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 spans="1:26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 spans="1:26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 spans="1:26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 spans="1:26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 spans="1:26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 spans="1:26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 spans="1:26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 spans="1:26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 spans="1:26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 spans="1:26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 spans="1:26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 spans="1:26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 spans="1:26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 spans="1:26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 spans="1:26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 spans="1:26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 spans="1:26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 spans="1:26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 spans="1:26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 spans="1:26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 spans="1:26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 spans="1:26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 spans="1:26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 spans="1:26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 spans="1:26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 spans="1:26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 spans="1:26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 spans="1:26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 spans="1:26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 spans="1:26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 spans="1:26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 spans="1:26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 spans="1:26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 spans="1:26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 spans="1:26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 spans="1:26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 spans="1:26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 spans="1:26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 spans="1:26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 spans="1:26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 spans="1:26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 spans="1:26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 spans="1:26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 spans="1:26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 spans="1:26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 spans="1:26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 spans="1:26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 spans="1:26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 spans="1:26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 spans="1:26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 spans="1:26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 spans="1:26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 spans="1:26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 spans="1:26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 spans="1:26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 spans="1:26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 spans="1:26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 spans="1:26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 spans="1:26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 spans="1:26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 spans="1:26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 spans="1:26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 spans="1:26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</row>
    <row r="222" spans="1:26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</row>
    <row r="223" spans="1:26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</row>
    <row r="224" spans="1:26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A3:K3"/>
    <mergeCell ref="A7:A8"/>
    <mergeCell ref="B7:B8"/>
    <mergeCell ref="C7:E7"/>
    <mergeCell ref="F7:H7"/>
    <mergeCell ref="I7:K7"/>
  </mergeCells>
  <printOptions horizontalCentered="1"/>
  <pageMargins left="1" right="0.36" top="1.1499999999999999" bottom="0.9" header="0" footer="0"/>
  <pageSetup paperSize="9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1000"/>
  <sheetViews>
    <sheetView workbookViewId="0"/>
  </sheetViews>
  <sheetFormatPr defaultColWidth="14.42578125" defaultRowHeight="15" customHeight="1"/>
  <cols>
    <col min="1" max="1" width="5.7109375" customWidth="1"/>
    <col min="2" max="2" width="39.28515625" customWidth="1"/>
    <col min="3" max="14" width="9.7109375" customWidth="1"/>
    <col min="15" max="26" width="9.28515625" customWidth="1"/>
  </cols>
  <sheetData>
    <row r="1" spans="1:26" ht="15.75">
      <c r="A1" s="100" t="s">
        <v>631</v>
      </c>
      <c r="B1" s="102"/>
      <c r="C1" s="102"/>
      <c r="D1" s="102"/>
      <c r="E1" s="102"/>
      <c r="F1" s="102" t="s">
        <v>400</v>
      </c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5.75">
      <c r="A3" s="963" t="s">
        <v>632</v>
      </c>
      <c r="B3" s="953"/>
      <c r="C3" s="953"/>
      <c r="D3" s="953"/>
      <c r="E3" s="953"/>
      <c r="F3" s="953"/>
      <c r="G3" s="953"/>
      <c r="H3" s="953"/>
      <c r="I3" s="953"/>
      <c r="J3" s="953"/>
      <c r="K3" s="953"/>
      <c r="L3" s="953"/>
      <c r="M3" s="953"/>
      <c r="N3" s="953"/>
      <c r="O3" s="162"/>
      <c r="P3" s="162"/>
      <c r="Q3" s="162"/>
      <c r="R3" s="162"/>
      <c r="S3" s="162"/>
      <c r="T3" s="102"/>
      <c r="U3" s="102"/>
      <c r="V3" s="102"/>
      <c r="W3" s="102"/>
      <c r="X3" s="102"/>
      <c r="Y3" s="102"/>
      <c r="Z3" s="102"/>
    </row>
    <row r="4" spans="1:26" ht="15.75">
      <c r="A4" s="101"/>
      <c r="B4" s="101"/>
      <c r="C4" s="101"/>
      <c r="D4" s="139"/>
      <c r="E4" s="139" t="str">
        <f>'1'!E5</f>
        <v>KABUPATEN/KOTA</v>
      </c>
      <c r="F4" s="105" t="str">
        <f>'1'!$F$5</f>
        <v>KARANGANYAR</v>
      </c>
      <c r="G4" s="101"/>
      <c r="H4" s="101"/>
      <c r="I4" s="103"/>
      <c r="J4" s="103"/>
      <c r="K4" s="103"/>
      <c r="L4" s="103"/>
      <c r="M4" s="103"/>
      <c r="N4" s="103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5.75">
      <c r="A5" s="101"/>
      <c r="B5" s="101"/>
      <c r="C5" s="101"/>
      <c r="D5" s="139"/>
      <c r="E5" s="139" t="str">
        <f>'1'!E6</f>
        <v>TAHUN</v>
      </c>
      <c r="F5" s="105">
        <f>'1'!$F$6</f>
        <v>2023</v>
      </c>
      <c r="G5" s="101"/>
      <c r="H5" s="101"/>
      <c r="I5" s="103"/>
      <c r="J5" s="103"/>
      <c r="K5" s="103"/>
      <c r="L5" s="103"/>
      <c r="M5" s="103"/>
      <c r="N5" s="103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>
      <c r="A6" s="169"/>
      <c r="B6" s="169"/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34.5" customHeight="1">
      <c r="A7" s="212" t="s">
        <v>4</v>
      </c>
      <c r="B7" s="212" t="s">
        <v>597</v>
      </c>
      <c r="C7" s="1007" t="s">
        <v>633</v>
      </c>
      <c r="D7" s="977"/>
      <c r="E7" s="978"/>
      <c r="F7" s="1007" t="s">
        <v>634</v>
      </c>
      <c r="G7" s="977"/>
      <c r="H7" s="978"/>
      <c r="I7" s="1007" t="s">
        <v>635</v>
      </c>
      <c r="J7" s="977"/>
      <c r="K7" s="978"/>
      <c r="L7" s="1007" t="s">
        <v>636</v>
      </c>
      <c r="M7" s="977"/>
      <c r="N7" s="978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15" customHeight="1">
      <c r="A8" s="341"/>
      <c r="B8" s="341"/>
      <c r="C8" s="342" t="s">
        <v>8</v>
      </c>
      <c r="D8" s="342" t="s">
        <v>9</v>
      </c>
      <c r="E8" s="342" t="s">
        <v>10</v>
      </c>
      <c r="F8" s="342" t="s">
        <v>8</v>
      </c>
      <c r="G8" s="342" t="s">
        <v>9</v>
      </c>
      <c r="H8" s="342" t="s">
        <v>10</v>
      </c>
      <c r="I8" s="342" t="s">
        <v>8</v>
      </c>
      <c r="J8" s="342" t="s">
        <v>9</v>
      </c>
      <c r="K8" s="342" t="s">
        <v>10</v>
      </c>
      <c r="L8" s="342" t="s">
        <v>8</v>
      </c>
      <c r="M8" s="342" t="s">
        <v>9</v>
      </c>
      <c r="N8" s="343" t="s">
        <v>10</v>
      </c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 ht="15.75" customHeight="1">
      <c r="A9" s="142">
        <v>1</v>
      </c>
      <c r="B9" s="142">
        <v>2</v>
      </c>
      <c r="C9" s="142">
        <v>3</v>
      </c>
      <c r="D9" s="142">
        <v>4</v>
      </c>
      <c r="E9" s="142">
        <v>5</v>
      </c>
      <c r="F9" s="142">
        <v>6</v>
      </c>
      <c r="G9" s="142">
        <v>7</v>
      </c>
      <c r="H9" s="142">
        <v>8</v>
      </c>
      <c r="I9" s="142">
        <v>9</v>
      </c>
      <c r="J9" s="142">
        <v>10</v>
      </c>
      <c r="K9" s="142">
        <v>11</v>
      </c>
      <c r="L9" s="142">
        <v>12</v>
      </c>
      <c r="M9" s="142">
        <v>13</v>
      </c>
      <c r="N9" s="142">
        <v>14</v>
      </c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</row>
    <row r="10" spans="1:26">
      <c r="A10" s="308">
        <v>1</v>
      </c>
      <c r="B10" s="308" t="str">
        <f>'9'!C9</f>
        <v>PUSKESMAS JUMAPOLO</v>
      </c>
      <c r="C10" s="229">
        <v>0</v>
      </c>
      <c r="D10" s="229">
        <v>1</v>
      </c>
      <c r="E10" s="229">
        <f t="shared" ref="E10:E11" si="0">SUM(C10:D10)</f>
        <v>1</v>
      </c>
      <c r="F10" s="229">
        <v>0</v>
      </c>
      <c r="G10" s="229">
        <v>0</v>
      </c>
      <c r="H10" s="229">
        <f t="shared" ref="H10:H11" si="1">SUM(F10:G10)</f>
        <v>0</v>
      </c>
      <c r="I10" s="229">
        <v>0</v>
      </c>
      <c r="J10" s="229">
        <v>1</v>
      </c>
      <c r="K10" s="229">
        <f t="shared" ref="K10:K11" si="2">SUM(I10:J10)</f>
        <v>1</v>
      </c>
      <c r="L10" s="229">
        <v>1</v>
      </c>
      <c r="M10" s="229">
        <v>2</v>
      </c>
      <c r="N10" s="229">
        <f t="shared" ref="N10:N11" si="3">SUM(L10:M10)</f>
        <v>3</v>
      </c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</row>
    <row r="11" spans="1:26" ht="15" customHeight="1">
      <c r="A11" s="308">
        <v>2</v>
      </c>
      <c r="B11" s="308" t="str">
        <f>'13'!B11</f>
        <v>KLINIK KUSUMO HUSODO</v>
      </c>
      <c r="C11" s="229">
        <v>0</v>
      </c>
      <c r="D11" s="229">
        <v>1</v>
      </c>
      <c r="E11" s="229">
        <f t="shared" si="0"/>
        <v>1</v>
      </c>
      <c r="F11" s="229">
        <v>0</v>
      </c>
      <c r="G11" s="229">
        <v>0</v>
      </c>
      <c r="H11" s="229">
        <f t="shared" si="1"/>
        <v>0</v>
      </c>
      <c r="I11" s="229">
        <v>0</v>
      </c>
      <c r="J11" s="229">
        <v>0</v>
      </c>
      <c r="K11" s="229">
        <f t="shared" si="2"/>
        <v>0</v>
      </c>
      <c r="L11" s="229">
        <v>0</v>
      </c>
      <c r="M11" s="229">
        <v>2</v>
      </c>
      <c r="N11" s="229">
        <f t="shared" si="3"/>
        <v>2</v>
      </c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spans="1:26" ht="15" customHeight="1">
      <c r="A12" s="138"/>
      <c r="B12" s="203"/>
      <c r="C12" s="226"/>
      <c r="D12" s="226"/>
      <c r="E12" s="226"/>
      <c r="F12" s="226"/>
      <c r="G12" s="226"/>
      <c r="H12" s="309"/>
      <c r="I12" s="226"/>
      <c r="J12" s="226"/>
      <c r="K12" s="309"/>
      <c r="L12" s="226"/>
      <c r="M12" s="226"/>
      <c r="N12" s="309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 ht="15" customHeight="1">
      <c r="A13" s="235"/>
      <c r="B13" s="127"/>
      <c r="C13" s="236"/>
      <c r="D13" s="236"/>
      <c r="E13" s="236"/>
      <c r="F13" s="236"/>
      <c r="G13" s="236"/>
      <c r="H13" s="310"/>
      <c r="I13" s="236"/>
      <c r="J13" s="236"/>
      <c r="K13" s="310"/>
      <c r="L13" s="236"/>
      <c r="M13" s="236"/>
      <c r="N13" s="310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</row>
    <row r="14" spans="1:26" ht="15" customHeight="1">
      <c r="A14" s="203">
        <v>1</v>
      </c>
      <c r="B14" s="203" t="s">
        <v>606</v>
      </c>
      <c r="C14" s="226"/>
      <c r="D14" s="226"/>
      <c r="E14" s="309">
        <f t="shared" ref="E14:E19" si="4">SUM(C14:D14)</f>
        <v>0</v>
      </c>
      <c r="F14" s="226"/>
      <c r="G14" s="226"/>
      <c r="H14" s="309">
        <f t="shared" ref="H14:H19" si="5">SUM(F14:G14)</f>
        <v>0</v>
      </c>
      <c r="I14" s="226"/>
      <c r="J14" s="226"/>
      <c r="K14" s="309">
        <f t="shared" ref="K14:K19" si="6">SUM(I14:J14)</f>
        <v>0</v>
      </c>
      <c r="L14" s="226"/>
      <c r="M14" s="226"/>
      <c r="N14" s="309">
        <f t="shared" ref="N14:N19" si="7">SUM(L14:M14)</f>
        <v>0</v>
      </c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</row>
    <row r="15" spans="1:26" ht="15" customHeight="1">
      <c r="A15" s="203" t="s">
        <v>400</v>
      </c>
      <c r="B15" s="203" t="s">
        <v>607</v>
      </c>
      <c r="C15" s="226"/>
      <c r="D15" s="226"/>
      <c r="E15" s="309">
        <f t="shared" si="4"/>
        <v>0</v>
      </c>
      <c r="F15" s="226"/>
      <c r="G15" s="226"/>
      <c r="H15" s="309">
        <f t="shared" si="5"/>
        <v>0</v>
      </c>
      <c r="I15" s="226"/>
      <c r="J15" s="226"/>
      <c r="K15" s="309">
        <f t="shared" si="6"/>
        <v>0</v>
      </c>
      <c r="L15" s="226"/>
      <c r="M15" s="226"/>
      <c r="N15" s="309">
        <f t="shared" si="7"/>
        <v>0</v>
      </c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</row>
    <row r="16" spans="1:26" ht="15" customHeight="1">
      <c r="A16" s="203"/>
      <c r="B16" s="203" t="s">
        <v>608</v>
      </c>
      <c r="C16" s="226"/>
      <c r="D16" s="226"/>
      <c r="E16" s="309">
        <f t="shared" si="4"/>
        <v>0</v>
      </c>
      <c r="F16" s="226"/>
      <c r="G16" s="226"/>
      <c r="H16" s="309">
        <f t="shared" si="5"/>
        <v>0</v>
      </c>
      <c r="I16" s="226"/>
      <c r="J16" s="226"/>
      <c r="K16" s="309">
        <f t="shared" si="6"/>
        <v>0</v>
      </c>
      <c r="L16" s="226"/>
      <c r="M16" s="226"/>
      <c r="N16" s="309">
        <f t="shared" si="7"/>
        <v>0</v>
      </c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</row>
    <row r="17" spans="1:26" ht="15" customHeight="1">
      <c r="A17" s="203"/>
      <c r="B17" s="203"/>
      <c r="C17" s="226"/>
      <c r="D17" s="226"/>
      <c r="E17" s="309">
        <f t="shared" si="4"/>
        <v>0</v>
      </c>
      <c r="F17" s="226"/>
      <c r="G17" s="226"/>
      <c r="H17" s="309">
        <f t="shared" si="5"/>
        <v>0</v>
      </c>
      <c r="I17" s="226"/>
      <c r="J17" s="226"/>
      <c r="K17" s="309">
        <f t="shared" si="6"/>
        <v>0</v>
      </c>
      <c r="L17" s="226"/>
      <c r="M17" s="226"/>
      <c r="N17" s="309">
        <f t="shared" si="7"/>
        <v>0</v>
      </c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</row>
    <row r="18" spans="1:26" ht="15" customHeight="1">
      <c r="A18" s="228" t="s">
        <v>609</v>
      </c>
      <c r="B18" s="335"/>
      <c r="C18" s="229"/>
      <c r="D18" s="229"/>
      <c r="E18" s="229">
        <f t="shared" si="4"/>
        <v>0</v>
      </c>
      <c r="F18" s="229"/>
      <c r="G18" s="229"/>
      <c r="H18" s="229">
        <f t="shared" si="5"/>
        <v>0</v>
      </c>
      <c r="I18" s="229"/>
      <c r="J18" s="229"/>
      <c r="K18" s="229">
        <f t="shared" si="6"/>
        <v>0</v>
      </c>
      <c r="L18" s="229"/>
      <c r="M18" s="229"/>
      <c r="N18" s="229">
        <f t="shared" si="7"/>
        <v>0</v>
      </c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</row>
    <row r="19" spans="1:26" ht="15" customHeight="1">
      <c r="A19" s="308" t="s">
        <v>591</v>
      </c>
      <c r="B19" s="308"/>
      <c r="C19" s="229"/>
      <c r="D19" s="229"/>
      <c r="E19" s="229">
        <f t="shared" si="4"/>
        <v>0</v>
      </c>
      <c r="F19" s="229"/>
      <c r="G19" s="229"/>
      <c r="H19" s="229">
        <f t="shared" si="5"/>
        <v>0</v>
      </c>
      <c r="I19" s="229"/>
      <c r="J19" s="229"/>
      <c r="K19" s="229">
        <f t="shared" si="6"/>
        <v>0</v>
      </c>
      <c r="L19" s="229"/>
      <c r="M19" s="229"/>
      <c r="N19" s="229">
        <f t="shared" si="7"/>
        <v>0</v>
      </c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</row>
    <row r="20" spans="1:26" ht="15" customHeight="1">
      <c r="A20" s="131" t="s">
        <v>611</v>
      </c>
      <c r="B20" s="131"/>
      <c r="C20" s="314"/>
      <c r="D20" s="314"/>
      <c r="E20" s="136">
        <f>E19/'2'!$E$27*100000</f>
        <v>0</v>
      </c>
      <c r="F20" s="340"/>
      <c r="G20" s="340"/>
      <c r="H20" s="136">
        <f>H19/'2'!$E$27*100000</f>
        <v>0</v>
      </c>
      <c r="I20" s="340"/>
      <c r="J20" s="340"/>
      <c r="K20" s="136">
        <f>K19/'2'!$E$27*100000</f>
        <v>0</v>
      </c>
      <c r="L20" s="340"/>
      <c r="M20" s="340"/>
      <c r="N20" s="136">
        <f>N19/'2'!$E$27*100000</f>
        <v>0</v>
      </c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</row>
    <row r="21" spans="1:26" ht="15" customHeight="1">
      <c r="A21" s="102"/>
      <c r="B21" s="102"/>
      <c r="C21" s="102"/>
      <c r="D21" s="102"/>
      <c r="E21" s="102"/>
      <c r="F21" s="102"/>
      <c r="G21" s="102"/>
      <c r="H21" s="102"/>
      <c r="I21" s="102"/>
      <c r="J21" s="102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</row>
    <row r="22" spans="1:26" ht="15" customHeight="1">
      <c r="A22" s="137" t="s">
        <v>470</v>
      </c>
      <c r="B22" s="137"/>
      <c r="C22" s="137"/>
      <c r="D22" s="137"/>
      <c r="E22" s="137"/>
      <c r="F22" s="137"/>
      <c r="G22" s="137"/>
      <c r="H22" s="137"/>
      <c r="I22" s="137"/>
      <c r="J22" s="137"/>
      <c r="K22" s="137"/>
      <c r="L22" s="137"/>
      <c r="M22" s="137"/>
      <c r="N22" s="137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</row>
    <row r="23" spans="1:26" ht="15" customHeight="1">
      <c r="A23" s="137" t="s">
        <v>612</v>
      </c>
      <c r="B23" s="137"/>
      <c r="C23" s="137"/>
      <c r="D23" s="137"/>
      <c r="E23" s="137"/>
      <c r="F23" s="137"/>
      <c r="G23" s="137"/>
      <c r="H23" s="137"/>
      <c r="I23" s="137"/>
      <c r="J23" s="137"/>
      <c r="K23" s="137"/>
      <c r="L23" s="137"/>
      <c r="M23" s="137"/>
      <c r="N23" s="137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</row>
    <row r="24" spans="1:26" ht="15" customHeight="1">
      <c r="A24" s="137"/>
      <c r="B24" s="137" t="s">
        <v>613</v>
      </c>
      <c r="C24" s="137"/>
      <c r="D24" s="137"/>
      <c r="E24" s="137"/>
      <c r="F24" s="137"/>
      <c r="G24" s="137"/>
      <c r="H24" s="137"/>
      <c r="I24" s="137"/>
      <c r="J24" s="137"/>
      <c r="K24" s="137"/>
      <c r="L24" s="137"/>
      <c r="M24" s="137"/>
      <c r="N24" s="137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</row>
    <row r="25" spans="1:26" ht="15" customHeight="1">
      <c r="A25" s="102"/>
      <c r="B25" s="102"/>
      <c r="C25" s="102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</row>
    <row r="26" spans="1:26" ht="15" customHeight="1">
      <c r="A26" s="102"/>
      <c r="B26" s="102"/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</row>
    <row r="27" spans="1:26" ht="15" customHeight="1">
      <c r="A27" s="102"/>
      <c r="B27" s="102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</row>
    <row r="28" spans="1:26" ht="15" customHeight="1">
      <c r="A28" s="102"/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</row>
    <row r="29" spans="1:26" ht="15" customHeight="1">
      <c r="A29" s="102"/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</row>
    <row r="30" spans="1:26" ht="15" customHeight="1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</row>
    <row r="31" spans="1:26" ht="15" customHeight="1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</row>
    <row r="32" spans="1:26" ht="19.5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</row>
    <row r="33" spans="1:26" ht="15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</row>
    <row r="34" spans="1:26" ht="1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</row>
    <row r="35" spans="1:26" ht="1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 spans="1:26" ht="19.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</row>
    <row r="37" spans="1:26" ht="19.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</row>
    <row r="38" spans="1:26" ht="19.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</row>
    <row r="39" spans="1:26" ht="19.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</row>
    <row r="40" spans="1:26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37"/>
      <c r="P40" s="137"/>
      <c r="Q40" s="137"/>
      <c r="R40" s="137"/>
      <c r="S40" s="137"/>
      <c r="T40" s="137"/>
      <c r="U40" s="137"/>
      <c r="V40" s="137"/>
      <c r="W40" s="137"/>
      <c r="X40" s="137"/>
      <c r="Y40" s="137"/>
      <c r="Z40" s="137"/>
    </row>
    <row r="41" spans="1:26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37"/>
      <c r="P41" s="137"/>
      <c r="Q41" s="137"/>
      <c r="R41" s="137"/>
      <c r="S41" s="137"/>
      <c r="T41" s="137"/>
      <c r="U41" s="137"/>
      <c r="V41" s="137"/>
      <c r="W41" s="137"/>
      <c r="X41" s="137"/>
      <c r="Y41" s="137"/>
      <c r="Z41" s="137"/>
    </row>
    <row r="42" spans="1:26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37"/>
      <c r="P42" s="137"/>
      <c r="Q42" s="137"/>
      <c r="R42" s="137"/>
      <c r="S42" s="137"/>
      <c r="T42" s="137"/>
      <c r="U42" s="137"/>
      <c r="V42" s="137"/>
      <c r="W42" s="137"/>
      <c r="X42" s="137"/>
      <c r="Y42" s="137"/>
      <c r="Z42" s="137"/>
    </row>
    <row r="43" spans="1:26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 spans="1:26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</row>
    <row r="45" spans="1:26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 spans="1:26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 spans="1:26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26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 spans="1:26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spans="1:26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 spans="1:26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 spans="1:26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 spans="1:26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spans="1:26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 spans="1:26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 spans="1:26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 spans="1:26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spans="1:26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 spans="1:26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 spans="1:26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 spans="1:26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spans="1:26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 spans="1:26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 spans="1:26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 spans="1:26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spans="1:26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 spans="1:26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 spans="1:26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 spans="1:26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 spans="1:26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 spans="1:26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 spans="1:26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 spans="1:26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 spans="1:26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 spans="1:26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 spans="1:26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 spans="1:26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 spans="1:26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 spans="1:26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 spans="1:26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 spans="1:26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 spans="1:26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 spans="1:26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 spans="1:26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 spans="1:26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 spans="1:26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 spans="1:26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 spans="1:26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 spans="1:26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 spans="1:26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 spans="1:26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 spans="1:26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 spans="1:26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 spans="1:2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 spans="1:26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 spans="1:26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 spans="1:26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 spans="1:26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 spans="1:26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 spans="1:26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 spans="1:26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 spans="1:26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 spans="1:26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 spans="1:26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 spans="1:26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 spans="1:26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 spans="1:26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 spans="1:26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 spans="1:26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 spans="1:26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 spans="1:26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 spans="1:26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 spans="1:26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 spans="1:26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 spans="1:26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 spans="1:26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 spans="1:26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 spans="1:26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 spans="1:26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 spans="1:26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 spans="1:26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 spans="1:26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 spans="1:26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 spans="1:26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 spans="1:26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 spans="1:26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 spans="1:26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 spans="1:26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 spans="1:26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 spans="1:26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 spans="1:26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 spans="1:26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 spans="1:26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 spans="1:26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 spans="1:26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 spans="1:26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 spans="1:26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 spans="1:26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 spans="1:26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 spans="1:26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 spans="1:26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 spans="1:26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 spans="1:26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 spans="1:26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 spans="1:26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 spans="1:26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 spans="1:26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 spans="1:26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 spans="1:26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 spans="1:26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 spans="1:26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 spans="1:26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 spans="1:26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 spans="1:26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 spans="1:26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 spans="1:26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 spans="1:26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 spans="1:26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 spans="1:26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 spans="1:26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 spans="1:26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 spans="1:26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 spans="1:26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 spans="1:26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 spans="1:26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 spans="1:26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 spans="1:26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 spans="1:26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 spans="1:26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 spans="1:26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 spans="1:26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 spans="1:26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 spans="1:26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 spans="1:26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 spans="1:26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 spans="1:26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 spans="1:26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 spans="1:26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 spans="1:26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 spans="1:26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 spans="1:26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 spans="1:26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 spans="1:26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 spans="1:26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 spans="1:26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 spans="1:26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 spans="1:26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 spans="1:26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 spans="1:26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 spans="1:26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 spans="1:26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 spans="1:26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 spans="1:26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 spans="1:26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 spans="1:26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 spans="1:26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 spans="1:26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 spans="1:26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 spans="1:26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 spans="1:26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 spans="1:26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 spans="1:26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 spans="1:26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 spans="1:26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 spans="1:26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 spans="1:26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 spans="1:26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 spans="1:26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 spans="1:26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 spans="1:26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 spans="1:26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 spans="1:26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 spans="1:26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 spans="1:26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 spans="1:26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 spans="1:26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</row>
    <row r="222" spans="1:26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</row>
    <row r="223" spans="1:26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</row>
    <row r="224" spans="1:26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3:N3"/>
    <mergeCell ref="C7:E7"/>
    <mergeCell ref="F7:H7"/>
    <mergeCell ref="I7:K7"/>
    <mergeCell ref="L7:N7"/>
  </mergeCells>
  <printOptions horizontalCentered="1"/>
  <pageMargins left="1.24" right="0.73" top="1.1499999999999999" bottom="0.9" header="0" footer="0"/>
  <pageSetup paperSize="9" orientation="landscape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1000"/>
  <sheetViews>
    <sheetView workbookViewId="0"/>
  </sheetViews>
  <sheetFormatPr defaultColWidth="14.42578125" defaultRowHeight="15" customHeight="1"/>
  <cols>
    <col min="1" max="1" width="5.7109375" customWidth="1"/>
    <col min="2" max="2" width="38.42578125" customWidth="1"/>
    <col min="3" max="11" width="10.7109375" customWidth="1"/>
    <col min="12" max="26" width="9.28515625" customWidth="1"/>
  </cols>
  <sheetData>
    <row r="1" spans="1:26" ht="15.75">
      <c r="A1" s="100" t="s">
        <v>637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5.75">
      <c r="A3" s="963" t="s">
        <v>638</v>
      </c>
      <c r="B3" s="953"/>
      <c r="C3" s="953"/>
      <c r="D3" s="953"/>
      <c r="E3" s="953"/>
      <c r="F3" s="953"/>
      <c r="G3" s="953"/>
      <c r="H3" s="953"/>
      <c r="I3" s="953"/>
      <c r="J3" s="953"/>
      <c r="K3" s="953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15.75">
      <c r="A4" s="101"/>
      <c r="B4" s="101"/>
      <c r="C4" s="101"/>
      <c r="D4" s="139" t="str">
        <f>'1'!E5</f>
        <v>KABUPATEN/KOTA</v>
      </c>
      <c r="E4" s="105" t="str">
        <f>'1'!$F$5</f>
        <v>KARANGANYAR</v>
      </c>
      <c r="F4" s="101"/>
      <c r="G4" s="101"/>
      <c r="H4" s="101"/>
      <c r="I4" s="101"/>
      <c r="J4" s="101"/>
      <c r="K4" s="101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5.75">
      <c r="A5" s="101"/>
      <c r="B5" s="101"/>
      <c r="C5" s="101"/>
      <c r="D5" s="139" t="str">
        <f>'1'!E6</f>
        <v>TAHUN</v>
      </c>
      <c r="E5" s="105">
        <f>'1'!$F$6</f>
        <v>2023</v>
      </c>
      <c r="F5" s="101"/>
      <c r="G5" s="101"/>
      <c r="H5" s="101"/>
      <c r="I5" s="101"/>
      <c r="J5" s="101"/>
      <c r="K5" s="101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>
      <c r="A6" s="169"/>
      <c r="B6" s="169"/>
      <c r="C6" s="169"/>
      <c r="D6" s="169"/>
      <c r="E6" s="169"/>
      <c r="F6" s="169"/>
      <c r="G6" s="169"/>
      <c r="H6" s="169"/>
      <c r="I6" s="169"/>
      <c r="J6" s="169"/>
      <c r="K6" s="169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19.5" customHeight="1">
      <c r="A7" s="964" t="s">
        <v>4</v>
      </c>
      <c r="B7" s="964" t="s">
        <v>597</v>
      </c>
      <c r="C7" s="988" t="s">
        <v>639</v>
      </c>
      <c r="D7" s="977"/>
      <c r="E7" s="977"/>
      <c r="F7" s="977"/>
      <c r="G7" s="977"/>
      <c r="H7" s="977"/>
      <c r="I7" s="977"/>
      <c r="J7" s="977"/>
      <c r="K7" s="978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48" customHeight="1">
      <c r="A8" s="965"/>
      <c r="B8" s="965"/>
      <c r="C8" s="1008" t="s">
        <v>640</v>
      </c>
      <c r="D8" s="958"/>
      <c r="E8" s="959"/>
      <c r="F8" s="1008" t="s">
        <v>641</v>
      </c>
      <c r="G8" s="958"/>
      <c r="H8" s="959"/>
      <c r="I8" s="980" t="s">
        <v>600</v>
      </c>
      <c r="J8" s="958"/>
      <c r="K8" s="959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 ht="30" customHeight="1">
      <c r="A9" s="955"/>
      <c r="B9" s="955"/>
      <c r="C9" s="141" t="s">
        <v>8</v>
      </c>
      <c r="D9" s="141" t="s">
        <v>9</v>
      </c>
      <c r="E9" s="141" t="s">
        <v>10</v>
      </c>
      <c r="F9" s="141" t="s">
        <v>8</v>
      </c>
      <c r="G9" s="141" t="s">
        <v>9</v>
      </c>
      <c r="H9" s="141" t="s">
        <v>10</v>
      </c>
      <c r="I9" s="141" t="s">
        <v>8</v>
      </c>
      <c r="J9" s="141" t="s">
        <v>9</v>
      </c>
      <c r="K9" s="141" t="s">
        <v>10</v>
      </c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</row>
    <row r="10" spans="1:26">
      <c r="A10" s="142">
        <v>1</v>
      </c>
      <c r="B10" s="142">
        <v>2</v>
      </c>
      <c r="C10" s="142">
        <v>3</v>
      </c>
      <c r="D10" s="142">
        <v>4</v>
      </c>
      <c r="E10" s="142">
        <v>5</v>
      </c>
      <c r="F10" s="142">
        <v>6</v>
      </c>
      <c r="G10" s="142">
        <v>7</v>
      </c>
      <c r="H10" s="142">
        <v>8</v>
      </c>
      <c r="I10" s="142">
        <v>9</v>
      </c>
      <c r="J10" s="142">
        <v>10</v>
      </c>
      <c r="K10" s="142">
        <v>11</v>
      </c>
      <c r="L10" s="119"/>
      <c r="M10" s="119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</row>
    <row r="11" spans="1:26" ht="19.5" customHeight="1">
      <c r="A11" s="308">
        <v>1</v>
      </c>
      <c r="B11" s="308" t="str">
        <f>'9'!C9</f>
        <v>PUSKESMAS JUMAPOLO</v>
      </c>
      <c r="C11" s="229">
        <v>0</v>
      </c>
      <c r="D11" s="229">
        <v>1</v>
      </c>
      <c r="E11" s="229">
        <f t="shared" ref="E11:E14" si="0">SUM(C11:D11)</f>
        <v>1</v>
      </c>
      <c r="F11" s="229">
        <v>0</v>
      </c>
      <c r="G11" s="229">
        <v>1</v>
      </c>
      <c r="H11" s="229">
        <f t="shared" ref="H11:H14" si="1">SUM(F11:G11)</f>
        <v>1</v>
      </c>
      <c r="I11" s="229">
        <f t="shared" ref="I11:J11" si="2">SUM(C11,F11)</f>
        <v>0</v>
      </c>
      <c r="J11" s="229">
        <f t="shared" si="2"/>
        <v>2</v>
      </c>
      <c r="K11" s="229">
        <f t="shared" ref="K11:K14" si="3">SUM(I11:J11)</f>
        <v>2</v>
      </c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spans="1:26" ht="19.5" customHeight="1">
      <c r="A12" s="308">
        <v>2</v>
      </c>
      <c r="B12" s="308" t="str">
        <f>'13'!B11</f>
        <v>KLINIK KUSUMO HUSODO</v>
      </c>
      <c r="C12" s="229">
        <v>0</v>
      </c>
      <c r="D12" s="229">
        <v>1</v>
      </c>
      <c r="E12" s="229">
        <f t="shared" si="0"/>
        <v>1</v>
      </c>
      <c r="F12" s="229">
        <v>0</v>
      </c>
      <c r="G12" s="229">
        <v>1</v>
      </c>
      <c r="H12" s="229">
        <f t="shared" si="1"/>
        <v>1</v>
      </c>
      <c r="I12" s="229">
        <f t="shared" ref="I12:J12" si="4">SUM(C12,F12)</f>
        <v>0</v>
      </c>
      <c r="J12" s="229">
        <f t="shared" si="4"/>
        <v>2</v>
      </c>
      <c r="K12" s="229">
        <f t="shared" si="3"/>
        <v>2</v>
      </c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 ht="19.5" customHeight="1">
      <c r="A13" s="308">
        <v>3</v>
      </c>
      <c r="B13" s="308" t="s">
        <v>642</v>
      </c>
      <c r="C13" s="229">
        <v>0</v>
      </c>
      <c r="D13" s="229">
        <v>1</v>
      </c>
      <c r="E13" s="229">
        <f t="shared" si="0"/>
        <v>1</v>
      </c>
      <c r="F13" s="229">
        <v>0</v>
      </c>
      <c r="G13" s="229">
        <v>1</v>
      </c>
      <c r="H13" s="229">
        <f t="shared" si="1"/>
        <v>1</v>
      </c>
      <c r="I13" s="229">
        <f t="shared" ref="I13:J13" si="5">SUM(C13,F13)</f>
        <v>0</v>
      </c>
      <c r="J13" s="229">
        <f t="shared" si="5"/>
        <v>2</v>
      </c>
      <c r="K13" s="229">
        <f t="shared" si="3"/>
        <v>2</v>
      </c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</row>
    <row r="14" spans="1:26" ht="19.5" customHeight="1">
      <c r="A14" s="308">
        <v>4</v>
      </c>
      <c r="B14" s="308" t="s">
        <v>643</v>
      </c>
      <c r="C14" s="229">
        <v>0</v>
      </c>
      <c r="D14" s="229">
        <v>1</v>
      </c>
      <c r="E14" s="229">
        <f t="shared" si="0"/>
        <v>1</v>
      </c>
      <c r="F14" s="229">
        <v>0</v>
      </c>
      <c r="G14" s="229">
        <v>1</v>
      </c>
      <c r="H14" s="229">
        <f t="shared" si="1"/>
        <v>1</v>
      </c>
      <c r="I14" s="229">
        <f t="shared" ref="I14:J14" si="6">SUM(C14,F14)</f>
        <v>0</v>
      </c>
      <c r="J14" s="229">
        <f t="shared" si="6"/>
        <v>2</v>
      </c>
      <c r="K14" s="229">
        <f t="shared" si="3"/>
        <v>2</v>
      </c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</row>
    <row r="15" spans="1:26" ht="19.5" customHeight="1">
      <c r="A15" s="138"/>
      <c r="B15" s="203"/>
      <c r="C15" s="309"/>
      <c r="D15" s="309"/>
      <c r="E15" s="226"/>
      <c r="F15" s="309"/>
      <c r="G15" s="309"/>
      <c r="H15" s="226"/>
      <c r="I15" s="226"/>
      <c r="J15" s="309"/>
      <c r="K15" s="309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</row>
    <row r="16" spans="1:26" ht="19.5" customHeight="1">
      <c r="A16" s="207"/>
      <c r="B16" s="203"/>
      <c r="C16" s="309"/>
      <c r="D16" s="309"/>
      <c r="E16" s="226"/>
      <c r="F16" s="309"/>
      <c r="G16" s="309"/>
      <c r="H16" s="226"/>
      <c r="I16" s="226"/>
      <c r="J16" s="309"/>
      <c r="K16" s="309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</row>
    <row r="17" spans="1:26" ht="19.5" customHeight="1">
      <c r="A17" s="308">
        <v>1</v>
      </c>
      <c r="B17" s="308" t="s">
        <v>606</v>
      </c>
      <c r="C17" s="229"/>
      <c r="D17" s="229"/>
      <c r="E17" s="229">
        <f t="shared" ref="E17:E22" si="7">SUM(C17:D17)</f>
        <v>0</v>
      </c>
      <c r="F17" s="229"/>
      <c r="G17" s="229"/>
      <c r="H17" s="229">
        <f t="shared" ref="H17:H22" si="8">SUM(F17:G17)</f>
        <v>0</v>
      </c>
      <c r="I17" s="229">
        <f t="shared" ref="I17:J17" si="9">SUM(C17,F17)</f>
        <v>0</v>
      </c>
      <c r="J17" s="229">
        <f t="shared" si="9"/>
        <v>0</v>
      </c>
      <c r="K17" s="229">
        <f t="shared" ref="K17:K22" si="10">SUM(I17:J17)</f>
        <v>0</v>
      </c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</row>
    <row r="18" spans="1:26" ht="19.5" customHeight="1">
      <c r="A18" s="308" t="s">
        <v>400</v>
      </c>
      <c r="B18" s="308" t="s">
        <v>607</v>
      </c>
      <c r="C18" s="229"/>
      <c r="D18" s="229"/>
      <c r="E18" s="229">
        <f t="shared" si="7"/>
        <v>0</v>
      </c>
      <c r="F18" s="229"/>
      <c r="G18" s="229"/>
      <c r="H18" s="229">
        <f t="shared" si="8"/>
        <v>0</v>
      </c>
      <c r="I18" s="229">
        <f t="shared" ref="I18:J18" si="11">SUM(C18,F18)</f>
        <v>0</v>
      </c>
      <c r="J18" s="229">
        <f t="shared" si="11"/>
        <v>0</v>
      </c>
      <c r="K18" s="229">
        <f t="shared" si="10"/>
        <v>0</v>
      </c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</row>
    <row r="19" spans="1:26" ht="19.5" customHeight="1">
      <c r="A19" s="308"/>
      <c r="B19" s="308" t="s">
        <v>644</v>
      </c>
      <c r="C19" s="229"/>
      <c r="D19" s="229"/>
      <c r="E19" s="229">
        <f t="shared" si="7"/>
        <v>0</v>
      </c>
      <c r="F19" s="229"/>
      <c r="G19" s="229"/>
      <c r="H19" s="229">
        <f t="shared" si="8"/>
        <v>0</v>
      </c>
      <c r="I19" s="229">
        <f t="shared" ref="I19:J19" si="12">SUM(C19,F19)</f>
        <v>0</v>
      </c>
      <c r="J19" s="229">
        <f t="shared" si="12"/>
        <v>0</v>
      </c>
      <c r="K19" s="229">
        <f t="shared" si="10"/>
        <v>0</v>
      </c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</row>
    <row r="20" spans="1:26" ht="19.5" customHeight="1">
      <c r="A20" s="308"/>
      <c r="B20" s="308" t="s">
        <v>645</v>
      </c>
      <c r="C20" s="229"/>
      <c r="D20" s="229"/>
      <c r="E20" s="229">
        <f t="shared" si="7"/>
        <v>0</v>
      </c>
      <c r="F20" s="229"/>
      <c r="G20" s="229"/>
      <c r="H20" s="229">
        <f t="shared" si="8"/>
        <v>0</v>
      </c>
      <c r="I20" s="229">
        <f t="shared" ref="I20:J20" si="13">SUM(C20,F20)</f>
        <v>0</v>
      </c>
      <c r="J20" s="229">
        <f t="shared" si="13"/>
        <v>0</v>
      </c>
      <c r="K20" s="229">
        <f t="shared" si="10"/>
        <v>0</v>
      </c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</row>
    <row r="21" spans="1:26" ht="19.5" customHeight="1">
      <c r="A21" s="228" t="s">
        <v>609</v>
      </c>
      <c r="B21" s="335"/>
      <c r="C21" s="313"/>
      <c r="D21" s="313"/>
      <c r="E21" s="229">
        <f t="shared" si="7"/>
        <v>0</v>
      </c>
      <c r="F21" s="313"/>
      <c r="G21" s="313"/>
      <c r="H21" s="229">
        <f t="shared" si="8"/>
        <v>0</v>
      </c>
      <c r="I21" s="229">
        <f t="shared" ref="I21:J21" si="14">SUM(C21,F21)</f>
        <v>0</v>
      </c>
      <c r="J21" s="229">
        <f t="shared" si="14"/>
        <v>0</v>
      </c>
      <c r="K21" s="229">
        <f t="shared" si="10"/>
        <v>0</v>
      </c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</row>
    <row r="22" spans="1:26" ht="19.5" customHeight="1">
      <c r="A22" s="308" t="s">
        <v>591</v>
      </c>
      <c r="B22" s="308"/>
      <c r="C22" s="229"/>
      <c r="D22" s="229"/>
      <c r="E22" s="229">
        <f t="shared" si="7"/>
        <v>0</v>
      </c>
      <c r="F22" s="229"/>
      <c r="G22" s="229"/>
      <c r="H22" s="229">
        <f t="shared" si="8"/>
        <v>0</v>
      </c>
      <c r="I22" s="229">
        <f t="shared" ref="I22:J22" si="15">SUM(C22,F22)</f>
        <v>0</v>
      </c>
      <c r="J22" s="229">
        <f t="shared" si="15"/>
        <v>0</v>
      </c>
      <c r="K22" s="229">
        <f t="shared" si="10"/>
        <v>0</v>
      </c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</row>
    <row r="23" spans="1:26" ht="19.5" customHeight="1">
      <c r="A23" s="131" t="s">
        <v>611</v>
      </c>
      <c r="B23" s="131"/>
      <c r="C23" s="344"/>
      <c r="D23" s="345"/>
      <c r="E23" s="136">
        <f>E22/'2'!$E$27*100000</f>
        <v>0</v>
      </c>
      <c r="F23" s="344"/>
      <c r="G23" s="345"/>
      <c r="H23" s="136">
        <f>H22/'2'!$E$27*100000</f>
        <v>0</v>
      </c>
      <c r="I23" s="344"/>
      <c r="J23" s="345"/>
      <c r="K23" s="136">
        <f>K22/'2'!$E$27*100000</f>
        <v>0</v>
      </c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</row>
    <row r="24" spans="1:26" ht="19.5" customHeight="1">
      <c r="A24" s="102"/>
      <c r="B24" s="102"/>
      <c r="C24" s="102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</row>
    <row r="25" spans="1:26" ht="19.5" customHeight="1">
      <c r="A25" s="137" t="s">
        <v>470</v>
      </c>
      <c r="B25" s="137"/>
      <c r="C25" s="316"/>
      <c r="D25" s="316"/>
      <c r="E25" s="316"/>
      <c r="F25" s="316"/>
      <c r="G25" s="316"/>
      <c r="H25" s="316"/>
      <c r="I25" s="316"/>
      <c r="J25" s="316"/>
      <c r="K25" s="316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</row>
    <row r="26" spans="1:26" ht="19.5" customHeight="1">
      <c r="A26" s="137" t="s">
        <v>612</v>
      </c>
      <c r="B26" s="137"/>
      <c r="C26" s="137"/>
      <c r="D26" s="137"/>
      <c r="E26" s="137"/>
      <c r="F26" s="137"/>
      <c r="G26" s="137"/>
      <c r="H26" s="137"/>
      <c r="I26" s="137"/>
      <c r="J26" s="137"/>
      <c r="K26" s="137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</row>
    <row r="27" spans="1:26" ht="19.5" customHeight="1">
      <c r="A27" s="137"/>
      <c r="B27" s="137" t="s">
        <v>613</v>
      </c>
      <c r="C27" s="137"/>
      <c r="D27" s="137"/>
      <c r="E27" s="137"/>
      <c r="F27" s="137"/>
      <c r="G27" s="137"/>
      <c r="H27" s="137"/>
      <c r="I27" s="137"/>
      <c r="J27" s="137"/>
      <c r="K27" s="137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</row>
    <row r="28" spans="1:26" ht="19.5" customHeight="1">
      <c r="A28" s="137"/>
      <c r="B28" s="137"/>
      <c r="C28" s="137"/>
      <c r="D28" s="137"/>
      <c r="E28" s="137"/>
      <c r="F28" s="137"/>
      <c r="G28" s="137"/>
      <c r="H28" s="137"/>
      <c r="I28" s="137"/>
      <c r="J28" s="137"/>
      <c r="K28" s="137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</row>
    <row r="29" spans="1:26" ht="19.5" customHeight="1">
      <c r="A29" s="102"/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</row>
    <row r="30" spans="1:26" ht="19.5" customHeight="1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</row>
    <row r="31" spans="1:26" ht="19.5" customHeight="1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</row>
    <row r="32" spans="1:26" ht="19.5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</row>
    <row r="33" spans="1:26" ht="19.5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</row>
    <row r="34" spans="1:26" ht="19.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</row>
    <row r="35" spans="1:26" ht="19.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 spans="1:26" ht="19.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</row>
    <row r="37" spans="1:26" ht="19.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</row>
    <row r="38" spans="1:26" ht="19.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</row>
    <row r="39" spans="1:26" ht="19.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</row>
    <row r="40" spans="1:26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</row>
    <row r="41" spans="1:26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37"/>
      <c r="M41" s="137"/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  <c r="Y41" s="137"/>
      <c r="Z41" s="137"/>
    </row>
    <row r="42" spans="1:26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37"/>
      <c r="M42" s="137"/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  <c r="Y42" s="137"/>
      <c r="Z42" s="137"/>
    </row>
    <row r="43" spans="1:26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37"/>
      <c r="M43" s="137"/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  <c r="Y43" s="137"/>
      <c r="Z43" s="137"/>
    </row>
    <row r="44" spans="1:26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37"/>
      <c r="M44" s="137"/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  <c r="Y44" s="137"/>
      <c r="Z44" s="137"/>
    </row>
    <row r="45" spans="1:26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 spans="1:26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 spans="1:26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26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 spans="1:26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spans="1:26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 spans="1:26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 spans="1:26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 spans="1:26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spans="1:26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 spans="1:26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 spans="1:26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 spans="1:26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spans="1:26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 spans="1:26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 spans="1:26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 spans="1:26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spans="1:26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 spans="1:26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 spans="1:26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 spans="1:26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spans="1:26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 spans="1:26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 spans="1:26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 spans="1:26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 spans="1:26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 spans="1:26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 spans="1:26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 spans="1:26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 spans="1:26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 spans="1:26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 spans="1:26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 spans="1:26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 spans="1:26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 spans="1:26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 spans="1:26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 spans="1:26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 spans="1:26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 spans="1:26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 spans="1:26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 spans="1:26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 spans="1:26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 spans="1:26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 spans="1:26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 spans="1:26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 spans="1:26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 spans="1:26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 spans="1:26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 spans="1:26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 spans="1:2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 spans="1:26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 spans="1:26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 spans="1:26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 spans="1:26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 spans="1:26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 spans="1:26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 spans="1:26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 spans="1:26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 spans="1:26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 spans="1:26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 spans="1:26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 spans="1:26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 spans="1:26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 spans="1:26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 spans="1:26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 spans="1:26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 spans="1:26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 spans="1:26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 spans="1:26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 spans="1:26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 spans="1:26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 spans="1:26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 spans="1:26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 spans="1:26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 spans="1:26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 spans="1:26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 spans="1:26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 spans="1:26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 spans="1:26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 spans="1:26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 spans="1:26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 spans="1:26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 spans="1:26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 spans="1:26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 spans="1:26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 spans="1:26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 spans="1:26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 spans="1:26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 spans="1:26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 spans="1:26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 spans="1:26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 spans="1:26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 spans="1:26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 spans="1:26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 spans="1:26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 spans="1:26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 spans="1:26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 spans="1:26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 spans="1:26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 spans="1:26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 spans="1:26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 spans="1:26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 spans="1:26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 spans="1:26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 spans="1:26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 spans="1:26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 spans="1:26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 spans="1:26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 spans="1:26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 spans="1:26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 spans="1:26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 spans="1:26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 spans="1:26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 spans="1:26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 spans="1:26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 spans="1:26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 spans="1:26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 spans="1:26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 spans="1:26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 spans="1:26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 spans="1:26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 spans="1:26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 spans="1:26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 spans="1:26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 spans="1:26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 spans="1:26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 spans="1:26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 spans="1:26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 spans="1:26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 spans="1:26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 spans="1:26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 spans="1:26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 spans="1:26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 spans="1:26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 spans="1:26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 spans="1:26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 spans="1:26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 spans="1:26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 spans="1:26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 spans="1:26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 spans="1:26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 spans="1:26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 spans="1:26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 spans="1:26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 spans="1:26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 spans="1:26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 spans="1:26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 spans="1:26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 spans="1:26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 spans="1:26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 spans="1:26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 spans="1:26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 spans="1:26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 spans="1:26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 spans="1:26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 spans="1:26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 spans="1:26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 spans="1:26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 spans="1:26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 spans="1:26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 spans="1:26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 spans="1:26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 spans="1:26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 spans="1:26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 spans="1:26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 spans="1:26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 spans="1:26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 spans="1:26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 spans="1:26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 spans="1:26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 spans="1:26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 spans="1:26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</row>
    <row r="222" spans="1:26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</row>
    <row r="223" spans="1:26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</row>
    <row r="224" spans="1:26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</row>
    <row r="225" spans="1:26" ht="15.75" customHeight="1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</row>
    <row r="226" spans="1:26" ht="15.75" customHeight="1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</row>
    <row r="227" spans="1:26" ht="15.75" customHeight="1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</row>
    <row r="228" spans="1:26" ht="15.75" customHeight="1"/>
    <row r="229" spans="1:26" ht="15.75" customHeight="1"/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3:K3"/>
    <mergeCell ref="A7:A9"/>
    <mergeCell ref="B7:B9"/>
    <mergeCell ref="C7:K7"/>
    <mergeCell ref="C8:E8"/>
    <mergeCell ref="F8:H8"/>
    <mergeCell ref="I8:K8"/>
  </mergeCells>
  <printOptions horizontalCentered="1"/>
  <pageMargins left="0.54" right="0.51" top="1.1499999999999999" bottom="0.9" header="0" footer="0"/>
  <pageSetup paperSize="9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AC1000"/>
  <sheetViews>
    <sheetView workbookViewId="0"/>
  </sheetViews>
  <sheetFormatPr defaultColWidth="14.42578125" defaultRowHeight="15" customHeight="1"/>
  <cols>
    <col min="1" max="1" width="5.7109375" customWidth="1"/>
    <col min="2" max="2" width="38.7109375" customWidth="1"/>
    <col min="3" max="14" width="11.7109375" customWidth="1"/>
    <col min="15" max="29" width="7.7109375" customWidth="1"/>
  </cols>
  <sheetData>
    <row r="1" spans="1:29" ht="15.75">
      <c r="A1" s="100" t="s">
        <v>646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</row>
    <row r="2" spans="1:29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</row>
    <row r="3" spans="1:29" ht="15.75">
      <c r="A3" s="963" t="s">
        <v>647</v>
      </c>
      <c r="B3" s="953"/>
      <c r="C3" s="953"/>
      <c r="D3" s="953"/>
      <c r="E3" s="953"/>
      <c r="F3" s="953"/>
      <c r="G3" s="953"/>
      <c r="H3" s="953"/>
      <c r="I3" s="953"/>
      <c r="J3" s="953"/>
      <c r="K3" s="953"/>
      <c r="L3" s="953"/>
      <c r="M3" s="953"/>
      <c r="N3" s="953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</row>
    <row r="4" spans="1:29" ht="15.75">
      <c r="A4" s="101"/>
      <c r="B4" s="101"/>
      <c r="C4" s="101"/>
      <c r="D4" s="101"/>
      <c r="E4" s="101"/>
      <c r="F4" s="139" t="str">
        <f>'1'!E5</f>
        <v>KABUPATEN/KOTA</v>
      </c>
      <c r="G4" s="105" t="str">
        <f>'1'!$F$5</f>
        <v>KARANGANYAR</v>
      </c>
      <c r="H4" s="103"/>
      <c r="I4" s="103"/>
      <c r="J4" s="103"/>
      <c r="K4" s="101"/>
      <c r="L4" s="101"/>
      <c r="M4" s="103"/>
      <c r="N4" s="103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</row>
    <row r="5" spans="1:29" ht="15.75">
      <c r="A5" s="101"/>
      <c r="B5" s="101"/>
      <c r="C5" s="101"/>
      <c r="D5" s="101"/>
      <c r="E5" s="101"/>
      <c r="F5" s="139" t="str">
        <f>'1'!E6</f>
        <v>TAHUN</v>
      </c>
      <c r="G5" s="105">
        <f>'1'!$F$6</f>
        <v>2023</v>
      </c>
      <c r="H5" s="103"/>
      <c r="I5" s="103"/>
      <c r="J5" s="103"/>
      <c r="K5" s="101"/>
      <c r="L5" s="101"/>
      <c r="M5" s="103"/>
      <c r="N5" s="103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  <c r="Z5" s="162"/>
      <c r="AA5" s="162"/>
      <c r="AB5" s="162"/>
      <c r="AC5" s="162"/>
    </row>
    <row r="6" spans="1:29">
      <c r="A6" s="169"/>
      <c r="B6" s="169"/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2"/>
      <c r="P6" s="162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B6" s="162"/>
      <c r="AC6" s="162"/>
    </row>
    <row r="7" spans="1:29" ht="18" customHeight="1">
      <c r="A7" s="964" t="s">
        <v>4</v>
      </c>
      <c r="B7" s="964" t="s">
        <v>597</v>
      </c>
      <c r="C7" s="1009" t="s">
        <v>648</v>
      </c>
      <c r="D7" s="995"/>
      <c r="E7" s="995"/>
      <c r="F7" s="995"/>
      <c r="G7" s="995"/>
      <c r="H7" s="995"/>
      <c r="I7" s="995"/>
      <c r="J7" s="995"/>
      <c r="K7" s="996"/>
      <c r="L7" s="1009" t="s">
        <v>600</v>
      </c>
      <c r="M7" s="995"/>
      <c r="N7" s="996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  <c r="AA7" s="102"/>
      <c r="AB7" s="102"/>
      <c r="AC7" s="102"/>
    </row>
    <row r="8" spans="1:29" ht="47.25" customHeight="1">
      <c r="A8" s="965"/>
      <c r="B8" s="965"/>
      <c r="C8" s="1008" t="s">
        <v>649</v>
      </c>
      <c r="D8" s="958"/>
      <c r="E8" s="959"/>
      <c r="F8" s="1008" t="s">
        <v>650</v>
      </c>
      <c r="G8" s="958"/>
      <c r="H8" s="959"/>
      <c r="I8" s="1008" t="s">
        <v>651</v>
      </c>
      <c r="J8" s="958"/>
      <c r="K8" s="959"/>
      <c r="L8" s="971"/>
      <c r="M8" s="967"/>
      <c r="N8" s="968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  <c r="AA8" s="102"/>
      <c r="AB8" s="102"/>
      <c r="AC8" s="102"/>
    </row>
    <row r="9" spans="1:29" ht="18" customHeight="1">
      <c r="A9" s="955"/>
      <c r="B9" s="955"/>
      <c r="C9" s="201" t="s">
        <v>8</v>
      </c>
      <c r="D9" s="201" t="s">
        <v>9</v>
      </c>
      <c r="E9" s="201" t="s">
        <v>454</v>
      </c>
      <c r="F9" s="201" t="s">
        <v>8</v>
      </c>
      <c r="G9" s="201" t="s">
        <v>9</v>
      </c>
      <c r="H9" s="201" t="s">
        <v>454</v>
      </c>
      <c r="I9" s="201" t="s">
        <v>8</v>
      </c>
      <c r="J9" s="201" t="s">
        <v>9</v>
      </c>
      <c r="K9" s="201" t="s">
        <v>454</v>
      </c>
      <c r="L9" s="201" t="s">
        <v>8</v>
      </c>
      <c r="M9" s="201" t="s">
        <v>9</v>
      </c>
      <c r="N9" s="201" t="s">
        <v>454</v>
      </c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  <c r="AA9" s="102"/>
      <c r="AB9" s="102"/>
      <c r="AC9" s="102"/>
    </row>
    <row r="10" spans="1:29">
      <c r="A10" s="142">
        <v>1</v>
      </c>
      <c r="B10" s="142">
        <v>2</v>
      </c>
      <c r="C10" s="142">
        <v>3</v>
      </c>
      <c r="D10" s="142">
        <v>4</v>
      </c>
      <c r="E10" s="142">
        <v>5</v>
      </c>
      <c r="F10" s="142">
        <v>6</v>
      </c>
      <c r="G10" s="142">
        <v>7</v>
      </c>
      <c r="H10" s="142">
        <v>8</v>
      </c>
      <c r="I10" s="142">
        <v>9</v>
      </c>
      <c r="J10" s="142">
        <v>10</v>
      </c>
      <c r="K10" s="142">
        <v>11</v>
      </c>
      <c r="L10" s="115">
        <v>12</v>
      </c>
      <c r="M10" s="115">
        <v>13</v>
      </c>
      <c r="N10" s="142">
        <v>14</v>
      </c>
      <c r="O10" s="264"/>
      <c r="P10" s="264"/>
      <c r="Q10" s="119"/>
      <c r="R10" s="119"/>
      <c r="S10" s="119"/>
      <c r="T10" s="119"/>
      <c r="U10" s="119"/>
      <c r="V10" s="119"/>
      <c r="W10" s="119"/>
      <c r="X10" s="119"/>
      <c r="Y10" s="119"/>
      <c r="Z10" s="119"/>
      <c r="AA10" s="119"/>
      <c r="AB10" s="119"/>
      <c r="AC10" s="119"/>
    </row>
    <row r="11" spans="1:29" ht="15" customHeight="1">
      <c r="A11" s="308">
        <v>1</v>
      </c>
      <c r="B11" s="308" t="str">
        <f>'9'!C9</f>
        <v>PUSKESMAS JUMAPOLO</v>
      </c>
      <c r="C11" s="346">
        <v>0</v>
      </c>
      <c r="D11" s="229">
        <v>0</v>
      </c>
      <c r="E11" s="229">
        <f>SUM(C11:D11)</f>
        <v>0</v>
      </c>
      <c r="F11" s="229">
        <v>0</v>
      </c>
      <c r="G11" s="229">
        <v>0</v>
      </c>
      <c r="H11" s="229">
        <f>SUM(F11:G11)</f>
        <v>0</v>
      </c>
      <c r="I11" s="346">
        <v>10</v>
      </c>
      <c r="J11" s="229">
        <v>2</v>
      </c>
      <c r="K11" s="229">
        <f>SUM(I11:J11)</f>
        <v>12</v>
      </c>
      <c r="L11" s="229">
        <f t="shared" ref="L11:M11" si="0">C11+F11+I11</f>
        <v>10</v>
      </c>
      <c r="M11" s="229">
        <f t="shared" si="0"/>
        <v>2</v>
      </c>
      <c r="N11" s="229">
        <f>SUM(L11:M11)</f>
        <v>12</v>
      </c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</row>
    <row r="12" spans="1:29" ht="15" customHeight="1">
      <c r="A12" s="138"/>
      <c r="B12" s="203"/>
      <c r="C12" s="226"/>
      <c r="D12" s="226"/>
      <c r="E12" s="226"/>
      <c r="F12" s="226"/>
      <c r="G12" s="226"/>
      <c r="H12" s="226"/>
      <c r="I12" s="226"/>
      <c r="J12" s="226"/>
      <c r="K12" s="241"/>
      <c r="L12" s="241"/>
      <c r="M12" s="226"/>
      <c r="N12" s="309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</row>
    <row r="13" spans="1:29" ht="15" customHeight="1">
      <c r="A13" s="138"/>
      <c r="B13" s="203"/>
      <c r="C13" s="226"/>
      <c r="D13" s="226"/>
      <c r="E13" s="226"/>
      <c r="F13" s="226"/>
      <c r="G13" s="226"/>
      <c r="H13" s="226"/>
      <c r="I13" s="226"/>
      <c r="J13" s="226"/>
      <c r="K13" s="241"/>
      <c r="L13" s="241"/>
      <c r="M13" s="226"/>
      <c r="N13" s="309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  <c r="AA13" s="102"/>
      <c r="AB13" s="102"/>
      <c r="AC13" s="102"/>
    </row>
    <row r="14" spans="1:29" ht="15" customHeight="1">
      <c r="A14" s="265">
        <v>1</v>
      </c>
      <c r="B14" s="265" t="s">
        <v>606</v>
      </c>
      <c r="C14" s="312"/>
      <c r="D14" s="312"/>
      <c r="E14" s="312">
        <f t="shared" ref="E14:E21" si="1">SUM(C14:D14)</f>
        <v>0</v>
      </c>
      <c r="F14" s="312"/>
      <c r="G14" s="312"/>
      <c r="H14" s="312">
        <f t="shared" ref="H14:H21" si="2">SUM(F14:G14)</f>
        <v>0</v>
      </c>
      <c r="I14" s="312"/>
      <c r="J14" s="312"/>
      <c r="K14" s="347">
        <f t="shared" ref="K14:K21" si="3">SUM(I14:J14)</f>
        <v>0</v>
      </c>
      <c r="L14" s="347">
        <f t="shared" ref="L14:M14" si="4">C14+F14+I14</f>
        <v>0</v>
      </c>
      <c r="M14" s="312">
        <f t="shared" si="4"/>
        <v>0</v>
      </c>
      <c r="N14" s="311">
        <f t="shared" ref="N14:N21" si="5">SUM(L14:M14)</f>
        <v>0</v>
      </c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</row>
    <row r="15" spans="1:29" ht="15" customHeight="1">
      <c r="A15" s="203" t="s">
        <v>400</v>
      </c>
      <c r="B15" s="203" t="s">
        <v>607</v>
      </c>
      <c r="C15" s="226"/>
      <c r="D15" s="226"/>
      <c r="E15" s="226">
        <f t="shared" si="1"/>
        <v>0</v>
      </c>
      <c r="F15" s="226"/>
      <c r="G15" s="226"/>
      <c r="H15" s="226">
        <f t="shared" si="2"/>
        <v>0</v>
      </c>
      <c r="I15" s="226"/>
      <c r="J15" s="226"/>
      <c r="K15" s="241">
        <f t="shared" si="3"/>
        <v>0</v>
      </c>
      <c r="L15" s="241">
        <f t="shared" ref="L15:M15" si="6">C15+F15+I15</f>
        <v>0</v>
      </c>
      <c r="M15" s="226">
        <f t="shared" si="6"/>
        <v>0</v>
      </c>
      <c r="N15" s="309">
        <f t="shared" si="5"/>
        <v>0</v>
      </c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  <c r="AA15" s="102"/>
      <c r="AB15" s="102"/>
      <c r="AC15" s="102"/>
    </row>
    <row r="16" spans="1:29" ht="15" customHeight="1">
      <c r="A16" s="203"/>
      <c r="B16" s="203" t="s">
        <v>644</v>
      </c>
      <c r="C16" s="226"/>
      <c r="D16" s="226"/>
      <c r="E16" s="226">
        <f t="shared" si="1"/>
        <v>0</v>
      </c>
      <c r="F16" s="226"/>
      <c r="G16" s="226"/>
      <c r="H16" s="226">
        <f t="shared" si="2"/>
        <v>0</v>
      </c>
      <c r="I16" s="226"/>
      <c r="J16" s="226"/>
      <c r="K16" s="241">
        <f t="shared" si="3"/>
        <v>0</v>
      </c>
      <c r="L16" s="241">
        <f t="shared" ref="L16:M16" si="7">C16+F16+I16</f>
        <v>0</v>
      </c>
      <c r="M16" s="226">
        <f t="shared" si="7"/>
        <v>0</v>
      </c>
      <c r="N16" s="309">
        <f t="shared" si="5"/>
        <v>0</v>
      </c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  <c r="AA16" s="102"/>
      <c r="AB16" s="102"/>
      <c r="AC16" s="102"/>
    </row>
    <row r="17" spans="1:29" ht="15" customHeight="1">
      <c r="A17" s="127"/>
      <c r="B17" s="127" t="s">
        <v>645</v>
      </c>
      <c r="C17" s="236"/>
      <c r="D17" s="236"/>
      <c r="E17" s="236">
        <f t="shared" si="1"/>
        <v>0</v>
      </c>
      <c r="F17" s="236"/>
      <c r="G17" s="236"/>
      <c r="H17" s="236">
        <f t="shared" si="2"/>
        <v>0</v>
      </c>
      <c r="I17" s="236"/>
      <c r="J17" s="236"/>
      <c r="K17" s="247">
        <f t="shared" si="3"/>
        <v>0</v>
      </c>
      <c r="L17" s="247">
        <f t="shared" ref="L17:M17" si="8">C17+F17+I17</f>
        <v>0</v>
      </c>
      <c r="M17" s="236">
        <f t="shared" si="8"/>
        <v>0</v>
      </c>
      <c r="N17" s="310">
        <f t="shared" si="5"/>
        <v>0</v>
      </c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  <c r="AA17" s="102"/>
      <c r="AB17" s="102"/>
      <c r="AC17" s="102"/>
    </row>
    <row r="18" spans="1:29" ht="15" customHeight="1">
      <c r="A18" s="228" t="s">
        <v>609</v>
      </c>
      <c r="B18" s="308"/>
      <c r="C18" s="236"/>
      <c r="D18" s="236"/>
      <c r="E18" s="229">
        <f t="shared" si="1"/>
        <v>0</v>
      </c>
      <c r="F18" s="229"/>
      <c r="G18" s="229"/>
      <c r="H18" s="229">
        <f t="shared" si="2"/>
        <v>0</v>
      </c>
      <c r="I18" s="229"/>
      <c r="J18" s="229"/>
      <c r="K18" s="229">
        <f t="shared" si="3"/>
        <v>0</v>
      </c>
      <c r="L18" s="229">
        <f t="shared" ref="L18:M18" si="9">C18+F18+I18</f>
        <v>0</v>
      </c>
      <c r="M18" s="229">
        <f t="shared" si="9"/>
        <v>0</v>
      </c>
      <c r="N18" s="229">
        <f t="shared" si="5"/>
        <v>0</v>
      </c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</row>
    <row r="19" spans="1:29" ht="15" customHeight="1">
      <c r="A19" s="138" t="s">
        <v>652</v>
      </c>
      <c r="B19" s="203"/>
      <c r="C19" s="236"/>
      <c r="D19" s="236"/>
      <c r="E19" s="229">
        <f t="shared" si="1"/>
        <v>0</v>
      </c>
      <c r="F19" s="229"/>
      <c r="G19" s="229"/>
      <c r="H19" s="229">
        <f t="shared" si="2"/>
        <v>0</v>
      </c>
      <c r="I19" s="229"/>
      <c r="J19" s="229"/>
      <c r="K19" s="229">
        <f t="shared" si="3"/>
        <v>0</v>
      </c>
      <c r="L19" s="229">
        <f t="shared" ref="L19:M19" si="10">C19+F19+I19</f>
        <v>0</v>
      </c>
      <c r="M19" s="229">
        <f t="shared" si="10"/>
        <v>0</v>
      </c>
      <c r="N19" s="229">
        <f t="shared" si="5"/>
        <v>0</v>
      </c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  <c r="AA19" s="102"/>
      <c r="AB19" s="102"/>
      <c r="AC19" s="102"/>
    </row>
    <row r="20" spans="1:29" ht="15" customHeight="1">
      <c r="A20" s="228" t="s">
        <v>653</v>
      </c>
      <c r="B20" s="308"/>
      <c r="C20" s="229"/>
      <c r="D20" s="229"/>
      <c r="E20" s="229">
        <f t="shared" si="1"/>
        <v>0</v>
      </c>
      <c r="F20" s="229"/>
      <c r="G20" s="229"/>
      <c r="H20" s="229">
        <f t="shared" si="2"/>
        <v>0</v>
      </c>
      <c r="I20" s="229"/>
      <c r="J20" s="229"/>
      <c r="K20" s="229">
        <f t="shared" si="3"/>
        <v>0</v>
      </c>
      <c r="L20" s="229">
        <f t="shared" ref="L20:M20" si="11">C20+F20+I20</f>
        <v>0</v>
      </c>
      <c r="M20" s="229">
        <f t="shared" si="11"/>
        <v>0</v>
      </c>
      <c r="N20" s="229">
        <f t="shared" si="5"/>
        <v>0</v>
      </c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</row>
    <row r="21" spans="1:29" ht="15" customHeight="1">
      <c r="A21" s="131" t="s">
        <v>591</v>
      </c>
      <c r="B21" s="131"/>
      <c r="C21" s="237"/>
      <c r="D21" s="237"/>
      <c r="E21" s="237">
        <f t="shared" si="1"/>
        <v>0</v>
      </c>
      <c r="F21" s="237"/>
      <c r="G21" s="237"/>
      <c r="H21" s="237">
        <f t="shared" si="2"/>
        <v>0</v>
      </c>
      <c r="I21" s="237"/>
      <c r="J21" s="237"/>
      <c r="K21" s="237">
        <f t="shared" si="3"/>
        <v>0</v>
      </c>
      <c r="L21" s="237">
        <f t="shared" ref="L21:M21" si="12">C21+F21+I21</f>
        <v>0</v>
      </c>
      <c r="M21" s="237">
        <f t="shared" si="12"/>
        <v>0</v>
      </c>
      <c r="N21" s="237">
        <f t="shared" si="5"/>
        <v>0</v>
      </c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  <c r="AA21" s="102"/>
      <c r="AB21" s="102"/>
      <c r="AC21" s="102"/>
    </row>
    <row r="22" spans="1:29" ht="15" customHeight="1">
      <c r="A22" s="102"/>
      <c r="B22" s="102"/>
      <c r="C22" s="102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  <c r="AA22" s="102"/>
      <c r="AB22" s="102"/>
      <c r="AC22" s="102"/>
    </row>
    <row r="23" spans="1:29" ht="15" customHeight="1">
      <c r="A23" s="137" t="s">
        <v>470</v>
      </c>
      <c r="B23" s="137"/>
      <c r="C23" s="137"/>
      <c r="D23" s="137"/>
      <c r="E23" s="137"/>
      <c r="F23" s="137"/>
      <c r="G23" s="137"/>
      <c r="H23" s="137"/>
      <c r="I23" s="137"/>
      <c r="J23" s="137"/>
      <c r="K23" s="137"/>
      <c r="L23" s="137"/>
      <c r="M23" s="137"/>
      <c r="N23" s="137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  <c r="AA23" s="102"/>
      <c r="AB23" s="102"/>
      <c r="AC23" s="102"/>
    </row>
    <row r="24" spans="1:29" ht="15" customHeight="1">
      <c r="A24" s="137" t="s">
        <v>654</v>
      </c>
      <c r="B24" s="137"/>
      <c r="C24" s="137"/>
      <c r="D24" s="137"/>
      <c r="E24" s="137"/>
      <c r="F24" s="137"/>
      <c r="G24" s="137"/>
      <c r="H24" s="137"/>
      <c r="I24" s="137"/>
      <c r="J24" s="137"/>
      <c r="K24" s="137"/>
      <c r="L24" s="137"/>
      <c r="M24" s="137"/>
      <c r="N24" s="137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  <c r="AA24" s="102"/>
      <c r="AB24" s="102"/>
      <c r="AC24" s="102"/>
    </row>
    <row r="25" spans="1:29" ht="15" customHeight="1">
      <c r="A25" s="102"/>
      <c r="B25" s="102"/>
      <c r="C25" s="102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102"/>
      <c r="AB25" s="102"/>
      <c r="AC25" s="102"/>
    </row>
    <row r="26" spans="1:29" ht="15" customHeight="1">
      <c r="A26" s="102"/>
      <c r="B26" s="102"/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  <c r="AA26" s="102"/>
      <c r="AB26" s="102"/>
      <c r="AC26" s="102"/>
    </row>
    <row r="27" spans="1:29" ht="15" customHeight="1">
      <c r="A27" s="102"/>
      <c r="B27" s="102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  <c r="AA27" s="102"/>
      <c r="AB27" s="102"/>
      <c r="AC27" s="102"/>
    </row>
    <row r="28" spans="1:29" ht="15" customHeight="1">
      <c r="A28" s="102"/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</row>
    <row r="29" spans="1:29" ht="15" customHeight="1">
      <c r="A29" s="102"/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  <c r="AA29" s="102"/>
      <c r="AB29" s="102"/>
      <c r="AC29" s="102"/>
    </row>
    <row r="30" spans="1:29" ht="15" customHeight="1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</row>
    <row r="31" spans="1:29" ht="15" customHeight="1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  <c r="AA31" s="102"/>
      <c r="AB31" s="102"/>
      <c r="AC31" s="102"/>
    </row>
    <row r="32" spans="1:29" ht="15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</row>
    <row r="33" spans="1:29" ht="15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  <c r="AA33" s="102"/>
      <c r="AB33" s="102"/>
      <c r="AC33" s="102"/>
    </row>
    <row r="34" spans="1:29" ht="1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  <c r="AC34" s="102"/>
    </row>
    <row r="35" spans="1:29" ht="1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  <c r="AA35" s="102"/>
      <c r="AB35" s="102"/>
      <c r="AC35" s="102"/>
    </row>
    <row r="36" spans="1:29" ht="1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</row>
    <row r="37" spans="1:29" ht="19.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  <c r="AA37" s="102"/>
      <c r="AB37" s="102"/>
      <c r="AC37" s="102"/>
    </row>
    <row r="38" spans="1:29" ht="19.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</row>
    <row r="39" spans="1:29" ht="19.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  <c r="AA39" s="102"/>
      <c r="AB39" s="102"/>
      <c r="AC39" s="102"/>
    </row>
    <row r="40" spans="1:29" ht="19.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</row>
    <row r="41" spans="1:29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  <c r="AA41" s="102"/>
      <c r="AB41" s="102"/>
      <c r="AC41" s="102"/>
    </row>
    <row r="42" spans="1:29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37"/>
      <c r="P42" s="137"/>
      <c r="Q42" s="137"/>
      <c r="R42" s="137"/>
      <c r="S42" s="137"/>
      <c r="T42" s="137"/>
      <c r="U42" s="137"/>
      <c r="V42" s="137"/>
      <c r="W42" s="137"/>
      <c r="X42" s="137"/>
      <c r="Y42" s="137"/>
      <c r="Z42" s="137"/>
      <c r="AA42" s="137"/>
      <c r="AB42" s="137"/>
      <c r="AC42" s="137"/>
    </row>
    <row r="43" spans="1:29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37"/>
      <c r="P43" s="137"/>
      <c r="Q43" s="137"/>
      <c r="R43" s="137"/>
      <c r="S43" s="137"/>
      <c r="T43" s="137"/>
      <c r="U43" s="137"/>
      <c r="V43" s="137"/>
      <c r="W43" s="137"/>
      <c r="X43" s="137"/>
      <c r="Y43" s="137"/>
      <c r="Z43" s="137"/>
      <c r="AA43" s="137"/>
      <c r="AB43" s="137"/>
      <c r="AC43" s="137"/>
    </row>
    <row r="44" spans="1:29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</row>
    <row r="45" spans="1:29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</row>
    <row r="46" spans="1:29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</row>
    <row r="47" spans="1:29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  <c r="AA47" s="102"/>
      <c r="AB47" s="102"/>
      <c r="AC47" s="102"/>
    </row>
    <row r="48" spans="1:29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/>
      <c r="AC48" s="102"/>
    </row>
    <row r="49" spans="1:29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</row>
    <row r="50" spans="1:29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</row>
    <row r="51" spans="1:29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  <c r="AA51" s="102"/>
      <c r="AB51" s="102"/>
      <c r="AC51" s="102"/>
    </row>
    <row r="52" spans="1:29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  <c r="AA52" s="102"/>
      <c r="AB52" s="102"/>
      <c r="AC52" s="102"/>
    </row>
    <row r="53" spans="1:29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  <c r="AA53" s="102"/>
      <c r="AB53" s="102"/>
      <c r="AC53" s="102"/>
    </row>
    <row r="54" spans="1:29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  <c r="AC54" s="102"/>
    </row>
    <row r="55" spans="1:29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</row>
    <row r="56" spans="1:29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  <c r="AA56" s="102"/>
      <c r="AB56" s="102"/>
      <c r="AC56" s="102"/>
    </row>
    <row r="57" spans="1:29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  <c r="AA57" s="102"/>
      <c r="AB57" s="102"/>
      <c r="AC57" s="102"/>
    </row>
    <row r="58" spans="1:29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  <c r="AA58" s="102"/>
      <c r="AB58" s="102"/>
      <c r="AC58" s="102"/>
    </row>
    <row r="59" spans="1:29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  <c r="AA59" s="102"/>
      <c r="AB59" s="102"/>
      <c r="AC59" s="102"/>
    </row>
    <row r="60" spans="1:29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</row>
    <row r="61" spans="1:29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  <c r="AB61" s="102"/>
      <c r="AC61" s="102"/>
    </row>
    <row r="62" spans="1:29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  <c r="AA62" s="102"/>
      <c r="AB62" s="102"/>
      <c r="AC62" s="102"/>
    </row>
    <row r="63" spans="1:29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  <c r="AA63" s="102"/>
      <c r="AB63" s="102"/>
      <c r="AC63" s="102"/>
    </row>
    <row r="64" spans="1:29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  <c r="AA64" s="102"/>
      <c r="AB64" s="102"/>
      <c r="AC64" s="102"/>
    </row>
    <row r="65" spans="1:29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</row>
    <row r="66" spans="1:29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</row>
    <row r="67" spans="1:29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</row>
    <row r="68" spans="1:29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</row>
    <row r="69" spans="1:29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</row>
    <row r="70" spans="1:29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</row>
    <row r="71" spans="1:29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</row>
    <row r="72" spans="1:29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</row>
    <row r="73" spans="1:29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</row>
    <row r="74" spans="1:29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</row>
    <row r="75" spans="1:29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</row>
    <row r="76" spans="1:29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</row>
    <row r="77" spans="1:29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</row>
    <row r="78" spans="1:29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  <c r="AB78" s="102"/>
      <c r="AC78" s="102"/>
    </row>
    <row r="79" spans="1:29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  <c r="AC79" s="102"/>
    </row>
    <row r="80" spans="1:29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</row>
    <row r="81" spans="1:29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  <c r="AC81" s="102"/>
    </row>
    <row r="82" spans="1:29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  <c r="AB82" s="102"/>
      <c r="AC82" s="102"/>
    </row>
    <row r="83" spans="1:29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</row>
    <row r="84" spans="1:29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</row>
    <row r="85" spans="1:29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</row>
    <row r="86" spans="1:29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</row>
    <row r="87" spans="1:29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</row>
    <row r="88" spans="1:29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</row>
    <row r="89" spans="1:29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</row>
    <row r="90" spans="1:29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</row>
    <row r="91" spans="1:29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</row>
    <row r="92" spans="1:29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</row>
    <row r="93" spans="1:29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  <c r="AB93" s="102"/>
      <c r="AC93" s="102"/>
    </row>
    <row r="94" spans="1:29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  <c r="AB94" s="102"/>
      <c r="AC94" s="102"/>
    </row>
    <row r="95" spans="1:29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  <c r="AA95" s="102"/>
      <c r="AB95" s="102"/>
      <c r="AC95" s="102"/>
    </row>
    <row r="96" spans="1:29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  <c r="AB96" s="102"/>
      <c r="AC96" s="102"/>
    </row>
    <row r="97" spans="1:29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  <c r="AB97" s="102"/>
      <c r="AC97" s="102"/>
    </row>
    <row r="98" spans="1:29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  <c r="AB98" s="102"/>
      <c r="AC98" s="102"/>
    </row>
    <row r="99" spans="1:29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</row>
    <row r="100" spans="1:29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  <c r="AC100" s="102"/>
    </row>
    <row r="101" spans="1:29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</row>
    <row r="102" spans="1:29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  <c r="AA102" s="102"/>
      <c r="AB102" s="102"/>
      <c r="AC102" s="102"/>
    </row>
    <row r="103" spans="1:29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</row>
    <row r="104" spans="1:29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  <c r="AA104" s="102"/>
      <c r="AB104" s="102"/>
      <c r="AC104" s="102"/>
    </row>
    <row r="105" spans="1:29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</row>
    <row r="106" spans="1:29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  <c r="AA106" s="102"/>
      <c r="AB106" s="102"/>
      <c r="AC106" s="102"/>
    </row>
    <row r="107" spans="1:29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</row>
    <row r="108" spans="1:29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  <c r="AA108" s="102"/>
      <c r="AB108" s="102"/>
      <c r="AC108" s="102"/>
    </row>
    <row r="109" spans="1:29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  <c r="AA109" s="102"/>
      <c r="AB109" s="102"/>
      <c r="AC109" s="102"/>
    </row>
    <row r="110" spans="1:29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  <c r="AA110" s="102"/>
      <c r="AB110" s="102"/>
      <c r="AC110" s="102"/>
    </row>
    <row r="111" spans="1:29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  <c r="AA111" s="102"/>
      <c r="AB111" s="102"/>
      <c r="AC111" s="102"/>
    </row>
    <row r="112" spans="1:29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  <c r="AA112" s="102"/>
      <c r="AB112" s="102"/>
      <c r="AC112" s="102"/>
    </row>
    <row r="113" spans="1:29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</row>
    <row r="114" spans="1:29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</row>
    <row r="115" spans="1:29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</row>
    <row r="116" spans="1:29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</row>
    <row r="117" spans="1:29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</row>
    <row r="118" spans="1:29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  <c r="AA118" s="102"/>
      <c r="AB118" s="102"/>
      <c r="AC118" s="102"/>
    </row>
    <row r="119" spans="1:29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</row>
    <row r="120" spans="1:29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  <c r="AA120" s="102"/>
      <c r="AB120" s="102"/>
      <c r="AC120" s="102"/>
    </row>
    <row r="121" spans="1:29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  <c r="AA121" s="102"/>
      <c r="AB121" s="102"/>
      <c r="AC121" s="102"/>
    </row>
    <row r="122" spans="1:29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  <c r="AA122" s="102"/>
      <c r="AB122" s="102"/>
      <c r="AC122" s="102"/>
    </row>
    <row r="123" spans="1:29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  <c r="AB123" s="102"/>
      <c r="AC123" s="102"/>
    </row>
    <row r="124" spans="1:29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  <c r="AA124" s="102"/>
      <c r="AB124" s="102"/>
      <c r="AC124" s="102"/>
    </row>
    <row r="125" spans="1:29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  <c r="AA125" s="102"/>
      <c r="AB125" s="102"/>
      <c r="AC125" s="102"/>
    </row>
    <row r="126" spans="1:29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  <c r="AA126" s="102"/>
      <c r="AB126" s="102"/>
      <c r="AC126" s="102"/>
    </row>
    <row r="127" spans="1:29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</row>
    <row r="128" spans="1:29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  <c r="AB128" s="102"/>
      <c r="AC128" s="102"/>
    </row>
    <row r="129" spans="1:29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  <c r="AA129" s="102"/>
      <c r="AB129" s="102"/>
      <c r="AC129" s="102"/>
    </row>
    <row r="130" spans="1:29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  <c r="AB130" s="102"/>
      <c r="AC130" s="102"/>
    </row>
    <row r="131" spans="1:29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  <c r="AB131" s="102"/>
      <c r="AC131" s="102"/>
    </row>
    <row r="132" spans="1:29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  <c r="AA132" s="102"/>
      <c r="AB132" s="102"/>
      <c r="AC132" s="102"/>
    </row>
    <row r="133" spans="1:29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  <c r="AA133" s="102"/>
      <c r="AB133" s="102"/>
      <c r="AC133" s="102"/>
    </row>
    <row r="134" spans="1:29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  <c r="AA134" s="102"/>
      <c r="AB134" s="102"/>
      <c r="AC134" s="102"/>
    </row>
    <row r="135" spans="1:29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  <c r="AA135" s="102"/>
      <c r="AB135" s="102"/>
      <c r="AC135" s="102"/>
    </row>
    <row r="136" spans="1:29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</row>
    <row r="137" spans="1:29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  <c r="AB137" s="102"/>
      <c r="AC137" s="102"/>
    </row>
    <row r="138" spans="1:29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  <c r="AB138" s="102"/>
      <c r="AC138" s="102"/>
    </row>
    <row r="139" spans="1:29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  <c r="AB139" s="102"/>
      <c r="AC139" s="102"/>
    </row>
    <row r="140" spans="1:29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  <c r="AA140" s="102"/>
      <c r="AB140" s="102"/>
      <c r="AC140" s="102"/>
    </row>
    <row r="141" spans="1:29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</row>
    <row r="142" spans="1:29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</row>
    <row r="143" spans="1:29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</row>
    <row r="144" spans="1:29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</row>
    <row r="145" spans="1:29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</row>
    <row r="146" spans="1:29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</row>
    <row r="147" spans="1:29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</row>
    <row r="148" spans="1:29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  <c r="AA148" s="102"/>
      <c r="AB148" s="102"/>
      <c r="AC148" s="102"/>
    </row>
    <row r="149" spans="1:29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  <c r="AA149" s="102"/>
      <c r="AB149" s="102"/>
      <c r="AC149" s="102"/>
    </row>
    <row r="150" spans="1:29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  <c r="AA150" s="102"/>
      <c r="AB150" s="102"/>
      <c r="AC150" s="102"/>
    </row>
    <row r="151" spans="1:29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  <c r="AA151" s="102"/>
      <c r="AB151" s="102"/>
      <c r="AC151" s="102"/>
    </row>
    <row r="152" spans="1:29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  <c r="AA152" s="102"/>
      <c r="AB152" s="102"/>
      <c r="AC152" s="102"/>
    </row>
    <row r="153" spans="1:29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  <c r="AA153" s="102"/>
      <c r="AB153" s="102"/>
      <c r="AC153" s="102"/>
    </row>
    <row r="154" spans="1:29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  <c r="AA154" s="102"/>
      <c r="AB154" s="102"/>
      <c r="AC154" s="102"/>
    </row>
    <row r="155" spans="1:29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  <c r="AA155" s="102"/>
      <c r="AB155" s="102"/>
      <c r="AC155" s="102"/>
    </row>
    <row r="156" spans="1:29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  <c r="AA156" s="102"/>
      <c r="AB156" s="102"/>
      <c r="AC156" s="102"/>
    </row>
    <row r="157" spans="1:29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  <c r="AA157" s="102"/>
      <c r="AB157" s="102"/>
      <c r="AC157" s="102"/>
    </row>
    <row r="158" spans="1:29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  <c r="AA158" s="102"/>
      <c r="AB158" s="102"/>
      <c r="AC158" s="102"/>
    </row>
    <row r="159" spans="1:29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  <c r="AB159" s="102"/>
      <c r="AC159" s="102"/>
    </row>
    <row r="160" spans="1:29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  <c r="AA160" s="102"/>
      <c r="AB160" s="102"/>
      <c r="AC160" s="102"/>
    </row>
    <row r="161" spans="1:29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  <c r="AA161" s="102"/>
      <c r="AB161" s="102"/>
      <c r="AC161" s="102"/>
    </row>
    <row r="162" spans="1:29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  <c r="AA162" s="102"/>
      <c r="AB162" s="102"/>
      <c r="AC162" s="102"/>
    </row>
    <row r="163" spans="1:29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  <c r="AA163" s="102"/>
      <c r="AB163" s="102"/>
      <c r="AC163" s="102"/>
    </row>
    <row r="164" spans="1:29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  <c r="AA164" s="102"/>
      <c r="AB164" s="102"/>
      <c r="AC164" s="102"/>
    </row>
    <row r="165" spans="1:29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</row>
    <row r="166" spans="1:29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  <c r="AA166" s="102"/>
      <c r="AB166" s="102"/>
      <c r="AC166" s="102"/>
    </row>
    <row r="167" spans="1:29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  <c r="AA167" s="102"/>
      <c r="AB167" s="102"/>
      <c r="AC167" s="102"/>
    </row>
    <row r="168" spans="1:29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  <c r="AA168" s="102"/>
      <c r="AB168" s="102"/>
      <c r="AC168" s="102"/>
    </row>
    <row r="169" spans="1:29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  <c r="AA169" s="102"/>
      <c r="AB169" s="102"/>
      <c r="AC169" s="102"/>
    </row>
    <row r="170" spans="1:29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  <c r="AA170" s="102"/>
      <c r="AB170" s="102"/>
      <c r="AC170" s="102"/>
    </row>
    <row r="171" spans="1:29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  <c r="AA171" s="102"/>
      <c r="AB171" s="102"/>
      <c r="AC171" s="102"/>
    </row>
    <row r="172" spans="1:29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  <c r="AA172" s="102"/>
      <c r="AB172" s="102"/>
      <c r="AC172" s="102"/>
    </row>
    <row r="173" spans="1:29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  <c r="AA173" s="102"/>
      <c r="AB173" s="102"/>
      <c r="AC173" s="102"/>
    </row>
    <row r="174" spans="1:29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  <c r="AA174" s="102"/>
      <c r="AB174" s="102"/>
      <c r="AC174" s="102"/>
    </row>
    <row r="175" spans="1:29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  <c r="AA175" s="102"/>
      <c r="AB175" s="102"/>
      <c r="AC175" s="102"/>
    </row>
    <row r="176" spans="1:29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  <c r="AA176" s="102"/>
      <c r="AB176" s="102"/>
      <c r="AC176" s="102"/>
    </row>
    <row r="177" spans="1:29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  <c r="AA177" s="102"/>
      <c r="AB177" s="102"/>
      <c r="AC177" s="102"/>
    </row>
    <row r="178" spans="1:29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  <c r="AA178" s="102"/>
      <c r="AB178" s="102"/>
      <c r="AC178" s="102"/>
    </row>
    <row r="179" spans="1:29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  <c r="AA179" s="102"/>
      <c r="AB179" s="102"/>
      <c r="AC179" s="102"/>
    </row>
    <row r="180" spans="1:29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  <c r="AA180" s="102"/>
      <c r="AB180" s="102"/>
      <c r="AC180" s="102"/>
    </row>
    <row r="181" spans="1:29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  <c r="AA181" s="102"/>
      <c r="AB181" s="102"/>
      <c r="AC181" s="102"/>
    </row>
    <row r="182" spans="1:29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  <c r="AA182" s="102"/>
      <c r="AB182" s="102"/>
      <c r="AC182" s="102"/>
    </row>
    <row r="183" spans="1:29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  <c r="AC183" s="102"/>
    </row>
    <row r="184" spans="1:29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  <c r="AC184" s="102"/>
    </row>
    <row r="185" spans="1:29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  <c r="AC185" s="102"/>
    </row>
    <row r="186" spans="1:29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  <c r="AA186" s="102"/>
      <c r="AB186" s="102"/>
      <c r="AC186" s="102"/>
    </row>
    <row r="187" spans="1:29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  <c r="AA187" s="102"/>
      <c r="AB187" s="102"/>
      <c r="AC187" s="102"/>
    </row>
    <row r="188" spans="1:29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  <c r="AA188" s="102"/>
      <c r="AB188" s="102"/>
      <c r="AC188" s="102"/>
    </row>
    <row r="189" spans="1:29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  <c r="AA189" s="102"/>
      <c r="AB189" s="102"/>
      <c r="AC189" s="102"/>
    </row>
    <row r="190" spans="1:29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  <c r="AA190" s="102"/>
      <c r="AB190" s="102"/>
      <c r="AC190" s="102"/>
    </row>
    <row r="191" spans="1:29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  <c r="AA191" s="102"/>
      <c r="AB191" s="102"/>
      <c r="AC191" s="102"/>
    </row>
    <row r="192" spans="1:29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  <c r="AA192" s="102"/>
      <c r="AB192" s="102"/>
      <c r="AC192" s="102"/>
    </row>
    <row r="193" spans="1:29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  <c r="AA193" s="102"/>
      <c r="AB193" s="102"/>
      <c r="AC193" s="102"/>
    </row>
    <row r="194" spans="1:29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  <c r="AA194" s="102"/>
      <c r="AB194" s="102"/>
      <c r="AC194" s="102"/>
    </row>
    <row r="195" spans="1:29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  <c r="AA195" s="102"/>
      <c r="AB195" s="102"/>
      <c r="AC195" s="102"/>
    </row>
    <row r="196" spans="1:29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  <c r="AA196" s="102"/>
      <c r="AB196" s="102"/>
      <c r="AC196" s="102"/>
    </row>
    <row r="197" spans="1:29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  <c r="AA197" s="102"/>
      <c r="AB197" s="102"/>
      <c r="AC197" s="102"/>
    </row>
    <row r="198" spans="1:29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  <c r="AA198" s="102"/>
      <c r="AB198" s="102"/>
      <c r="AC198" s="102"/>
    </row>
    <row r="199" spans="1:29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  <c r="AA199" s="102"/>
      <c r="AB199" s="102"/>
      <c r="AC199" s="102"/>
    </row>
    <row r="200" spans="1:29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  <c r="AA200" s="102"/>
      <c r="AB200" s="102"/>
      <c r="AC200" s="102"/>
    </row>
    <row r="201" spans="1:29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  <c r="AA201" s="102"/>
      <c r="AB201" s="102"/>
      <c r="AC201" s="102"/>
    </row>
    <row r="202" spans="1:29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  <c r="AA202" s="102"/>
      <c r="AB202" s="102"/>
      <c r="AC202" s="102"/>
    </row>
    <row r="203" spans="1:29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  <c r="AA203" s="102"/>
      <c r="AB203" s="102"/>
      <c r="AC203" s="102"/>
    </row>
    <row r="204" spans="1:29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  <c r="AA204" s="102"/>
      <c r="AB204" s="102"/>
      <c r="AC204" s="102"/>
    </row>
    <row r="205" spans="1:29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  <c r="AA205" s="102"/>
      <c r="AB205" s="102"/>
      <c r="AC205" s="102"/>
    </row>
    <row r="206" spans="1:29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  <c r="AA206" s="102"/>
      <c r="AB206" s="102"/>
      <c r="AC206" s="102"/>
    </row>
    <row r="207" spans="1:29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  <c r="AA207" s="102"/>
      <c r="AB207" s="102"/>
      <c r="AC207" s="102"/>
    </row>
    <row r="208" spans="1:29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  <c r="AA208" s="102"/>
      <c r="AB208" s="102"/>
      <c r="AC208" s="102"/>
    </row>
    <row r="209" spans="1:29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  <c r="AA209" s="102"/>
      <c r="AB209" s="102"/>
      <c r="AC209" s="102"/>
    </row>
    <row r="210" spans="1:29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  <c r="AA210" s="102"/>
      <c r="AB210" s="102"/>
      <c r="AC210" s="102"/>
    </row>
    <row r="211" spans="1:29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  <c r="AA211" s="102"/>
      <c r="AB211" s="102"/>
      <c r="AC211" s="102"/>
    </row>
    <row r="212" spans="1:29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  <c r="AA212" s="102"/>
      <c r="AB212" s="102"/>
      <c r="AC212" s="102"/>
    </row>
    <row r="213" spans="1:29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</row>
    <row r="214" spans="1:29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  <c r="AA214" s="102"/>
      <c r="AB214" s="102"/>
      <c r="AC214" s="102"/>
    </row>
    <row r="215" spans="1:29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  <c r="AA215" s="102"/>
      <c r="AB215" s="102"/>
      <c r="AC215" s="102"/>
    </row>
    <row r="216" spans="1:29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  <c r="AA216" s="102"/>
      <c r="AB216" s="102"/>
      <c r="AC216" s="102"/>
    </row>
    <row r="217" spans="1:29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  <c r="AA217" s="102"/>
      <c r="AB217" s="102"/>
      <c r="AC217" s="102"/>
    </row>
    <row r="218" spans="1:29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  <c r="AA218" s="102"/>
      <c r="AB218" s="102"/>
      <c r="AC218" s="102"/>
    </row>
    <row r="219" spans="1:29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  <c r="AA219" s="102"/>
      <c r="AB219" s="102"/>
      <c r="AC219" s="102"/>
    </row>
    <row r="220" spans="1:29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  <c r="AA220" s="102"/>
      <c r="AB220" s="102"/>
      <c r="AC220" s="102"/>
    </row>
    <row r="221" spans="1:29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  <c r="AA221" s="102"/>
      <c r="AB221" s="102"/>
      <c r="AC221" s="102"/>
    </row>
    <row r="222" spans="1:29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  <c r="AA222" s="102"/>
      <c r="AB222" s="102"/>
      <c r="AC222" s="102"/>
    </row>
    <row r="223" spans="1:29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  <c r="AA223" s="102"/>
      <c r="AB223" s="102"/>
      <c r="AC223" s="102"/>
    </row>
    <row r="224" spans="1:29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  <c r="AA224" s="102"/>
      <c r="AB224" s="102"/>
      <c r="AC224" s="102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">
    <mergeCell ref="A3:N3"/>
    <mergeCell ref="A7:A9"/>
    <mergeCell ref="B7:B9"/>
    <mergeCell ref="C7:K7"/>
    <mergeCell ref="L7:N8"/>
    <mergeCell ref="C8:E8"/>
    <mergeCell ref="F8:H8"/>
    <mergeCell ref="I8:K8"/>
  </mergeCells>
  <pageMargins left="0.7" right="0.7" top="0.75" bottom="0.75" header="0" footer="0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1000"/>
  <sheetViews>
    <sheetView workbookViewId="0">
      <pane xSplit="3" ySplit="11" topLeftCell="D12" activePane="bottomRight" state="frozen"/>
      <selection pane="topRight" activeCell="D1" sqref="D1"/>
      <selection pane="bottomLeft" activeCell="A12" sqref="A12"/>
      <selection pane="bottomRight" activeCell="D12" sqref="D12"/>
    </sheetView>
  </sheetViews>
  <sheetFormatPr defaultColWidth="14.42578125" defaultRowHeight="15" customHeight="1"/>
  <cols>
    <col min="1" max="1" width="4.42578125" customWidth="1"/>
    <col min="2" max="2" width="21.7109375" customWidth="1"/>
    <col min="3" max="3" width="14" customWidth="1"/>
    <col min="4" max="5" width="15.28515625" customWidth="1"/>
    <col min="6" max="6" width="16.140625" customWidth="1"/>
    <col min="7" max="7" width="15.28515625" customWidth="1"/>
    <col min="8" max="8" width="16.42578125" customWidth="1"/>
    <col min="9" max="9" width="16" customWidth="1"/>
    <col min="10" max="10" width="15.28515625" customWidth="1"/>
    <col min="11" max="26" width="9.28515625" customWidth="1"/>
  </cols>
  <sheetData>
    <row r="1" spans="1:26" ht="15.75">
      <c r="A1" s="100" t="s">
        <v>321</v>
      </c>
      <c r="B1" s="101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5.75">
      <c r="A3" s="963" t="s">
        <v>322</v>
      </c>
      <c r="B3" s="953"/>
      <c r="C3" s="953"/>
      <c r="D3" s="953"/>
      <c r="E3" s="953"/>
      <c r="F3" s="953"/>
      <c r="G3" s="953"/>
      <c r="H3" s="953"/>
      <c r="I3" s="953"/>
      <c r="J3" s="953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15.75">
      <c r="A4" s="963" t="s">
        <v>323</v>
      </c>
      <c r="B4" s="953"/>
      <c r="C4" s="953"/>
      <c r="D4" s="953"/>
      <c r="E4" s="953"/>
      <c r="F4" s="953"/>
      <c r="G4" s="953"/>
      <c r="H4" s="953"/>
      <c r="I4" s="953"/>
      <c r="J4" s="953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5.75">
      <c r="A5" s="102"/>
      <c r="B5" s="101"/>
      <c r="C5" s="101"/>
      <c r="D5" s="101"/>
      <c r="E5" s="104" t="s">
        <v>1</v>
      </c>
      <c r="F5" s="105" t="str">
        <f>Resume!D2</f>
        <v>KARANGANYAR</v>
      </c>
      <c r="G5" s="103"/>
      <c r="H5" s="103"/>
      <c r="I5" s="103"/>
      <c r="J5" s="103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 ht="15.75">
      <c r="A6" s="102"/>
      <c r="B6" s="101"/>
      <c r="C6" s="101"/>
      <c r="D6" s="101"/>
      <c r="E6" s="104" t="s">
        <v>3</v>
      </c>
      <c r="F6" s="105">
        <f>Resume!D3</f>
        <v>2023</v>
      </c>
      <c r="G6" s="103"/>
      <c r="H6" s="103"/>
      <c r="I6" s="103"/>
      <c r="J6" s="103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>
      <c r="A7" s="106"/>
      <c r="B7" s="106"/>
      <c r="C7" s="106"/>
      <c r="D7" s="106"/>
      <c r="E7" s="106"/>
      <c r="F7" s="106"/>
      <c r="G7" s="106"/>
      <c r="H7" s="106"/>
      <c r="I7" s="106"/>
      <c r="J7" s="106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15.75">
      <c r="A8" s="964" t="s">
        <v>4</v>
      </c>
      <c r="B8" s="964" t="s">
        <v>324</v>
      </c>
      <c r="C8" s="108" t="s">
        <v>325</v>
      </c>
      <c r="D8" s="966" t="s">
        <v>326</v>
      </c>
      <c r="E8" s="967"/>
      <c r="F8" s="968"/>
      <c r="G8" s="969" t="s">
        <v>327</v>
      </c>
      <c r="H8" s="107" t="s">
        <v>326</v>
      </c>
      <c r="I8" s="107" t="s">
        <v>328</v>
      </c>
      <c r="J8" s="107" t="s">
        <v>329</v>
      </c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 ht="32.25" customHeight="1">
      <c r="A9" s="965"/>
      <c r="B9" s="965"/>
      <c r="C9" s="108" t="s">
        <v>330</v>
      </c>
      <c r="D9" s="961" t="s">
        <v>331</v>
      </c>
      <c r="E9" s="961" t="s">
        <v>332</v>
      </c>
      <c r="F9" s="962" t="s">
        <v>333</v>
      </c>
      <c r="G9" s="965"/>
      <c r="H9" s="107" t="s">
        <v>334</v>
      </c>
      <c r="I9" s="107" t="s">
        <v>335</v>
      </c>
      <c r="J9" s="107" t="s">
        <v>336</v>
      </c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</row>
    <row r="10" spans="1:26" ht="18.75">
      <c r="A10" s="955"/>
      <c r="B10" s="955"/>
      <c r="C10" s="109" t="s">
        <v>337</v>
      </c>
      <c r="D10" s="955"/>
      <c r="E10" s="955"/>
      <c r="F10" s="955"/>
      <c r="G10" s="955"/>
      <c r="H10" s="113" t="s">
        <v>338</v>
      </c>
      <c r="I10" s="114" t="s">
        <v>338</v>
      </c>
      <c r="J10" s="114" t="s">
        <v>339</v>
      </c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</row>
    <row r="11" spans="1:26" ht="12" customHeight="1">
      <c r="A11" s="115">
        <v>1</v>
      </c>
      <c r="B11" s="115">
        <v>2</v>
      </c>
      <c r="C11" s="116">
        <v>3</v>
      </c>
      <c r="D11" s="115">
        <v>4</v>
      </c>
      <c r="E11" s="115">
        <v>5</v>
      </c>
      <c r="F11" s="116">
        <v>6</v>
      </c>
      <c r="G11" s="115">
        <v>7</v>
      </c>
      <c r="H11" s="117">
        <v>8</v>
      </c>
      <c r="I11" s="118">
        <v>9</v>
      </c>
      <c r="J11" s="117">
        <v>10</v>
      </c>
      <c r="K11" s="119"/>
      <c r="L11" s="119"/>
      <c r="M11" s="119"/>
      <c r="N11" s="119"/>
      <c r="O11" s="119"/>
      <c r="P11" s="119"/>
      <c r="Q11" s="119"/>
      <c r="R11" s="119"/>
      <c r="S11" s="119"/>
      <c r="T11" s="119"/>
      <c r="U11" s="119"/>
      <c r="V11" s="119"/>
      <c r="W11" s="119"/>
      <c r="X11" s="119"/>
      <c r="Y11" s="119"/>
      <c r="Z11" s="119"/>
    </row>
    <row r="12" spans="1:26" ht="15.75">
      <c r="A12" s="120">
        <v>1</v>
      </c>
      <c r="B12" s="121" t="s">
        <v>340</v>
      </c>
      <c r="C12" s="122">
        <v>3.8</v>
      </c>
      <c r="D12" s="122">
        <v>1</v>
      </c>
      <c r="E12" s="122">
        <v>0</v>
      </c>
      <c r="F12" s="123">
        <f t="shared" ref="F12:F23" si="0">E12+D12</f>
        <v>1</v>
      </c>
      <c r="G12" s="122">
        <v>2889</v>
      </c>
      <c r="H12" s="124">
        <v>940</v>
      </c>
      <c r="I12" s="125">
        <f t="shared" ref="I12:I23" si="1">G12/H12</f>
        <v>3.073404255319149</v>
      </c>
      <c r="J12" s="125">
        <f t="shared" ref="J12:J23" si="2">G12/C12</f>
        <v>760.26315789473688</v>
      </c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 ht="15.75">
      <c r="A13" s="120">
        <v>2</v>
      </c>
      <c r="B13" s="121" t="s">
        <v>341</v>
      </c>
      <c r="C13" s="122">
        <v>4.0999999999999996</v>
      </c>
      <c r="D13" s="122">
        <v>1</v>
      </c>
      <c r="E13" s="122">
        <v>0</v>
      </c>
      <c r="F13" s="123">
        <f t="shared" si="0"/>
        <v>1</v>
      </c>
      <c r="G13" s="122">
        <v>3303</v>
      </c>
      <c r="H13" s="124">
        <v>1102</v>
      </c>
      <c r="I13" s="125">
        <f t="shared" si="1"/>
        <v>2.9972776769509983</v>
      </c>
      <c r="J13" s="125">
        <f t="shared" si="2"/>
        <v>805.60975609756099</v>
      </c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</row>
    <row r="14" spans="1:26" ht="15.75">
      <c r="A14" s="120">
        <v>3</v>
      </c>
      <c r="B14" s="121" t="s">
        <v>342</v>
      </c>
      <c r="C14" s="122">
        <v>3.5</v>
      </c>
      <c r="D14" s="122">
        <v>1</v>
      </c>
      <c r="E14" s="122">
        <v>0</v>
      </c>
      <c r="F14" s="123">
        <f t="shared" si="0"/>
        <v>1</v>
      </c>
      <c r="G14" s="122">
        <v>2960</v>
      </c>
      <c r="H14" s="124">
        <v>1011</v>
      </c>
      <c r="I14" s="125">
        <f t="shared" si="1"/>
        <v>2.9277942631058358</v>
      </c>
      <c r="J14" s="125">
        <f t="shared" si="2"/>
        <v>845.71428571428567</v>
      </c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</row>
    <row r="15" spans="1:26" ht="15.75">
      <c r="A15" s="120">
        <v>4</v>
      </c>
      <c r="B15" s="121" t="s">
        <v>343</v>
      </c>
      <c r="C15" s="122">
        <v>3.8</v>
      </c>
      <c r="D15" s="122">
        <v>1</v>
      </c>
      <c r="E15" s="122">
        <v>0</v>
      </c>
      <c r="F15" s="123">
        <f t="shared" si="0"/>
        <v>1</v>
      </c>
      <c r="G15" s="122">
        <v>2879</v>
      </c>
      <c r="H15" s="124">
        <v>967</v>
      </c>
      <c r="I15" s="125">
        <f t="shared" si="1"/>
        <v>2.9772492244053774</v>
      </c>
      <c r="J15" s="125">
        <f t="shared" si="2"/>
        <v>757.63157894736844</v>
      </c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</row>
    <row r="16" spans="1:26" ht="15.75">
      <c r="A16" s="120">
        <v>5</v>
      </c>
      <c r="B16" s="121" t="s">
        <v>344</v>
      </c>
      <c r="C16" s="122">
        <v>4</v>
      </c>
      <c r="D16" s="122">
        <v>1</v>
      </c>
      <c r="E16" s="122">
        <v>0</v>
      </c>
      <c r="F16" s="123">
        <f t="shared" si="0"/>
        <v>1</v>
      </c>
      <c r="G16" s="122">
        <v>3122</v>
      </c>
      <c r="H16" s="124">
        <v>1066</v>
      </c>
      <c r="I16" s="125">
        <f t="shared" si="1"/>
        <v>2.9287054409005631</v>
      </c>
      <c r="J16" s="125">
        <f t="shared" si="2"/>
        <v>780.5</v>
      </c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</row>
    <row r="17" spans="1:26" ht="15.75">
      <c r="A17" s="120">
        <v>6</v>
      </c>
      <c r="B17" s="121" t="s">
        <v>345</v>
      </c>
      <c r="C17" s="122">
        <v>4.2</v>
      </c>
      <c r="D17" s="122">
        <v>1</v>
      </c>
      <c r="E17" s="122">
        <v>0</v>
      </c>
      <c r="F17" s="123">
        <f t="shared" si="0"/>
        <v>1</v>
      </c>
      <c r="G17" s="122">
        <v>3790</v>
      </c>
      <c r="H17" s="124">
        <v>1231</v>
      </c>
      <c r="I17" s="125">
        <f t="shared" si="1"/>
        <v>3.0787977254264827</v>
      </c>
      <c r="J17" s="125">
        <f t="shared" si="2"/>
        <v>902.38095238095229</v>
      </c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</row>
    <row r="18" spans="1:26" ht="15.75">
      <c r="A18" s="120">
        <v>7</v>
      </c>
      <c r="B18" s="121" t="s">
        <v>346</v>
      </c>
      <c r="C18" s="122">
        <v>5.8</v>
      </c>
      <c r="D18" s="122">
        <v>1</v>
      </c>
      <c r="E18" s="122">
        <v>0</v>
      </c>
      <c r="F18" s="123">
        <f t="shared" si="0"/>
        <v>1</v>
      </c>
      <c r="G18" s="122">
        <v>4230</v>
      </c>
      <c r="H18" s="124">
        <v>1280</v>
      </c>
      <c r="I18" s="125">
        <f t="shared" si="1"/>
        <v>3.3046875</v>
      </c>
      <c r="J18" s="125">
        <f t="shared" si="2"/>
        <v>729.31034482758628</v>
      </c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</row>
    <row r="19" spans="1:26" ht="15.75">
      <c r="A19" s="120">
        <v>8</v>
      </c>
      <c r="B19" s="121" t="s">
        <v>347</v>
      </c>
      <c r="C19" s="122">
        <v>4.8</v>
      </c>
      <c r="D19" s="122">
        <v>1</v>
      </c>
      <c r="E19" s="122">
        <v>0</v>
      </c>
      <c r="F19" s="123">
        <f t="shared" si="0"/>
        <v>1</v>
      </c>
      <c r="G19" s="122">
        <v>3154</v>
      </c>
      <c r="H19" s="124">
        <v>1034</v>
      </c>
      <c r="I19" s="125">
        <f t="shared" si="1"/>
        <v>3.0502901353965184</v>
      </c>
      <c r="J19" s="125">
        <f t="shared" si="2"/>
        <v>657.08333333333337</v>
      </c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</row>
    <row r="20" spans="1:26" ht="15.75">
      <c r="A20" s="120">
        <v>9</v>
      </c>
      <c r="B20" s="121" t="s">
        <v>348</v>
      </c>
      <c r="C20" s="122">
        <v>5.3</v>
      </c>
      <c r="D20" s="122">
        <v>1</v>
      </c>
      <c r="E20" s="122">
        <v>0</v>
      </c>
      <c r="F20" s="123">
        <f t="shared" si="0"/>
        <v>1</v>
      </c>
      <c r="G20" s="122">
        <v>3271</v>
      </c>
      <c r="H20" s="124">
        <v>1054</v>
      </c>
      <c r="I20" s="125">
        <f t="shared" si="1"/>
        <v>3.1034155597722961</v>
      </c>
      <c r="J20" s="125">
        <f t="shared" si="2"/>
        <v>617.16981132075477</v>
      </c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</row>
    <row r="21" spans="1:26" ht="15.75" customHeight="1">
      <c r="A21" s="120">
        <v>10</v>
      </c>
      <c r="B21" s="121" t="s">
        <v>349</v>
      </c>
      <c r="C21" s="122">
        <v>6</v>
      </c>
      <c r="D21" s="122">
        <v>1</v>
      </c>
      <c r="E21" s="122">
        <v>0</v>
      </c>
      <c r="F21" s="123">
        <f t="shared" si="0"/>
        <v>1</v>
      </c>
      <c r="G21" s="122">
        <v>6284</v>
      </c>
      <c r="H21" s="124">
        <v>2049</v>
      </c>
      <c r="I21" s="125">
        <f t="shared" si="1"/>
        <v>3.0668618838457786</v>
      </c>
      <c r="J21" s="125">
        <f t="shared" si="2"/>
        <v>1047.3333333333333</v>
      </c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</row>
    <row r="22" spans="1:26" ht="15.75" customHeight="1">
      <c r="A22" s="120">
        <v>11</v>
      </c>
      <c r="B22" s="121" t="s">
        <v>350</v>
      </c>
      <c r="C22" s="122">
        <v>5.2</v>
      </c>
      <c r="D22" s="122">
        <v>1</v>
      </c>
      <c r="E22" s="122">
        <v>0</v>
      </c>
      <c r="F22" s="123">
        <f t="shared" si="0"/>
        <v>1</v>
      </c>
      <c r="G22" s="122">
        <v>4916</v>
      </c>
      <c r="H22" s="124">
        <v>1575</v>
      </c>
      <c r="I22" s="125">
        <f t="shared" si="1"/>
        <v>3.1212698412698412</v>
      </c>
      <c r="J22" s="125">
        <f t="shared" si="2"/>
        <v>945.38461538461536</v>
      </c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</row>
    <row r="23" spans="1:26" ht="15.75" customHeight="1">
      <c r="A23" s="120">
        <v>12</v>
      </c>
      <c r="B23" s="121" t="s">
        <v>351</v>
      </c>
      <c r="C23" s="122">
        <v>5.3</v>
      </c>
      <c r="D23" s="122">
        <v>1</v>
      </c>
      <c r="E23" s="122">
        <v>0</v>
      </c>
      <c r="F23" s="123">
        <f t="shared" si="0"/>
        <v>1</v>
      </c>
      <c r="G23" s="122">
        <v>4208</v>
      </c>
      <c r="H23" s="124">
        <v>1359</v>
      </c>
      <c r="I23" s="125">
        <f t="shared" si="1"/>
        <v>3.0963944076526859</v>
      </c>
      <c r="J23" s="125">
        <f t="shared" si="2"/>
        <v>793.96226415094338</v>
      </c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</row>
    <row r="24" spans="1:26" ht="15.75" customHeight="1">
      <c r="A24" s="126"/>
      <c r="B24" s="127"/>
      <c r="C24" s="128"/>
      <c r="D24" s="127"/>
      <c r="E24" s="127"/>
      <c r="F24" s="127"/>
      <c r="G24" s="129"/>
      <c r="H24" s="129"/>
      <c r="I24" s="130"/>
      <c r="J24" s="130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</row>
    <row r="25" spans="1:26" ht="15.75" customHeight="1">
      <c r="A25" s="131" t="s">
        <v>1</v>
      </c>
      <c r="B25" s="131"/>
      <c r="C25" s="132">
        <f>SUM(C12:C23)</f>
        <v>55.8</v>
      </c>
      <c r="D25" s="133">
        <f t="shared" ref="D25:E25" si="3">SUM(D12:D24)</f>
        <v>12</v>
      </c>
      <c r="E25" s="133">
        <f t="shared" si="3"/>
        <v>0</v>
      </c>
      <c r="F25" s="134">
        <f>E25+D25</f>
        <v>12</v>
      </c>
      <c r="G25" s="135">
        <f t="shared" ref="G25:H25" si="4">SUM(G12:G24)</f>
        <v>45006</v>
      </c>
      <c r="H25" s="135">
        <f t="shared" si="4"/>
        <v>14668</v>
      </c>
      <c r="I25" s="136">
        <f>G25/H25</f>
        <v>3.0683119716389418</v>
      </c>
      <c r="J25" s="136">
        <f>G25/C25</f>
        <v>806.5591397849463</v>
      </c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</row>
    <row r="26" spans="1:26" ht="15.75" customHeight="1">
      <c r="A26" s="102"/>
      <c r="B26" s="102"/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</row>
    <row r="27" spans="1:26" ht="15.75" customHeight="1">
      <c r="A27" s="137" t="s">
        <v>352</v>
      </c>
      <c r="B27" s="137"/>
      <c r="C27" s="137"/>
      <c r="D27" s="137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</row>
    <row r="28" spans="1:26" ht="15.75" customHeight="1">
      <c r="A28" s="137" t="s">
        <v>353</v>
      </c>
      <c r="B28" s="137"/>
      <c r="C28" s="137"/>
      <c r="D28" s="137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</row>
    <row r="29" spans="1:26" ht="15.75" customHeight="1">
      <c r="A29" s="137"/>
      <c r="B29" s="137"/>
      <c r="C29" s="137"/>
      <c r="D29" s="137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</row>
    <row r="30" spans="1:26" ht="15.75" customHeight="1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</row>
    <row r="31" spans="1:26" ht="15.75" customHeight="1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</row>
    <row r="32" spans="1:26" ht="15.75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</row>
    <row r="33" spans="1:26" ht="15.75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</row>
    <row r="34" spans="1:26" ht="15.7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</row>
    <row r="35" spans="1:26" ht="15.7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 spans="1:26" ht="15.7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38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</row>
    <row r="37" spans="1:26" ht="15.7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</row>
    <row r="38" spans="1:26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</row>
    <row r="39" spans="1:26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</row>
    <row r="40" spans="1:26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</row>
    <row r="41" spans="1:26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</row>
    <row r="42" spans="1:26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</row>
    <row r="43" spans="1:26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 spans="1:26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</row>
    <row r="45" spans="1:26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 spans="1:26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 spans="1:26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26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 spans="1:26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spans="1:26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 spans="1:26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 spans="1:26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 spans="1:26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spans="1:26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 spans="1:26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 spans="1:26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 spans="1:26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spans="1:26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 spans="1:26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 spans="1:26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 spans="1:26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spans="1:26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 spans="1:26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 spans="1:26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 spans="1:26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spans="1:26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 spans="1:26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 spans="1:26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 spans="1:26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 spans="1:26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 spans="1:26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 spans="1:26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 spans="1:26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 spans="1:26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 spans="1:26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 spans="1:26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 spans="1:26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 spans="1:26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 spans="1:26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 spans="1:26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 spans="1:26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 spans="1:26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 spans="1:26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 spans="1:26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 spans="1:26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 spans="1:26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 spans="1:26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 spans="1:26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 spans="1:26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 spans="1:26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 spans="1:26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 spans="1:26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 spans="1:26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 spans="1:2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 spans="1:26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 spans="1:26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 spans="1:26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 spans="1:26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 spans="1:26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 spans="1:26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 spans="1:26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 spans="1:26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 spans="1:26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 spans="1:26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 spans="1:26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 spans="1:26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 spans="1:26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 spans="1:26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 spans="1:26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 spans="1:26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 spans="1:26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 spans="1:26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 spans="1:26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 spans="1:26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 spans="1:26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 spans="1:26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 spans="1:26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 spans="1:26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 spans="1:26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 spans="1:26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 spans="1:26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 spans="1:26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 spans="1:26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 spans="1:26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 spans="1:26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 spans="1:26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 spans="1:26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 spans="1:26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 spans="1:26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 spans="1:26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 spans="1:26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 spans="1:26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 spans="1:26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 spans="1:26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 spans="1:26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 spans="1:26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 spans="1:26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 spans="1:26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 spans="1:26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 spans="1:26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 spans="1:26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 spans="1:26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 spans="1:26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 spans="1:26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 spans="1:26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 spans="1:26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 spans="1:26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 spans="1:26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 spans="1:26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 spans="1:26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 spans="1:26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 spans="1:26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 spans="1:26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 spans="1:26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 spans="1:26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 spans="1:26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 spans="1:26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 spans="1:26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 spans="1:26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 spans="1:26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 spans="1:26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 spans="1:26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 spans="1:26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 spans="1:26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 spans="1:26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 spans="1:26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 spans="1:26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 spans="1:26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 spans="1:26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 spans="1:26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 spans="1:26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 spans="1:26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 spans="1:26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 spans="1:26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 spans="1:26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 spans="1:26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 spans="1:26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 spans="1:26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 spans="1:26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 spans="1:26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 spans="1:26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 spans="1:26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 spans="1:26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 spans="1:26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 spans="1:26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 spans="1:26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 spans="1:26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 spans="1:26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 spans="1:26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 spans="1:26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 spans="1:26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 spans="1:26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 spans="1:26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 spans="1:26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 spans="1:26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 spans="1:26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 spans="1:26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 spans="1:26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 spans="1:26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 spans="1:26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 spans="1:26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 spans="1:26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 spans="1:26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 spans="1:26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 spans="1:26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 spans="1:26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 spans="1:26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 spans="1:26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 spans="1:26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 spans="1:26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 spans="1:26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 spans="1:26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 spans="1:26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 spans="1:26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 spans="1:26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 spans="1:26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</row>
    <row r="222" spans="1:26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</row>
    <row r="223" spans="1:26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</row>
    <row r="224" spans="1:26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</row>
    <row r="225" spans="1:26" ht="15.75" customHeight="1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</row>
    <row r="226" spans="1:26" ht="15.75" customHeight="1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</row>
    <row r="227" spans="1:26" ht="15.75" customHeight="1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</row>
    <row r="228" spans="1:26" ht="15.75" customHeight="1">
      <c r="A228" s="102"/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</row>
    <row r="229" spans="1:26" ht="15.75" customHeight="1"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</row>
    <row r="230" spans="1:26" ht="15.75" customHeight="1"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  <c r="Z230" s="102"/>
    </row>
    <row r="231" spans="1:26" ht="15.75" customHeight="1"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  <c r="Z231" s="102"/>
    </row>
    <row r="232" spans="1:26" ht="15.75" customHeight="1"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2"/>
      <c r="Z232" s="102"/>
    </row>
    <row r="233" spans="1:26" ht="15.75" customHeight="1"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  <c r="Y233" s="102"/>
      <c r="Z233" s="102"/>
    </row>
    <row r="234" spans="1:26" ht="15.75" customHeight="1"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  <c r="Y234" s="102"/>
      <c r="Z234" s="102"/>
    </row>
    <row r="235" spans="1:26" ht="15.75" customHeight="1"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  <c r="Y235" s="102"/>
      <c r="Z235" s="102"/>
    </row>
    <row r="236" spans="1:26" ht="15.75" customHeight="1"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  <c r="Y236" s="102"/>
      <c r="Z236" s="102"/>
    </row>
    <row r="237" spans="1:26" ht="15.75" customHeight="1"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  <c r="Y237" s="102"/>
      <c r="Z237" s="102"/>
    </row>
    <row r="238" spans="1:26" ht="15.75" customHeight="1">
      <c r="K238" s="102"/>
      <c r="L238" s="102"/>
      <c r="M238" s="102"/>
      <c r="N238" s="102"/>
      <c r="O238" s="102"/>
      <c r="P238" s="102"/>
      <c r="Q238" s="102"/>
      <c r="R238" s="102"/>
      <c r="S238" s="102"/>
      <c r="T238" s="102"/>
      <c r="U238" s="102"/>
      <c r="V238" s="102"/>
      <c r="W238" s="102"/>
      <c r="X238" s="102"/>
      <c r="Y238" s="102"/>
      <c r="Z238" s="102"/>
    </row>
    <row r="239" spans="1:26" ht="15.75" customHeight="1">
      <c r="K239" s="102"/>
      <c r="L239" s="102"/>
      <c r="M239" s="102"/>
      <c r="N239" s="102"/>
      <c r="O239" s="102"/>
      <c r="P239" s="102"/>
      <c r="Q239" s="102"/>
      <c r="R239" s="102"/>
      <c r="S239" s="102"/>
      <c r="T239" s="102"/>
      <c r="U239" s="102"/>
      <c r="V239" s="102"/>
      <c r="W239" s="102"/>
      <c r="X239" s="102"/>
      <c r="Y239" s="102"/>
      <c r="Z239" s="102"/>
    </row>
    <row r="240" spans="1:26" ht="15.75" customHeight="1">
      <c r="K240" s="102"/>
      <c r="L240" s="102"/>
      <c r="M240" s="102"/>
      <c r="N240" s="102"/>
      <c r="O240" s="102"/>
      <c r="P240" s="102"/>
      <c r="Q240" s="102"/>
      <c r="R240" s="102"/>
      <c r="S240" s="102"/>
      <c r="T240" s="102"/>
      <c r="U240" s="102"/>
      <c r="V240" s="102"/>
      <c r="W240" s="102"/>
      <c r="X240" s="102"/>
      <c r="Y240" s="102"/>
      <c r="Z240" s="102"/>
    </row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E9:E10"/>
    <mergeCell ref="F9:F10"/>
    <mergeCell ref="A3:J3"/>
    <mergeCell ref="A4:J4"/>
    <mergeCell ref="A8:A10"/>
    <mergeCell ref="B8:B10"/>
    <mergeCell ref="D8:F8"/>
    <mergeCell ref="G8:G10"/>
    <mergeCell ref="D9:D10"/>
  </mergeCells>
  <printOptions horizontalCentered="1"/>
  <pageMargins left="1" right="0.9" top="1.1499999999999999" bottom="0.9" header="0" footer="0"/>
  <pageSetup paperSize="9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1000"/>
  <sheetViews>
    <sheetView workbookViewId="0"/>
  </sheetViews>
  <sheetFormatPr defaultColWidth="14.42578125" defaultRowHeight="15" customHeight="1"/>
  <cols>
    <col min="1" max="1" width="6.28515625" customWidth="1"/>
    <col min="2" max="2" width="46.42578125" customWidth="1"/>
    <col min="3" max="4" width="30.7109375" customWidth="1"/>
    <col min="5" max="7" width="9.28515625" customWidth="1"/>
    <col min="8" max="8" width="11.85546875" customWidth="1"/>
    <col min="9" max="24" width="9.28515625" customWidth="1"/>
  </cols>
  <sheetData>
    <row r="1" spans="1:26" ht="15.75">
      <c r="A1" s="100" t="s">
        <v>655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>
      <c r="A2" s="348"/>
      <c r="B2" s="162"/>
      <c r="C2" s="162"/>
      <c r="D2" s="16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5.75">
      <c r="A3" s="963" t="s">
        <v>656</v>
      </c>
      <c r="B3" s="953"/>
      <c r="C3" s="953"/>
      <c r="D3" s="953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15.75">
      <c r="A4" s="101"/>
      <c r="B4" s="139" t="str">
        <f>'1'!E5</f>
        <v>KABUPATEN/KOTA</v>
      </c>
      <c r="C4" s="105" t="str">
        <f>'1'!$F$5</f>
        <v>KARANGANYAR</v>
      </c>
      <c r="D4" s="101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5.75">
      <c r="A5" s="101"/>
      <c r="B5" s="139" t="str">
        <f>'1'!E6</f>
        <v>TAHUN</v>
      </c>
      <c r="C5" s="105">
        <f>'1'!$F$6</f>
        <v>2023</v>
      </c>
      <c r="D5" s="101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>
      <c r="A6" s="102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17.25" customHeight="1">
      <c r="A7" s="986" t="s">
        <v>4</v>
      </c>
      <c r="B7" s="975" t="s">
        <v>657</v>
      </c>
      <c r="C7" s="988" t="s">
        <v>658</v>
      </c>
      <c r="D7" s="977"/>
      <c r="E7" s="138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18.75" customHeight="1">
      <c r="A8" s="965"/>
      <c r="B8" s="965"/>
      <c r="C8" s="140" t="s">
        <v>326</v>
      </c>
      <c r="D8" s="140" t="s">
        <v>30</v>
      </c>
      <c r="E8" s="138"/>
      <c r="F8" s="102"/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>
      <c r="A9" s="143">
        <v>1</v>
      </c>
      <c r="B9" s="143">
        <v>2</v>
      </c>
      <c r="C9" s="143">
        <v>3</v>
      </c>
      <c r="D9" s="143">
        <v>4</v>
      </c>
      <c r="E9" s="214"/>
      <c r="F9" s="119"/>
      <c r="G9" s="119"/>
      <c r="H9" s="119"/>
      <c r="I9" s="119"/>
      <c r="J9" s="119"/>
      <c r="K9" s="119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</row>
    <row r="10" spans="1:26" ht="30" customHeight="1">
      <c r="A10" s="1010" t="s">
        <v>659</v>
      </c>
      <c r="B10" s="958"/>
      <c r="C10" s="958"/>
      <c r="D10" s="959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</row>
    <row r="11" spans="1:26" ht="33.75" customHeight="1">
      <c r="A11" s="123">
        <v>1</v>
      </c>
      <c r="B11" s="229" t="s">
        <v>660</v>
      </c>
      <c r="C11" s="349"/>
      <c r="D11" s="350">
        <f>C11/'2'!$E$27</f>
        <v>0</v>
      </c>
      <c r="E11" s="102"/>
      <c r="F11" s="102"/>
      <c r="G11" s="102"/>
      <c r="H11" s="304" t="s">
        <v>661</v>
      </c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spans="1:26" ht="33.75" customHeight="1">
      <c r="A12" s="123">
        <v>2</v>
      </c>
      <c r="B12" s="229" t="s">
        <v>662</v>
      </c>
      <c r="C12" s="349"/>
      <c r="D12" s="350">
        <f>C12/'2'!$E$27</f>
        <v>0</v>
      </c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 ht="33.75" customHeight="1">
      <c r="A13" s="997" t="s">
        <v>663</v>
      </c>
      <c r="B13" s="958"/>
      <c r="C13" s="217">
        <v>24297</v>
      </c>
      <c r="D13" s="350">
        <f>C13/'2'!$E$27</f>
        <v>0.54281629096758344</v>
      </c>
      <c r="E13" s="102"/>
      <c r="F13" s="102"/>
      <c r="G13" s="102"/>
      <c r="H13" s="102"/>
      <c r="I13" s="102"/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</row>
    <row r="14" spans="1:26" ht="33.75" customHeight="1">
      <c r="A14" s="1010" t="s">
        <v>664</v>
      </c>
      <c r="B14" s="958"/>
      <c r="C14" s="958"/>
      <c r="D14" s="959"/>
      <c r="E14" s="102"/>
      <c r="F14" s="102"/>
      <c r="G14" s="102"/>
      <c r="H14" s="102"/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</row>
    <row r="15" spans="1:26" ht="33.75" customHeight="1">
      <c r="A15" s="123">
        <v>1</v>
      </c>
      <c r="B15" s="229" t="s">
        <v>665</v>
      </c>
      <c r="C15" s="349"/>
      <c r="D15" s="350">
        <f>C15/'2'!$E$27</f>
        <v>0</v>
      </c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</row>
    <row r="16" spans="1:26" ht="33.75" customHeight="1">
      <c r="A16" s="123">
        <v>2</v>
      </c>
      <c r="B16" s="351" t="s">
        <v>666</v>
      </c>
      <c r="C16" s="349"/>
      <c r="D16" s="350">
        <f>C16/'2'!$E$27</f>
        <v>0</v>
      </c>
      <c r="E16" s="102"/>
      <c r="F16" s="102"/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</row>
    <row r="17" spans="1:26" ht="33.75" customHeight="1">
      <c r="A17" s="123">
        <v>3</v>
      </c>
      <c r="B17" s="351" t="s">
        <v>667</v>
      </c>
      <c r="C17" s="349"/>
      <c r="D17" s="350">
        <f>C17/'2'!$E$27</f>
        <v>0</v>
      </c>
      <c r="E17" s="102"/>
      <c r="F17" s="102"/>
      <c r="G17" s="102"/>
      <c r="H17" s="102"/>
      <c r="I17" s="102"/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</row>
    <row r="18" spans="1:26" ht="33.75" customHeight="1">
      <c r="A18" s="997" t="s">
        <v>668</v>
      </c>
      <c r="B18" s="958"/>
      <c r="C18" s="217">
        <v>6008</v>
      </c>
      <c r="D18" s="350">
        <f>C18/'2'!$E$27</f>
        <v>0.13422398963383303</v>
      </c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</row>
    <row r="19" spans="1:26" ht="33.75" customHeight="1">
      <c r="A19" s="131" t="s">
        <v>669</v>
      </c>
      <c r="B19" s="352"/>
      <c r="C19" s="237">
        <f>SUM(C13,C18)</f>
        <v>30305</v>
      </c>
      <c r="D19" s="350">
        <f>C19/'2'!$E$27</f>
        <v>0.67704028060141641</v>
      </c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</row>
    <row r="20" spans="1:26">
      <c r="A20" s="102"/>
      <c r="B20" s="162"/>
      <c r="C20" s="102"/>
      <c r="D20" s="102"/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</row>
    <row r="21" spans="1:26" ht="15.75" customHeight="1">
      <c r="A21" s="137" t="s">
        <v>670</v>
      </c>
      <c r="B21" s="102"/>
      <c r="C21" s="102"/>
      <c r="D21" s="102"/>
      <c r="E21" s="102"/>
      <c r="F21" s="102"/>
      <c r="G21" s="102"/>
      <c r="H21" s="102"/>
      <c r="I21" s="102"/>
      <c r="J21" s="102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</row>
    <row r="22" spans="1:26" ht="15.75" customHeight="1">
      <c r="A22" s="102"/>
      <c r="B22" s="102"/>
      <c r="C22" s="102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</row>
    <row r="23" spans="1:26" ht="15.75" customHeight="1">
      <c r="A23" s="102"/>
      <c r="B23" s="102"/>
      <c r="C23" s="102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</row>
    <row r="24" spans="1:26" ht="15.75" customHeight="1">
      <c r="A24" s="102"/>
      <c r="B24" s="102"/>
      <c r="C24" s="102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</row>
    <row r="25" spans="1:26" ht="15.75" customHeight="1">
      <c r="A25" s="102"/>
      <c r="B25" s="102"/>
      <c r="C25" s="102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</row>
    <row r="26" spans="1:26" ht="15.75" customHeight="1">
      <c r="A26" s="102"/>
      <c r="B26" s="102"/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</row>
    <row r="27" spans="1:26" ht="15.75" customHeight="1">
      <c r="A27" s="102"/>
      <c r="B27" s="102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</row>
    <row r="28" spans="1:26" ht="15.75" customHeight="1">
      <c r="A28" s="102"/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</row>
    <row r="29" spans="1:26" ht="15.75" customHeight="1">
      <c r="A29" s="102"/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</row>
    <row r="30" spans="1:26" ht="15.75" customHeight="1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</row>
    <row r="31" spans="1:26" ht="15.75" customHeight="1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</row>
    <row r="32" spans="1:26" ht="15.75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</row>
    <row r="33" spans="1:26" ht="15.75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</row>
    <row r="34" spans="1:26" ht="15.7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</row>
    <row r="35" spans="1:26" ht="15.7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 spans="1:26" ht="15.7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</row>
    <row r="37" spans="1:26" ht="15.7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</row>
    <row r="38" spans="1:26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</row>
    <row r="39" spans="1:26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</row>
    <row r="40" spans="1:26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</row>
    <row r="41" spans="1:26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</row>
    <row r="42" spans="1:26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</row>
    <row r="43" spans="1:26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 spans="1:26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</row>
    <row r="45" spans="1:26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 spans="1:26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 spans="1:26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26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 spans="1:26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spans="1:26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 spans="1:26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 spans="1:26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 spans="1:26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spans="1:26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 spans="1:26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 spans="1:26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 spans="1:26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spans="1:26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 spans="1:26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 spans="1:26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 spans="1:26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spans="1:26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 spans="1:26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 spans="1:26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 spans="1:26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spans="1:26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 spans="1:26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 spans="1:26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 spans="1:26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 spans="1:26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 spans="1:26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 spans="1:26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 spans="1:26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 spans="1:26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 spans="1:26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 spans="1:26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 spans="1:26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 spans="1:26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 spans="1:26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 spans="1:26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 spans="1:26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 spans="1:26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 spans="1:26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 spans="1:26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 spans="1:26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 spans="1:26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 spans="1:26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 spans="1:26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 spans="1:26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 spans="1:26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 spans="1:26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 spans="1:26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 spans="1:26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 spans="1:2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 spans="1:26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 spans="1:26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 spans="1:26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 spans="1:26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 spans="1:26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 spans="1:26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 spans="1:26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 spans="1:26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 spans="1:26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 spans="1:26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 spans="1:26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 spans="1:26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 spans="1:26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 spans="1:26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 spans="1:26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 spans="1:26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 spans="1:26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 spans="1:26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 spans="1:26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 spans="1:26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 spans="1:26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 spans="1:26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 spans="1:26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 spans="1:26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 spans="1:26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 spans="1:26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 spans="1:26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 spans="1:26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 spans="1:26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 spans="1:26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 spans="1:26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 spans="1:26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 spans="1:26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 spans="1:26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 spans="1:26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 spans="1:26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 spans="1:26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 spans="1:26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 spans="1:26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 spans="1:26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 spans="1:26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 spans="1:26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 spans="1:26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 spans="1:26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 spans="1:26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 spans="1:26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 spans="1:26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 spans="1:26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 spans="1:26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 spans="1:26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 spans="1:26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 spans="1:26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 spans="1:26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 spans="1:26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 spans="1:26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 spans="1:26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 spans="1:26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 spans="1:26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 spans="1:26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 spans="1:26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 spans="1:26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 spans="1:26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 spans="1:26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 spans="1:26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 spans="1:26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 spans="1:26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 spans="1:26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 spans="1:26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 spans="1:26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 spans="1:26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 spans="1:26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 spans="1:26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 spans="1:26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 spans="1:26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 spans="1:26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 spans="1:26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 spans="1:26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 spans="1:26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 spans="1:26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 spans="1:26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 spans="1:26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 spans="1:26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 spans="1:26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 spans="1:26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 spans="1:26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 spans="1:26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 spans="1:26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 spans="1:26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 spans="1:26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 spans="1:26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 spans="1:26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 spans="1:26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 spans="1:26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 spans="1:26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 spans="1:26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 spans="1:26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 spans="1:26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 spans="1:26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 spans="1:26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 spans="1:26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 spans="1:26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 spans="1:26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 spans="1:26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 spans="1:26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 spans="1:26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 spans="1:26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 spans="1:26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 spans="1:26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 spans="1:26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 spans="1:26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 spans="1:26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 spans="1:26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 spans="1:26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 spans="1:26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 spans="1:26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 spans="1:26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 spans="1:26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 spans="1:26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 spans="1:26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 spans="1:26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 spans="1:26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 spans="1:26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</row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">
    <mergeCell ref="A13:B13"/>
    <mergeCell ref="A14:D14"/>
    <mergeCell ref="A18:B18"/>
    <mergeCell ref="A3:D3"/>
    <mergeCell ref="A7:A8"/>
    <mergeCell ref="B7:B8"/>
    <mergeCell ref="C7:D7"/>
    <mergeCell ref="A10:D10"/>
  </mergeCells>
  <printOptions horizontalCentered="1"/>
  <pageMargins left="0.78740157480314965" right="0.78740157480314965" top="0.74803149606299213" bottom="0.74803149606299213" header="0" footer="0"/>
  <pageSetup paperSize="9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1000"/>
  <sheetViews>
    <sheetView workbookViewId="0"/>
  </sheetViews>
  <sheetFormatPr defaultColWidth="14.42578125" defaultRowHeight="15" customHeight="1"/>
  <cols>
    <col min="1" max="1" width="5.7109375" customWidth="1"/>
    <col min="2" max="2" width="55.28515625" customWidth="1"/>
    <col min="3" max="3" width="34" customWidth="1"/>
    <col min="4" max="4" width="24.28515625" customWidth="1"/>
    <col min="5" max="5" width="9.28515625" customWidth="1"/>
    <col min="6" max="6" width="13.42578125" customWidth="1"/>
    <col min="7" max="7" width="7.28515625" customWidth="1"/>
    <col min="8" max="8" width="23.7109375" customWidth="1"/>
    <col min="9" max="9" width="9.28515625" customWidth="1"/>
    <col min="10" max="10" width="15.7109375" customWidth="1"/>
    <col min="11" max="24" width="9.28515625" customWidth="1"/>
  </cols>
  <sheetData>
    <row r="1" spans="1:26" ht="15.75">
      <c r="A1" s="100" t="s">
        <v>671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5.75">
      <c r="A3" s="963" t="s">
        <v>672</v>
      </c>
      <c r="B3" s="953"/>
      <c r="C3" s="953"/>
      <c r="D3" s="953"/>
      <c r="E3" s="102"/>
      <c r="F3" s="102"/>
      <c r="G3" s="162"/>
      <c r="H3" s="162"/>
      <c r="I3" s="162"/>
      <c r="J3" s="162"/>
      <c r="K3" s="162"/>
      <c r="L3" s="162"/>
      <c r="M3" s="162"/>
      <c r="N3" s="16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15.75">
      <c r="A4" s="101"/>
      <c r="B4" s="139" t="str">
        <f>'1'!E5</f>
        <v>KABUPATEN/KOTA</v>
      </c>
      <c r="C4" s="105" t="str">
        <f>'1'!$F$5</f>
        <v>KARANGANYAR</v>
      </c>
      <c r="D4" s="101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5.75">
      <c r="A5" s="101"/>
      <c r="B5" s="139" t="str">
        <f>'1'!E6</f>
        <v>TAHUN</v>
      </c>
      <c r="C5" s="105">
        <f>'1'!$F$6</f>
        <v>2023</v>
      </c>
      <c r="D5" s="103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>
      <c r="A6" s="106"/>
      <c r="B6" s="106"/>
      <c r="C6" s="106"/>
      <c r="D6" s="106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19.5" customHeight="1">
      <c r="A7" s="969" t="s">
        <v>4</v>
      </c>
      <c r="B7" s="969" t="s">
        <v>673</v>
      </c>
      <c r="C7" s="1011" t="s">
        <v>672</v>
      </c>
      <c r="D7" s="968"/>
      <c r="E7" s="138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19.5" customHeight="1">
      <c r="A8" s="955"/>
      <c r="B8" s="955"/>
      <c r="C8" s="172" t="s">
        <v>674</v>
      </c>
      <c r="D8" s="172" t="s">
        <v>30</v>
      </c>
      <c r="E8" s="138"/>
      <c r="F8" s="102"/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>
      <c r="A9" s="142">
        <v>1</v>
      </c>
      <c r="B9" s="142">
        <v>2</v>
      </c>
      <c r="C9" s="142">
        <v>3</v>
      </c>
      <c r="D9" s="142">
        <v>4</v>
      </c>
      <c r="E9" s="214"/>
      <c r="F9" s="119"/>
      <c r="G9" s="119"/>
      <c r="H9" s="119"/>
      <c r="I9" s="119"/>
      <c r="J9" s="119"/>
      <c r="K9" s="119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</row>
    <row r="10" spans="1:26">
      <c r="A10" s="281"/>
      <c r="B10" s="353"/>
      <c r="C10" s="175"/>
      <c r="D10" s="207"/>
      <c r="E10" s="138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</row>
    <row r="11" spans="1:26" ht="24.75" customHeight="1">
      <c r="A11" s="203"/>
      <c r="B11" s="354" t="s">
        <v>675</v>
      </c>
      <c r="C11" s="203"/>
      <c r="D11" s="207"/>
      <c r="E11" s="138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spans="1:26" ht="15" customHeight="1">
      <c r="A12" s="203"/>
      <c r="B12" s="354"/>
      <c r="C12" s="203"/>
      <c r="D12" s="207"/>
      <c r="E12" s="138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 ht="15" customHeight="1">
      <c r="A13" s="203">
        <v>1</v>
      </c>
      <c r="B13" s="138" t="s">
        <v>676</v>
      </c>
      <c r="C13" s="355">
        <f>C14+C15+C16+C17</f>
        <v>3494301968</v>
      </c>
      <c r="D13" s="356">
        <f>C13/C$34*100</f>
        <v>100</v>
      </c>
      <c r="E13" s="138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</row>
    <row r="14" spans="1:26" ht="15" customHeight="1">
      <c r="A14" s="203"/>
      <c r="B14" s="138" t="s">
        <v>677</v>
      </c>
      <c r="C14" s="357">
        <v>3315395468</v>
      </c>
      <c r="D14" s="358"/>
      <c r="E14" s="138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</row>
    <row r="15" spans="1:26" ht="15" customHeight="1">
      <c r="A15" s="203"/>
      <c r="B15" s="138" t="s">
        <v>678</v>
      </c>
      <c r="C15" s="357">
        <v>178906500</v>
      </c>
      <c r="D15" s="358"/>
      <c r="E15" s="138"/>
      <c r="L15" s="102"/>
      <c r="M15" s="102"/>
      <c r="N15" s="102"/>
      <c r="O15" s="102"/>
      <c r="P15" s="102"/>
      <c r="Q15" s="102"/>
      <c r="R15" s="304" t="s">
        <v>679</v>
      </c>
      <c r="S15" s="102"/>
      <c r="T15" s="102"/>
      <c r="U15" s="102"/>
      <c r="V15" s="102"/>
      <c r="W15" s="102"/>
      <c r="X15" s="102"/>
      <c r="Y15" s="102"/>
      <c r="Z15" s="102"/>
    </row>
    <row r="16" spans="1:26" ht="15" customHeight="1">
      <c r="A16" s="203"/>
      <c r="B16" s="359" t="s">
        <v>680</v>
      </c>
      <c r="C16" s="355">
        <v>0</v>
      </c>
      <c r="D16" s="358"/>
      <c r="E16" s="138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</row>
    <row r="17" spans="1:26" ht="15" customHeight="1">
      <c r="A17" s="203"/>
      <c r="B17" s="359" t="s">
        <v>681</v>
      </c>
      <c r="C17" s="355">
        <v>0</v>
      </c>
      <c r="D17" s="358"/>
      <c r="E17" s="138"/>
      <c r="L17" s="102"/>
      <c r="M17" s="102"/>
      <c r="N17" s="102"/>
      <c r="O17" s="102"/>
      <c r="P17" s="102"/>
      <c r="Q17" s="102"/>
      <c r="R17" s="102"/>
      <c r="S17" s="304" t="s">
        <v>682</v>
      </c>
      <c r="T17" s="360">
        <v>2224174718</v>
      </c>
      <c r="U17" s="102"/>
      <c r="V17" s="361">
        <f>SUM(T17:T19)</f>
        <v>3494301968</v>
      </c>
      <c r="W17" s="102"/>
      <c r="X17" s="102"/>
      <c r="Y17" s="102"/>
      <c r="Z17" s="102"/>
    </row>
    <row r="18" spans="1:26" ht="15" customHeight="1">
      <c r="A18" s="203"/>
      <c r="B18" s="203"/>
      <c r="C18" s="362"/>
      <c r="D18" s="358"/>
      <c r="E18" s="138"/>
      <c r="L18" s="102"/>
      <c r="M18" s="102"/>
      <c r="N18" s="102"/>
      <c r="O18" s="102"/>
      <c r="P18" s="102"/>
      <c r="Q18" s="102"/>
      <c r="R18" s="102"/>
      <c r="S18" s="304" t="s">
        <v>683</v>
      </c>
      <c r="T18" s="360">
        <v>178906500</v>
      </c>
      <c r="U18" s="102"/>
      <c r="V18" s="102"/>
      <c r="W18" s="102"/>
      <c r="X18" s="102"/>
      <c r="Y18" s="102"/>
      <c r="Z18" s="102"/>
    </row>
    <row r="19" spans="1:26" ht="15" customHeight="1">
      <c r="A19" s="203">
        <v>2</v>
      </c>
      <c r="B19" s="203" t="s">
        <v>684</v>
      </c>
      <c r="C19" s="355">
        <f>SUM(C20:C23)</f>
        <v>0</v>
      </c>
      <c r="D19" s="356">
        <f>C19/C$34*100</f>
        <v>0</v>
      </c>
      <c r="E19" s="138"/>
      <c r="L19" s="102"/>
      <c r="M19" s="102"/>
      <c r="N19" s="102"/>
      <c r="O19" s="102"/>
      <c r="P19" s="102"/>
      <c r="Q19" s="102"/>
      <c r="R19" s="304" t="s">
        <v>685</v>
      </c>
      <c r="S19" s="304" t="s">
        <v>686</v>
      </c>
      <c r="T19" s="360">
        <v>1091220750</v>
      </c>
      <c r="U19" s="102"/>
      <c r="V19" s="102"/>
      <c r="W19" s="102"/>
      <c r="X19" s="102"/>
      <c r="Y19" s="102"/>
      <c r="Z19" s="102"/>
    </row>
    <row r="20" spans="1:26" ht="15" customHeight="1">
      <c r="A20" s="203"/>
      <c r="B20" s="203" t="s">
        <v>677</v>
      </c>
      <c r="C20" s="355">
        <v>0</v>
      </c>
      <c r="D20" s="358"/>
      <c r="E20" s="138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</row>
    <row r="21" spans="1:26" ht="15" customHeight="1">
      <c r="A21" s="203"/>
      <c r="B21" s="203" t="s">
        <v>678</v>
      </c>
      <c r="C21" s="355">
        <v>0</v>
      </c>
      <c r="D21" s="358"/>
      <c r="E21" s="138"/>
      <c r="L21" s="102"/>
      <c r="M21" s="102"/>
      <c r="N21" s="102"/>
      <c r="O21" s="102"/>
      <c r="P21" s="102"/>
      <c r="Q21" s="102"/>
      <c r="R21" s="102"/>
      <c r="S21" s="304" t="s">
        <v>686</v>
      </c>
      <c r="T21" s="360">
        <v>3315395468</v>
      </c>
      <c r="U21" s="102"/>
      <c r="V21" s="102"/>
      <c r="W21" s="102"/>
      <c r="X21" s="102"/>
      <c r="Y21" s="102"/>
      <c r="Z21" s="102"/>
    </row>
    <row r="22" spans="1:26" ht="15" customHeight="1">
      <c r="A22" s="203"/>
      <c r="B22" s="359" t="s">
        <v>680</v>
      </c>
      <c r="C22" s="355">
        <v>0</v>
      </c>
      <c r="D22" s="358"/>
      <c r="E22" s="138"/>
      <c r="L22" s="102"/>
      <c r="M22" s="102"/>
      <c r="N22" s="102"/>
      <c r="O22" s="102"/>
      <c r="P22" s="102"/>
      <c r="Q22" s="102"/>
      <c r="R22" s="102"/>
      <c r="S22" s="304" t="s">
        <v>687</v>
      </c>
      <c r="T22" s="360">
        <v>178906500</v>
      </c>
      <c r="U22" s="102"/>
      <c r="V22" s="102"/>
      <c r="W22" s="102"/>
      <c r="X22" s="102"/>
      <c r="Y22" s="102"/>
      <c r="Z22" s="102"/>
    </row>
    <row r="23" spans="1:26" ht="15" customHeight="1">
      <c r="A23" s="203"/>
      <c r="B23" s="359" t="s">
        <v>681</v>
      </c>
      <c r="C23" s="355">
        <v>0</v>
      </c>
      <c r="D23" s="358"/>
      <c r="E23" s="138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</row>
    <row r="24" spans="1:26" ht="15" customHeight="1">
      <c r="A24" s="203"/>
      <c r="B24" s="203"/>
      <c r="C24" s="362"/>
      <c r="D24" s="358"/>
      <c r="E24" s="138"/>
      <c r="F24" s="102"/>
      <c r="G24" s="102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304" t="s">
        <v>688</v>
      </c>
      <c r="S24" s="102"/>
      <c r="T24" s="360">
        <v>434926964951</v>
      </c>
      <c r="U24" s="102"/>
      <c r="V24" s="102"/>
      <c r="W24" s="102"/>
      <c r="X24" s="102"/>
      <c r="Y24" s="102"/>
      <c r="Z24" s="102"/>
    </row>
    <row r="25" spans="1:26" ht="15" customHeight="1">
      <c r="A25" s="203">
        <v>3</v>
      </c>
      <c r="B25" s="203" t="s">
        <v>689</v>
      </c>
      <c r="C25" s="355">
        <v>0</v>
      </c>
      <c r="D25" s="356">
        <f>C25/C$34*100</f>
        <v>0</v>
      </c>
      <c r="E25" s="138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304" t="s">
        <v>690</v>
      </c>
      <c r="S25" s="102"/>
      <c r="T25" s="360">
        <v>2405702831778</v>
      </c>
      <c r="U25" s="102"/>
      <c r="V25" s="102"/>
      <c r="W25" s="102"/>
      <c r="X25" s="102"/>
      <c r="Y25" s="102"/>
      <c r="Z25" s="102"/>
    </row>
    <row r="26" spans="1:26" ht="15" customHeight="1">
      <c r="A26" s="203"/>
      <c r="B26" s="359" t="s">
        <v>691</v>
      </c>
      <c r="C26" s="355">
        <v>0</v>
      </c>
      <c r="D26" s="358"/>
      <c r="E26" s="138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</row>
    <row r="27" spans="1:26" ht="15" customHeight="1">
      <c r="A27" s="203"/>
      <c r="B27" s="359" t="s">
        <v>692</v>
      </c>
      <c r="C27" s="355">
        <v>0</v>
      </c>
      <c r="D27" s="358"/>
      <c r="E27" s="138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</row>
    <row r="28" spans="1:26" ht="15" customHeight="1">
      <c r="A28" s="203"/>
      <c r="B28" s="203"/>
      <c r="C28" s="362"/>
      <c r="D28" s="358"/>
      <c r="E28" s="138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</row>
    <row r="29" spans="1:26" ht="15" customHeight="1">
      <c r="A29" s="203">
        <v>4</v>
      </c>
      <c r="B29" s="203" t="s">
        <v>693</v>
      </c>
      <c r="C29" s="355">
        <v>0</v>
      </c>
      <c r="D29" s="356">
        <f>C29/C$34*100</f>
        <v>0</v>
      </c>
      <c r="E29" s="138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</row>
    <row r="30" spans="1:26" ht="15" customHeight="1">
      <c r="A30" s="203"/>
      <c r="B30" s="203" t="s">
        <v>694</v>
      </c>
      <c r="C30" s="362"/>
      <c r="D30" s="358"/>
      <c r="E30" s="138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</row>
    <row r="31" spans="1:26" ht="15" customHeight="1">
      <c r="A31" s="203"/>
      <c r="B31" s="203"/>
      <c r="C31" s="362"/>
      <c r="D31" s="358"/>
      <c r="E31" s="138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</row>
    <row r="32" spans="1:26" ht="15" customHeight="1">
      <c r="A32" s="203">
        <v>5</v>
      </c>
      <c r="B32" s="203" t="s">
        <v>695</v>
      </c>
      <c r="C32" s="355">
        <v>0</v>
      </c>
      <c r="D32" s="356">
        <f>C32/C$34*100</f>
        <v>0</v>
      </c>
      <c r="E32" s="138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</row>
    <row r="33" spans="1:26" ht="15" customHeight="1">
      <c r="A33" s="235"/>
      <c r="B33" s="127"/>
      <c r="C33" s="363"/>
      <c r="D33" s="364"/>
      <c r="E33" s="138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</row>
    <row r="34" spans="1:26" ht="19.5" customHeight="1">
      <c r="A34" s="1012" t="s">
        <v>696</v>
      </c>
      <c r="B34" s="968"/>
      <c r="C34" s="365">
        <f>SUM(C13,C25,C29,C19,C32)</f>
        <v>3494301968</v>
      </c>
      <c r="D34" s="366"/>
      <c r="E34" s="138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</row>
    <row r="35" spans="1:26" ht="19.5" customHeight="1">
      <c r="A35" s="997" t="s">
        <v>697</v>
      </c>
      <c r="B35" s="959"/>
      <c r="C35" s="365">
        <v>434926964951</v>
      </c>
      <c r="D35" s="366"/>
      <c r="E35" s="138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 spans="1:26" ht="19.5" customHeight="1">
      <c r="A36" s="979" t="s">
        <v>698</v>
      </c>
      <c r="B36" s="959"/>
      <c r="C36" s="367"/>
      <c r="D36" s="368">
        <f>C34/C35*100</f>
        <v>0.80342270072716171</v>
      </c>
      <c r="E36" s="138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</row>
    <row r="37" spans="1:26" ht="19.5" customHeight="1">
      <c r="A37" s="989" t="s">
        <v>699</v>
      </c>
      <c r="B37" s="990"/>
      <c r="C37" s="369">
        <f>(C34-C15-C27)/'2'!E28</f>
        <v>69403347.699507952</v>
      </c>
      <c r="D37" s="370"/>
      <c r="E37" s="138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</row>
    <row r="38" spans="1:26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</row>
    <row r="39" spans="1:26" ht="15.75" customHeight="1">
      <c r="A39" s="137" t="s">
        <v>445</v>
      </c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</row>
    <row r="40" spans="1:26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</row>
    <row r="41" spans="1:26" ht="15.75" customHeight="1">
      <c r="A41" s="102"/>
      <c r="B41" s="211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</row>
    <row r="42" spans="1:26" ht="15.75" customHeight="1">
      <c r="A42" s="102"/>
      <c r="B42" s="371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</row>
    <row r="43" spans="1:26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 spans="1:26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</row>
    <row r="45" spans="1:26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 spans="1:26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 spans="1:26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26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 spans="1:26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spans="1:26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 spans="1:26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 spans="1:26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 spans="1:26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spans="1:26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 spans="1:26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 spans="1:26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 spans="1:26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spans="1:26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 spans="1:26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 spans="1:26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 spans="1:26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spans="1:26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 spans="1:26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 spans="1:26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 spans="1:26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spans="1:26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 spans="1:26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 spans="1:26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 spans="1:26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 spans="1:26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 spans="1:26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 spans="1:26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 spans="1:26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 spans="1:26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 spans="1:26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 spans="1:26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 spans="1:26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 spans="1:26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 spans="1:26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 spans="1:26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 spans="1:26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 spans="1:26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 spans="1:26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 spans="1:26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 spans="1:26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 spans="1:26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 spans="1:26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 spans="1:26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 spans="1:26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 spans="1:26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 spans="1:26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 spans="1:26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 spans="1:26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 spans="1:2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 spans="1:26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 spans="1:26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 spans="1:26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 spans="1:26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 spans="1:26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 spans="1:26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 spans="1:26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 spans="1:26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 spans="1:26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 spans="1:26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 spans="1:26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 spans="1:26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 spans="1:26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 spans="1:26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 spans="1:26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 spans="1:26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 spans="1:26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 spans="1:26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 spans="1:26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 spans="1:26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 spans="1:26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 spans="1:26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 spans="1:26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 spans="1:26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 spans="1:26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 spans="1:26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 spans="1:26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 spans="1:26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 spans="1:26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 spans="1:26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 spans="1:26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 spans="1:26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 spans="1:26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 spans="1:26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 spans="1:26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 spans="1:26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 spans="1:26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 spans="1:26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 spans="1:26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 spans="1:26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 spans="1:26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 spans="1:26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 spans="1:26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 spans="1:26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 spans="1:26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 spans="1:26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 spans="1:26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 spans="1:26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 spans="1:26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 spans="1:26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 spans="1:26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 spans="1:26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 spans="1:26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 spans="1:26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 spans="1:26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 spans="1:26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 spans="1:26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 spans="1:26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 spans="1:26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 spans="1:26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 spans="1:26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 spans="1:26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 spans="1:26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 spans="1:26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 spans="1:26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 spans="1:26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 spans="1:26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 spans="1:26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 spans="1:26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 spans="1:26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 spans="1:26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 spans="1:26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 spans="1:26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 spans="1:26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 spans="1:26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 spans="1:26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 spans="1:26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 spans="1:26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 spans="1:26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 spans="1:26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 spans="1:26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 spans="1:26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 spans="1:26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 spans="1:26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 spans="1:26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 spans="1:26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 spans="1:26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 spans="1:26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 spans="1:26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 spans="1:26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 spans="1:26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 spans="1:26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 spans="1:26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 spans="1:26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 spans="1:26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 spans="1:26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 spans="1:26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 spans="1:26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 spans="1:26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 spans="1:26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 spans="1:26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 spans="1:26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 spans="1:26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 spans="1:26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 spans="1:26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 spans="1:26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 spans="1:26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 spans="1:26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 spans="1:26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 spans="1:26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 spans="1:26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 spans="1:26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 spans="1:26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 spans="1:26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 spans="1:26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 spans="1:26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 spans="1:26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 spans="1:26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 spans="1:26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 spans="1:26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 spans="1:26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 spans="1:26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</row>
    <row r="222" spans="1:26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</row>
    <row r="223" spans="1:26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</row>
    <row r="224" spans="1:26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</row>
    <row r="225" spans="1:26" ht="15.75" customHeight="1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</row>
    <row r="226" spans="1:26" ht="15.75" customHeight="1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</row>
    <row r="227" spans="1:26" ht="15.75" customHeight="1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</row>
    <row r="228" spans="1:26" ht="15.75" customHeight="1">
      <c r="A228" s="102"/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</row>
    <row r="229" spans="1:26" ht="15.75" customHeight="1">
      <c r="A229" s="102"/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</row>
    <row r="230" spans="1:26" ht="15.75" customHeight="1">
      <c r="A230" s="102"/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  <c r="Z230" s="102"/>
    </row>
    <row r="231" spans="1:26" ht="15.75" customHeight="1">
      <c r="A231" s="102"/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  <c r="Z231" s="102"/>
    </row>
    <row r="232" spans="1:26" ht="15.75" customHeight="1">
      <c r="A232" s="102"/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2"/>
      <c r="Z232" s="102"/>
    </row>
    <row r="233" spans="1:26" ht="15.75" customHeight="1">
      <c r="A233" s="102"/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  <c r="Y233" s="102"/>
      <c r="Z233" s="102"/>
    </row>
    <row r="234" spans="1:26" ht="15.75" customHeight="1">
      <c r="A234" s="102"/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  <c r="Y234" s="102"/>
      <c r="Z234" s="102"/>
    </row>
    <row r="235" spans="1:26" ht="15.75" customHeight="1">
      <c r="A235" s="102"/>
      <c r="B235" s="102"/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  <c r="Y235" s="102"/>
      <c r="Z235" s="102"/>
    </row>
    <row r="236" spans="1:26" ht="15.75" customHeight="1">
      <c r="A236" s="102"/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  <c r="Y236" s="102"/>
      <c r="Z236" s="102"/>
    </row>
    <row r="237" spans="1:26" ht="15.75" customHeight="1">
      <c r="A237" s="102"/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  <c r="Y237" s="102"/>
      <c r="Z237" s="102"/>
    </row>
    <row r="238" spans="1:26" ht="15.75" customHeight="1">
      <c r="A238" s="102"/>
      <c r="B238" s="102"/>
      <c r="C238" s="102"/>
      <c r="D238" s="102"/>
      <c r="E238" s="102"/>
      <c r="F238" s="102"/>
      <c r="G238" s="102"/>
      <c r="H238" s="102"/>
      <c r="I238" s="102"/>
      <c r="J238" s="102"/>
      <c r="K238" s="102"/>
      <c r="L238" s="102"/>
      <c r="M238" s="102"/>
      <c r="N238" s="102"/>
      <c r="O238" s="102"/>
      <c r="P238" s="102"/>
      <c r="Q238" s="102"/>
      <c r="R238" s="102"/>
      <c r="S238" s="102"/>
      <c r="T238" s="102"/>
      <c r="U238" s="102"/>
      <c r="V238" s="102"/>
      <c r="W238" s="102"/>
      <c r="X238" s="102"/>
      <c r="Y238" s="102"/>
      <c r="Z238" s="102"/>
    </row>
    <row r="239" spans="1:26" ht="15.75" customHeight="1">
      <c r="A239" s="102"/>
      <c r="B239" s="102"/>
      <c r="C239" s="102"/>
      <c r="D239" s="102"/>
      <c r="E239" s="102"/>
      <c r="F239" s="102"/>
      <c r="G239" s="102"/>
      <c r="H239" s="102"/>
      <c r="I239" s="102"/>
      <c r="J239" s="102"/>
      <c r="K239" s="102"/>
      <c r="L239" s="102"/>
      <c r="M239" s="102"/>
      <c r="N239" s="102"/>
      <c r="O239" s="102"/>
      <c r="P239" s="102"/>
      <c r="Q239" s="102"/>
      <c r="R239" s="102"/>
      <c r="S239" s="102"/>
      <c r="T239" s="102"/>
      <c r="U239" s="102"/>
      <c r="V239" s="102"/>
      <c r="W239" s="102"/>
      <c r="X239" s="102"/>
      <c r="Y239" s="102"/>
      <c r="Z239" s="102"/>
    </row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">
    <mergeCell ref="A35:B35"/>
    <mergeCell ref="A36:B36"/>
    <mergeCell ref="A37:B37"/>
    <mergeCell ref="A3:D3"/>
    <mergeCell ref="A7:A8"/>
    <mergeCell ref="B7:B8"/>
    <mergeCell ref="C7:D7"/>
    <mergeCell ref="A34:B34"/>
  </mergeCells>
  <printOptions horizontalCentered="1"/>
  <pageMargins left="1.7" right="0.9" top="1.1499999999999999" bottom="0.9" header="0" footer="0"/>
  <pageSetup paperSize="9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1000"/>
  <sheetViews>
    <sheetView workbookViewId="0"/>
  </sheetViews>
  <sheetFormatPr defaultColWidth="14.42578125" defaultRowHeight="15" customHeight="1"/>
  <cols>
    <col min="1" max="1" width="5.7109375" customWidth="1"/>
    <col min="2" max="2" width="21.7109375" customWidth="1"/>
    <col min="3" max="3" width="28.5703125" customWidth="1"/>
    <col min="4" max="12" width="15.7109375" customWidth="1"/>
    <col min="13" max="26" width="9.28515625" customWidth="1"/>
  </cols>
  <sheetData>
    <row r="1" spans="1:26" ht="15.75">
      <c r="A1" s="101" t="s">
        <v>700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>
      <c r="A2" s="102" t="s">
        <v>400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5.75">
      <c r="A3" s="963" t="s">
        <v>701</v>
      </c>
      <c r="B3" s="953"/>
      <c r="C3" s="953"/>
      <c r="D3" s="953"/>
      <c r="E3" s="953"/>
      <c r="F3" s="953"/>
      <c r="G3" s="953"/>
      <c r="H3" s="953"/>
      <c r="I3" s="953"/>
      <c r="J3" s="953"/>
      <c r="K3" s="953"/>
      <c r="L3" s="953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15.75">
      <c r="A4" s="101"/>
      <c r="B4" s="101"/>
      <c r="C4" s="101"/>
      <c r="D4" s="101"/>
      <c r="E4" s="101"/>
      <c r="F4" s="139" t="str">
        <f>'1'!E5</f>
        <v>KABUPATEN/KOTA</v>
      </c>
      <c r="G4" s="105" t="str">
        <f>'1'!$F$5</f>
        <v>KARANGANYAR</v>
      </c>
      <c r="H4" s="101"/>
      <c r="I4" s="101"/>
      <c r="J4" s="101"/>
      <c r="K4" s="101"/>
      <c r="L4" s="101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5.75">
      <c r="A5" s="101"/>
      <c r="B5" s="101"/>
      <c r="C5" s="101"/>
      <c r="D5" s="101"/>
      <c r="E5" s="101"/>
      <c r="F5" s="139" t="str">
        <f>'1'!E6</f>
        <v>TAHUN</v>
      </c>
      <c r="G5" s="105">
        <f>'1'!$F$6</f>
        <v>2023</v>
      </c>
      <c r="H5" s="101"/>
      <c r="I5" s="101"/>
      <c r="J5" s="101"/>
      <c r="K5" s="139"/>
      <c r="L5" s="139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>
      <c r="A6" s="106"/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19.5" customHeight="1">
      <c r="A7" s="964" t="s">
        <v>4</v>
      </c>
      <c r="B7" s="964" t="str">
        <f>'12'!B7</f>
        <v>PUSKESMAS</v>
      </c>
      <c r="C7" s="969" t="str">
        <f>'12'!C7</f>
        <v>DESA</v>
      </c>
      <c r="D7" s="966" t="s">
        <v>702</v>
      </c>
      <c r="E7" s="967"/>
      <c r="F7" s="967"/>
      <c r="G7" s="967"/>
      <c r="H7" s="967"/>
      <c r="I7" s="967"/>
      <c r="J7" s="967"/>
      <c r="K7" s="967"/>
      <c r="L7" s="968"/>
      <c r="M7" s="138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21" customHeight="1">
      <c r="A8" s="965"/>
      <c r="B8" s="965"/>
      <c r="C8" s="965"/>
      <c r="D8" s="980" t="s">
        <v>703</v>
      </c>
      <c r="E8" s="958"/>
      <c r="F8" s="959"/>
      <c r="G8" s="980" t="s">
        <v>704</v>
      </c>
      <c r="H8" s="958"/>
      <c r="I8" s="959"/>
      <c r="J8" s="980" t="s">
        <v>705</v>
      </c>
      <c r="K8" s="958"/>
      <c r="L8" s="959"/>
      <c r="M8" s="138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 ht="15" customHeight="1">
      <c r="A9" s="965"/>
      <c r="B9" s="965"/>
      <c r="C9" s="965"/>
      <c r="D9" s="961" t="s">
        <v>706</v>
      </c>
      <c r="E9" s="962" t="s">
        <v>707</v>
      </c>
      <c r="F9" s="962" t="s">
        <v>708</v>
      </c>
      <c r="G9" s="961" t="s">
        <v>706</v>
      </c>
      <c r="H9" s="962" t="s">
        <v>707</v>
      </c>
      <c r="I9" s="962" t="s">
        <v>708</v>
      </c>
      <c r="J9" s="961" t="s">
        <v>706</v>
      </c>
      <c r="K9" s="962" t="s">
        <v>707</v>
      </c>
      <c r="L9" s="962" t="s">
        <v>708</v>
      </c>
      <c r="M9" s="138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</row>
    <row r="10" spans="1:26" ht="15.75" customHeight="1">
      <c r="A10" s="955"/>
      <c r="B10" s="955"/>
      <c r="C10" s="955"/>
      <c r="D10" s="955"/>
      <c r="E10" s="955"/>
      <c r="F10" s="955"/>
      <c r="G10" s="955"/>
      <c r="H10" s="955"/>
      <c r="I10" s="955"/>
      <c r="J10" s="955"/>
      <c r="K10" s="955"/>
      <c r="L10" s="955"/>
      <c r="M10" s="138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</row>
    <row r="11" spans="1:26">
      <c r="A11" s="142">
        <v>1</v>
      </c>
      <c r="B11" s="142">
        <v>2</v>
      </c>
      <c r="C11" s="115">
        <v>3</v>
      </c>
      <c r="D11" s="115">
        <v>4</v>
      </c>
      <c r="E11" s="115">
        <v>5</v>
      </c>
      <c r="F11" s="115">
        <v>6</v>
      </c>
      <c r="G11" s="115">
        <v>7</v>
      </c>
      <c r="H11" s="115">
        <v>8</v>
      </c>
      <c r="I11" s="115">
        <v>9</v>
      </c>
      <c r="J11" s="115">
        <v>10</v>
      </c>
      <c r="K11" s="115">
        <v>11</v>
      </c>
      <c r="L11" s="115">
        <v>12</v>
      </c>
      <c r="M11" s="214"/>
      <c r="N11" s="119"/>
      <c r="O11" s="119"/>
      <c r="P11" s="119"/>
      <c r="Q11" s="119"/>
      <c r="R11" s="119"/>
      <c r="S11" s="119"/>
      <c r="T11" s="119"/>
      <c r="U11" s="119"/>
      <c r="V11" s="119"/>
      <c r="W11" s="119"/>
      <c r="X11" s="119"/>
      <c r="Y11" s="119"/>
      <c r="Z11" s="119"/>
    </row>
    <row r="12" spans="1:26" ht="19.5" customHeight="1">
      <c r="A12" s="372">
        <v>1</v>
      </c>
      <c r="B12" s="373" t="s">
        <v>500</v>
      </c>
      <c r="C12" s="374" t="str">
        <f>'12'!C11</f>
        <v>PASEBAN</v>
      </c>
      <c r="D12" s="375">
        <v>17</v>
      </c>
      <c r="E12" s="375">
        <v>1</v>
      </c>
      <c r="F12" s="376">
        <f t="shared" ref="F12:F23" si="0">SUM(D12:E12)</f>
        <v>18</v>
      </c>
      <c r="G12" s="377">
        <v>16</v>
      </c>
      <c r="H12" s="377">
        <v>0</v>
      </c>
      <c r="I12" s="376">
        <f t="shared" ref="I12:I23" si="1">SUM(G12:H12)</f>
        <v>16</v>
      </c>
      <c r="J12" s="376">
        <f t="shared" ref="J12:J23" si="2">D12+G12</f>
        <v>33</v>
      </c>
      <c r="K12" s="377">
        <v>1</v>
      </c>
      <c r="L12" s="376">
        <f t="shared" ref="L12:L23" si="3">SUM(J12:K12)</f>
        <v>34</v>
      </c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 ht="19.5" customHeight="1">
      <c r="A13" s="372">
        <v>2</v>
      </c>
      <c r="B13" s="138"/>
      <c r="C13" s="374" t="str">
        <f>'12'!C12</f>
        <v>LEMAHBANG</v>
      </c>
      <c r="D13" s="375">
        <v>16</v>
      </c>
      <c r="E13" s="375">
        <v>0</v>
      </c>
      <c r="F13" s="376">
        <f t="shared" si="0"/>
        <v>16</v>
      </c>
      <c r="G13" s="377">
        <v>14</v>
      </c>
      <c r="H13" s="377">
        <v>0</v>
      </c>
      <c r="I13" s="376">
        <f t="shared" si="1"/>
        <v>14</v>
      </c>
      <c r="J13" s="376">
        <f t="shared" si="2"/>
        <v>30</v>
      </c>
      <c r="K13" s="377">
        <v>0</v>
      </c>
      <c r="L13" s="376">
        <f t="shared" si="3"/>
        <v>30</v>
      </c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</row>
    <row r="14" spans="1:26" ht="19.5" customHeight="1">
      <c r="A14" s="372">
        <v>3</v>
      </c>
      <c r="B14" s="138"/>
      <c r="C14" s="374" t="str">
        <f>'12'!C13</f>
        <v>KARANGBANGUN</v>
      </c>
      <c r="D14" s="375">
        <v>4</v>
      </c>
      <c r="E14" s="375">
        <v>0</v>
      </c>
      <c r="F14" s="376">
        <f t="shared" si="0"/>
        <v>4</v>
      </c>
      <c r="G14" s="377">
        <v>14</v>
      </c>
      <c r="H14" s="377">
        <v>0</v>
      </c>
      <c r="I14" s="376">
        <f t="shared" si="1"/>
        <v>14</v>
      </c>
      <c r="J14" s="376">
        <f t="shared" si="2"/>
        <v>18</v>
      </c>
      <c r="K14" s="377">
        <v>0</v>
      </c>
      <c r="L14" s="376">
        <f t="shared" si="3"/>
        <v>18</v>
      </c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</row>
    <row r="15" spans="1:26" ht="19.5" customHeight="1">
      <c r="A15" s="372">
        <v>4</v>
      </c>
      <c r="B15" s="138"/>
      <c r="C15" s="374" t="str">
        <f>'12'!C14</f>
        <v>PLOSO</v>
      </c>
      <c r="D15" s="375">
        <v>14</v>
      </c>
      <c r="E15" s="375">
        <v>0</v>
      </c>
      <c r="F15" s="376">
        <f t="shared" si="0"/>
        <v>14</v>
      </c>
      <c r="G15" s="377">
        <v>12</v>
      </c>
      <c r="H15" s="377">
        <v>0</v>
      </c>
      <c r="I15" s="376">
        <f t="shared" si="1"/>
        <v>12</v>
      </c>
      <c r="J15" s="376">
        <f t="shared" si="2"/>
        <v>26</v>
      </c>
      <c r="K15" s="377">
        <v>0</v>
      </c>
      <c r="L15" s="376">
        <f t="shared" si="3"/>
        <v>26</v>
      </c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</row>
    <row r="16" spans="1:26" ht="19.5" customHeight="1">
      <c r="A16" s="372">
        <v>5</v>
      </c>
      <c r="B16" s="138"/>
      <c r="C16" s="374" t="str">
        <f>'12'!C15</f>
        <v>GIRIWONDO</v>
      </c>
      <c r="D16" s="375">
        <v>17</v>
      </c>
      <c r="E16" s="375">
        <v>0</v>
      </c>
      <c r="F16" s="376">
        <f t="shared" si="0"/>
        <v>17</v>
      </c>
      <c r="G16" s="377">
        <v>17</v>
      </c>
      <c r="H16" s="377">
        <v>0</v>
      </c>
      <c r="I16" s="376">
        <f t="shared" si="1"/>
        <v>17</v>
      </c>
      <c r="J16" s="376">
        <f t="shared" si="2"/>
        <v>34</v>
      </c>
      <c r="K16" s="377">
        <v>0</v>
      </c>
      <c r="L16" s="376">
        <f t="shared" si="3"/>
        <v>34</v>
      </c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</row>
    <row r="17" spans="1:26" ht="19.5" customHeight="1">
      <c r="A17" s="372">
        <v>6</v>
      </c>
      <c r="B17" s="138"/>
      <c r="C17" s="374" t="str">
        <f>'12'!C16</f>
        <v>KADIPIRO</v>
      </c>
      <c r="D17" s="375">
        <v>14</v>
      </c>
      <c r="E17" s="375">
        <v>0</v>
      </c>
      <c r="F17" s="376">
        <f t="shared" si="0"/>
        <v>14</v>
      </c>
      <c r="G17" s="377">
        <v>18</v>
      </c>
      <c r="H17" s="377">
        <v>0</v>
      </c>
      <c r="I17" s="376">
        <f t="shared" si="1"/>
        <v>18</v>
      </c>
      <c r="J17" s="376">
        <f t="shared" si="2"/>
        <v>32</v>
      </c>
      <c r="K17" s="377">
        <v>0</v>
      </c>
      <c r="L17" s="376">
        <f t="shared" si="3"/>
        <v>32</v>
      </c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</row>
    <row r="18" spans="1:26" ht="19.5" customHeight="1">
      <c r="A18" s="372">
        <v>7</v>
      </c>
      <c r="B18" s="138"/>
      <c r="C18" s="374" t="str">
        <f>'12'!C17</f>
        <v>JUMANTORO</v>
      </c>
      <c r="D18" s="375">
        <v>22</v>
      </c>
      <c r="E18" s="375">
        <v>0</v>
      </c>
      <c r="F18" s="376">
        <f t="shared" si="0"/>
        <v>22</v>
      </c>
      <c r="G18" s="377">
        <v>26</v>
      </c>
      <c r="H18" s="377">
        <v>0</v>
      </c>
      <c r="I18" s="376">
        <f t="shared" si="1"/>
        <v>26</v>
      </c>
      <c r="J18" s="376">
        <f t="shared" si="2"/>
        <v>48</v>
      </c>
      <c r="K18" s="377">
        <v>0</v>
      </c>
      <c r="L18" s="376">
        <f t="shared" si="3"/>
        <v>48</v>
      </c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</row>
    <row r="19" spans="1:26" ht="19.5" customHeight="1">
      <c r="A19" s="372">
        <v>8</v>
      </c>
      <c r="B19" s="138"/>
      <c r="C19" s="374" t="str">
        <f>'12'!C18</f>
        <v>KEDAWUNG</v>
      </c>
      <c r="D19" s="375">
        <v>8</v>
      </c>
      <c r="E19" s="375">
        <v>0</v>
      </c>
      <c r="F19" s="376">
        <f t="shared" si="0"/>
        <v>8</v>
      </c>
      <c r="G19" s="377">
        <v>14</v>
      </c>
      <c r="H19" s="377">
        <v>0</v>
      </c>
      <c r="I19" s="376">
        <f t="shared" si="1"/>
        <v>14</v>
      </c>
      <c r="J19" s="376">
        <f t="shared" si="2"/>
        <v>22</v>
      </c>
      <c r="K19" s="377">
        <v>0</v>
      </c>
      <c r="L19" s="376">
        <f t="shared" si="3"/>
        <v>22</v>
      </c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</row>
    <row r="20" spans="1:26" ht="19.5" customHeight="1">
      <c r="A20" s="372">
        <v>9</v>
      </c>
      <c r="B20" s="138"/>
      <c r="C20" s="374" t="str">
        <f>'12'!C19</f>
        <v>BAKALAN</v>
      </c>
      <c r="D20" s="375">
        <v>22</v>
      </c>
      <c r="E20" s="375">
        <v>1</v>
      </c>
      <c r="F20" s="376">
        <f t="shared" si="0"/>
        <v>23</v>
      </c>
      <c r="G20" s="377">
        <v>12</v>
      </c>
      <c r="H20" s="377">
        <v>0</v>
      </c>
      <c r="I20" s="376">
        <f t="shared" si="1"/>
        <v>12</v>
      </c>
      <c r="J20" s="376">
        <f t="shared" si="2"/>
        <v>34</v>
      </c>
      <c r="K20" s="377">
        <v>1</v>
      </c>
      <c r="L20" s="376">
        <f t="shared" si="3"/>
        <v>35</v>
      </c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</row>
    <row r="21" spans="1:26" ht="19.5" customHeight="1">
      <c r="A21" s="372">
        <v>10</v>
      </c>
      <c r="B21" s="138"/>
      <c r="C21" s="374" t="str">
        <f>'12'!C20</f>
        <v>JUMAPOLO</v>
      </c>
      <c r="D21" s="375">
        <v>26</v>
      </c>
      <c r="E21" s="375">
        <v>0</v>
      </c>
      <c r="F21" s="376">
        <f t="shared" si="0"/>
        <v>26</v>
      </c>
      <c r="G21" s="377">
        <v>28</v>
      </c>
      <c r="H21" s="377">
        <v>0</v>
      </c>
      <c r="I21" s="376">
        <f t="shared" si="1"/>
        <v>28</v>
      </c>
      <c r="J21" s="376">
        <f t="shared" si="2"/>
        <v>54</v>
      </c>
      <c r="K21" s="377">
        <v>0</v>
      </c>
      <c r="L21" s="376">
        <f t="shared" si="3"/>
        <v>54</v>
      </c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</row>
    <row r="22" spans="1:26" ht="19.5" customHeight="1">
      <c r="A22" s="372">
        <v>11</v>
      </c>
      <c r="B22" s="138"/>
      <c r="C22" s="374" t="str">
        <f>'12'!C21</f>
        <v>KWANGSAN</v>
      </c>
      <c r="D22" s="375">
        <v>30</v>
      </c>
      <c r="E22" s="375">
        <v>0</v>
      </c>
      <c r="F22" s="376">
        <f t="shared" si="0"/>
        <v>30</v>
      </c>
      <c r="G22" s="377">
        <v>21</v>
      </c>
      <c r="H22" s="377">
        <v>0</v>
      </c>
      <c r="I22" s="376">
        <f t="shared" si="1"/>
        <v>21</v>
      </c>
      <c r="J22" s="376">
        <f t="shared" si="2"/>
        <v>51</v>
      </c>
      <c r="K22" s="377">
        <v>0</v>
      </c>
      <c r="L22" s="376">
        <f t="shared" si="3"/>
        <v>51</v>
      </c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</row>
    <row r="23" spans="1:26" ht="19.5" customHeight="1">
      <c r="A23" s="372">
        <v>12</v>
      </c>
      <c r="B23" s="138"/>
      <c r="C23" s="374" t="str">
        <f>'12'!C22</f>
        <v>JATIREJO</v>
      </c>
      <c r="D23" s="375">
        <v>30</v>
      </c>
      <c r="E23" s="375">
        <v>0</v>
      </c>
      <c r="F23" s="376">
        <f t="shared" si="0"/>
        <v>30</v>
      </c>
      <c r="G23" s="377">
        <v>24</v>
      </c>
      <c r="H23" s="377">
        <v>0</v>
      </c>
      <c r="I23" s="376">
        <f t="shared" si="1"/>
        <v>24</v>
      </c>
      <c r="J23" s="376">
        <f t="shared" si="2"/>
        <v>54</v>
      </c>
      <c r="K23" s="377">
        <v>0</v>
      </c>
      <c r="L23" s="376">
        <f t="shared" si="3"/>
        <v>54</v>
      </c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</row>
    <row r="24" spans="1:26" ht="19.5" customHeight="1">
      <c r="A24" s="215" t="s">
        <v>591</v>
      </c>
      <c r="B24" s="215"/>
      <c r="C24" s="219"/>
      <c r="D24" s="378">
        <f t="shared" ref="D24:L24" si="4">SUM(D12:D23)</f>
        <v>220</v>
      </c>
      <c r="E24" s="378">
        <f t="shared" si="4"/>
        <v>2</v>
      </c>
      <c r="F24" s="378">
        <f t="shared" si="4"/>
        <v>222</v>
      </c>
      <c r="G24" s="378">
        <f t="shared" si="4"/>
        <v>216</v>
      </c>
      <c r="H24" s="378">
        <f t="shared" si="4"/>
        <v>0</v>
      </c>
      <c r="I24" s="378">
        <f t="shared" si="4"/>
        <v>216</v>
      </c>
      <c r="J24" s="378">
        <f t="shared" si="4"/>
        <v>436</v>
      </c>
      <c r="K24" s="378">
        <f t="shared" si="4"/>
        <v>2</v>
      </c>
      <c r="L24" s="378">
        <f t="shared" si="4"/>
        <v>438</v>
      </c>
      <c r="M24" s="138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</row>
    <row r="25" spans="1:26" ht="19.5" customHeight="1">
      <c r="A25" s="1013" t="s">
        <v>709</v>
      </c>
      <c r="B25" s="993"/>
      <c r="C25" s="993"/>
      <c r="D25" s="990"/>
      <c r="E25" s="379">
        <f>E24/F24*1000</f>
        <v>9.0090090090090094</v>
      </c>
      <c r="F25" s="380"/>
      <c r="G25" s="381"/>
      <c r="H25" s="379">
        <f>H24/I24*1000</f>
        <v>0</v>
      </c>
      <c r="I25" s="380"/>
      <c r="J25" s="381"/>
      <c r="K25" s="379">
        <f>K24/L24*1000</f>
        <v>4.5662100456620998</v>
      </c>
      <c r="L25" s="382"/>
      <c r="M25" s="138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</row>
    <row r="26" spans="1:26" ht="19.5" customHeight="1">
      <c r="A26" s="102"/>
      <c r="B26" s="102"/>
      <c r="C26" s="102"/>
      <c r="D26" s="270"/>
      <c r="E26" s="270"/>
      <c r="F26" s="270"/>
      <c r="G26" s="270"/>
      <c r="H26" s="270"/>
      <c r="I26" s="270"/>
      <c r="J26" s="270"/>
      <c r="K26" s="270"/>
      <c r="L26" s="270"/>
      <c r="M26" s="138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</row>
    <row r="27" spans="1:26" ht="19.5" customHeight="1">
      <c r="A27" s="137" t="s">
        <v>710</v>
      </c>
      <c r="B27" s="137"/>
      <c r="C27" s="137"/>
      <c r="D27" s="137"/>
      <c r="E27" s="137"/>
      <c r="F27" s="137"/>
      <c r="G27" s="137"/>
      <c r="H27" s="137"/>
      <c r="I27" s="137"/>
      <c r="J27" s="137"/>
      <c r="K27" s="137"/>
      <c r="L27" s="137"/>
      <c r="M27" s="138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</row>
    <row r="28" spans="1:26" ht="19.5" customHeight="1">
      <c r="A28" s="137" t="s">
        <v>711</v>
      </c>
      <c r="B28" s="137"/>
      <c r="C28" s="137"/>
      <c r="D28" s="137"/>
      <c r="E28" s="137"/>
      <c r="F28" s="137"/>
      <c r="G28" s="137"/>
      <c r="H28" s="137"/>
      <c r="I28" s="137"/>
      <c r="J28" s="137"/>
      <c r="K28" s="137"/>
      <c r="L28" s="137"/>
      <c r="M28" s="138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</row>
    <row r="29" spans="1:26" ht="19.5" customHeight="1">
      <c r="A29" s="102"/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38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</row>
    <row r="30" spans="1:26" ht="19.5" customHeight="1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38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</row>
    <row r="31" spans="1:26" ht="19.5" customHeight="1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38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</row>
    <row r="32" spans="1:26" ht="19.5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38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</row>
    <row r="33" spans="1:26" ht="19.5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38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</row>
    <row r="34" spans="1:26" ht="19.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38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</row>
    <row r="35" spans="1:26" ht="19.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38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 spans="1:26" ht="19.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38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</row>
    <row r="37" spans="1:26" ht="19.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</row>
    <row r="38" spans="1:26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37"/>
      <c r="N38" s="137"/>
      <c r="O38" s="137"/>
      <c r="P38" s="137"/>
      <c r="Q38" s="137"/>
      <c r="R38" s="137"/>
      <c r="S38" s="137"/>
      <c r="T38" s="137"/>
      <c r="U38" s="137"/>
      <c r="V38" s="137"/>
      <c r="W38" s="137"/>
      <c r="X38" s="137"/>
      <c r="Y38" s="137"/>
      <c r="Z38" s="137"/>
    </row>
    <row r="39" spans="1:26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37"/>
      <c r="N39" s="137"/>
      <c r="O39" s="137"/>
      <c r="P39" s="137"/>
      <c r="Q39" s="137"/>
      <c r="R39" s="137"/>
      <c r="S39" s="137"/>
      <c r="T39" s="137"/>
      <c r="U39" s="137"/>
      <c r="V39" s="137"/>
      <c r="W39" s="137"/>
      <c r="X39" s="137"/>
      <c r="Y39" s="137"/>
      <c r="Z39" s="137"/>
    </row>
    <row r="40" spans="1:26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</row>
    <row r="41" spans="1:26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</row>
    <row r="42" spans="1:26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</row>
    <row r="43" spans="1:26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 spans="1:26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</row>
    <row r="45" spans="1:26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 spans="1:26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 spans="1:26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26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 spans="1:26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spans="1:26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 spans="1:26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 spans="1:26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 spans="1:26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spans="1:26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 spans="1:26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 spans="1:26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 spans="1:26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spans="1:26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 spans="1:26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 spans="1:26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 spans="1:26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spans="1:26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 spans="1:26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 spans="1:26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 spans="1:26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spans="1:26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 spans="1:26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 spans="1:26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 spans="1:26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 spans="1:26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 spans="1:26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 spans="1:26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 spans="1:26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 spans="1:26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 spans="1:26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 spans="1:26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 spans="1:26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 spans="1:26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 spans="1:26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 spans="1:26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 spans="1:26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 spans="1:26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 spans="1:26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 spans="1:26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 spans="1:26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 spans="1:26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 spans="1:26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 spans="1:26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 spans="1:26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 spans="1:26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 spans="1:26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 spans="1:26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 spans="1:26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 spans="1:2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 spans="1:26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 spans="1:26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 spans="1:26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 spans="1:26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 spans="1:26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 spans="1:26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 spans="1:26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 spans="1:26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 spans="1:26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 spans="1:26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 spans="1:26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 spans="1:26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 spans="1:26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 spans="1:26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 spans="1:26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 spans="1:26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 spans="1:26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 spans="1:26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 spans="1:26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 spans="1:26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 spans="1:26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 spans="1:26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 spans="1:26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 spans="1:26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 spans="1:26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 spans="1:26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 spans="1:26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 spans="1:26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 spans="1:26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 spans="1:26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 spans="1:26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 spans="1:26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 spans="1:26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 spans="1:26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 spans="1:26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 spans="1:26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 spans="1:26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 spans="1:26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 spans="1:26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 spans="1:26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 spans="1:26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 spans="1:26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 spans="1:26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 spans="1:26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 spans="1:26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 spans="1:26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 spans="1:26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 spans="1:26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 spans="1:26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 spans="1:26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 spans="1:26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 spans="1:26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 spans="1:26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 spans="1:26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 spans="1:26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 spans="1:26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 spans="1:26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 spans="1:26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 spans="1:26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 spans="1:26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 spans="1:26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 spans="1:26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 spans="1:26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 spans="1:26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 spans="1:26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 spans="1:26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 spans="1:26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 spans="1:26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 spans="1:26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 spans="1:26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 spans="1:26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 spans="1:26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 spans="1:26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 spans="1:26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 spans="1:26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 spans="1:26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 spans="1:26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 spans="1:26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 spans="1:26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 spans="1:26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 spans="1:26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 spans="1:26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 spans="1:26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 spans="1:26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 spans="1:26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 spans="1:26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 spans="1:26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 spans="1:26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 spans="1:26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 spans="1:26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 spans="1:26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 spans="1:26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 spans="1:26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 spans="1:26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 spans="1:26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 spans="1:26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 spans="1:26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 spans="1:26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 spans="1:26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 spans="1:26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 spans="1:26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 spans="1:26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 spans="1:26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 spans="1:26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 spans="1:26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 spans="1:26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 spans="1:26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 spans="1:26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 spans="1:26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 spans="1:26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 spans="1:26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 spans="1:26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 spans="1:26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 spans="1:26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 spans="1:26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 spans="1:26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 spans="1:26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 spans="1:26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 spans="1:26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 spans="1:26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 spans="1:26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 spans="1:26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</row>
    <row r="222" spans="1:26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</row>
    <row r="223" spans="1:26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</row>
    <row r="224" spans="1:26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</row>
    <row r="225" spans="1:12" ht="15.75" customHeight="1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</row>
    <row r="226" spans="1:12" ht="15.75" customHeight="1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</row>
    <row r="227" spans="1:12" ht="15.75" customHeight="1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</row>
    <row r="228" spans="1:12" ht="15.75" customHeight="1">
      <c r="A228" s="102"/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</row>
    <row r="229" spans="1:12" ht="15.75" customHeight="1"/>
    <row r="230" spans="1:12" ht="15.75" customHeight="1"/>
    <row r="231" spans="1:12" ht="15.75" customHeight="1"/>
    <row r="232" spans="1:12" ht="15.75" customHeight="1"/>
    <row r="233" spans="1:12" ht="15.75" customHeight="1"/>
    <row r="234" spans="1:12" ht="15.75" customHeight="1"/>
    <row r="235" spans="1:12" ht="15.75" customHeight="1"/>
    <row r="236" spans="1:12" ht="15.75" customHeight="1"/>
    <row r="237" spans="1:12" ht="15.75" customHeight="1"/>
    <row r="238" spans="1:12" ht="15.75" customHeight="1"/>
    <row r="239" spans="1:12" ht="15.75" customHeight="1"/>
    <row r="240" spans="1:12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8">
    <mergeCell ref="A25:D25"/>
    <mergeCell ref="E9:E10"/>
    <mergeCell ref="F9:F10"/>
    <mergeCell ref="L9:L10"/>
    <mergeCell ref="A3:L3"/>
    <mergeCell ref="A7:A10"/>
    <mergeCell ref="B7:B10"/>
    <mergeCell ref="D7:L7"/>
    <mergeCell ref="D8:F8"/>
    <mergeCell ref="G8:I8"/>
    <mergeCell ref="J8:L8"/>
    <mergeCell ref="G9:G10"/>
    <mergeCell ref="H9:H10"/>
    <mergeCell ref="I9:I10"/>
    <mergeCell ref="J9:J10"/>
    <mergeCell ref="K9:K10"/>
    <mergeCell ref="C7:C10"/>
    <mergeCell ref="D9:D10"/>
  </mergeCells>
  <printOptions horizontalCentered="1" verticalCentered="1"/>
  <pageMargins left="1.0236220472440944" right="0.9055118110236221" top="0.94488188976377963" bottom="0.74803149606299213" header="0" footer="0"/>
  <pageSetup paperSize="9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1000"/>
  <sheetViews>
    <sheetView workbookViewId="0"/>
  </sheetViews>
  <sheetFormatPr defaultColWidth="14.42578125" defaultRowHeight="15" customHeight="1"/>
  <cols>
    <col min="1" max="1" width="5.5703125" customWidth="1"/>
    <col min="2" max="2" width="21.5703125" customWidth="1"/>
    <col min="3" max="3" width="28.5703125" customWidth="1"/>
    <col min="4" max="4" width="19.28515625" customWidth="1"/>
    <col min="5" max="5" width="35.7109375" customWidth="1"/>
    <col min="6" max="6" width="40.5703125" customWidth="1"/>
    <col min="7" max="7" width="35.7109375" customWidth="1"/>
    <col min="8" max="8" width="28" customWidth="1"/>
    <col min="9" max="26" width="9.28515625" customWidth="1"/>
  </cols>
  <sheetData>
    <row r="1" spans="1:26" ht="15.75">
      <c r="A1" s="101" t="s">
        <v>712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6.5">
      <c r="A3" s="1000" t="s">
        <v>713</v>
      </c>
      <c r="B3" s="953"/>
      <c r="C3" s="953"/>
      <c r="D3" s="953"/>
      <c r="E3" s="953"/>
      <c r="F3" s="953"/>
      <c r="G3" s="953"/>
      <c r="H3" s="953"/>
      <c r="I3" s="285"/>
      <c r="J3" s="285"/>
      <c r="K3" s="285"/>
      <c r="L3" s="285"/>
      <c r="M3" s="285"/>
      <c r="N3" s="285"/>
      <c r="O3" s="285"/>
      <c r="P3" s="285"/>
      <c r="Q3" s="285"/>
      <c r="R3" s="285"/>
      <c r="S3" s="285"/>
      <c r="T3" s="285"/>
      <c r="U3" s="285"/>
      <c r="V3" s="285"/>
      <c r="W3" s="285"/>
      <c r="X3" s="285"/>
      <c r="Y3" s="285"/>
      <c r="Z3" s="285"/>
    </row>
    <row r="4" spans="1:26" ht="16.5">
      <c r="A4" s="275"/>
      <c r="B4" s="275"/>
      <c r="C4" s="275"/>
      <c r="D4" s="275"/>
      <c r="E4" s="139" t="str">
        <f>'1'!E5</f>
        <v>KABUPATEN/KOTA</v>
      </c>
      <c r="F4" s="105" t="str">
        <f>'1'!$F$5</f>
        <v>KARANGANYAR</v>
      </c>
      <c r="G4" s="275"/>
      <c r="H4" s="274"/>
      <c r="I4" s="285"/>
      <c r="J4" s="285"/>
      <c r="K4" s="285"/>
      <c r="L4" s="285"/>
      <c r="M4" s="285"/>
      <c r="N4" s="285"/>
      <c r="O4" s="285"/>
      <c r="P4" s="285"/>
      <c r="Q4" s="285"/>
      <c r="R4" s="285"/>
      <c r="S4" s="285"/>
      <c r="T4" s="285"/>
      <c r="U4" s="285"/>
      <c r="V4" s="285"/>
      <c r="W4" s="285"/>
      <c r="X4" s="285"/>
      <c r="Y4" s="285"/>
      <c r="Z4" s="285"/>
    </row>
    <row r="5" spans="1:26" ht="16.5">
      <c r="A5" s="275"/>
      <c r="B5" s="275"/>
      <c r="C5" s="275"/>
      <c r="D5" s="275"/>
      <c r="E5" s="139" t="str">
        <f>'1'!E6</f>
        <v>TAHUN</v>
      </c>
      <c r="F5" s="105">
        <f>'1'!$F$6</f>
        <v>2023</v>
      </c>
      <c r="G5" s="275"/>
      <c r="H5" s="274"/>
      <c r="I5" s="285"/>
      <c r="J5" s="285"/>
      <c r="K5" s="285"/>
      <c r="L5" s="285"/>
      <c r="M5" s="285"/>
      <c r="N5" s="285"/>
      <c r="O5" s="285"/>
      <c r="P5" s="285"/>
      <c r="Q5" s="285"/>
      <c r="R5" s="285"/>
      <c r="S5" s="285"/>
      <c r="T5" s="285"/>
      <c r="U5" s="285"/>
      <c r="V5" s="285"/>
      <c r="W5" s="285"/>
      <c r="X5" s="285"/>
      <c r="Y5" s="285"/>
      <c r="Z5" s="285"/>
    </row>
    <row r="6" spans="1:26">
      <c r="A6" s="162"/>
      <c r="B6" s="162"/>
      <c r="C6" s="162"/>
      <c r="D6" s="162"/>
      <c r="E6" s="162"/>
      <c r="F6" s="162"/>
      <c r="G6" s="162"/>
      <c r="H6" s="16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19.5" customHeight="1">
      <c r="A7" s="986" t="s">
        <v>4</v>
      </c>
      <c r="B7" s="986" t="str">
        <f>'12'!B7</f>
        <v>PUSKESMAS</v>
      </c>
      <c r="C7" s="986" t="str">
        <f>'12'!C7</f>
        <v>DESA</v>
      </c>
      <c r="D7" s="975" t="s">
        <v>714</v>
      </c>
      <c r="E7" s="988" t="s">
        <v>715</v>
      </c>
      <c r="F7" s="977"/>
      <c r="G7" s="977"/>
      <c r="H7" s="978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19.5" customHeight="1">
      <c r="A8" s="1014"/>
      <c r="B8" s="1014"/>
      <c r="C8" s="1014"/>
      <c r="D8" s="1014"/>
      <c r="E8" s="109" t="s">
        <v>716</v>
      </c>
      <c r="F8" s="109" t="s">
        <v>717</v>
      </c>
      <c r="G8" s="114" t="s">
        <v>718</v>
      </c>
      <c r="H8" s="141" t="s">
        <v>719</v>
      </c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>
      <c r="A9" s="142">
        <v>1</v>
      </c>
      <c r="B9" s="142">
        <v>2</v>
      </c>
      <c r="C9" s="115">
        <v>3</v>
      </c>
      <c r="D9" s="115">
        <v>4</v>
      </c>
      <c r="E9" s="115">
        <v>5</v>
      </c>
      <c r="F9" s="115">
        <v>6</v>
      </c>
      <c r="G9" s="115">
        <v>7</v>
      </c>
      <c r="H9" s="115">
        <v>8</v>
      </c>
      <c r="I9" s="162"/>
      <c r="J9" s="16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</row>
    <row r="10" spans="1:26" ht="19.5" customHeight="1">
      <c r="A10" s="383">
        <v>1</v>
      </c>
      <c r="B10" s="304" t="s">
        <v>500</v>
      </c>
      <c r="C10" s="374" t="str">
        <f>'12'!C11</f>
        <v>PASEBAN</v>
      </c>
      <c r="D10" s="375">
        <v>0</v>
      </c>
      <c r="E10" s="375">
        <v>0</v>
      </c>
      <c r="F10" s="375">
        <v>0</v>
      </c>
      <c r="G10" s="375">
        <v>0</v>
      </c>
      <c r="H10" s="375">
        <v>0</v>
      </c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</row>
    <row r="11" spans="1:26" ht="19.5" customHeight="1">
      <c r="A11" s="383">
        <v>2</v>
      </c>
      <c r="B11" s="102"/>
      <c r="C11" s="374" t="str">
        <f>'12'!C12</f>
        <v>LEMAHBANG</v>
      </c>
      <c r="D11" s="375">
        <v>0</v>
      </c>
      <c r="E11" s="375">
        <v>0</v>
      </c>
      <c r="F11" s="375">
        <v>0</v>
      </c>
      <c r="G11" s="375">
        <v>0</v>
      </c>
      <c r="H11" s="375">
        <v>0</v>
      </c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spans="1:26" ht="19.5" customHeight="1">
      <c r="A12" s="383">
        <v>3</v>
      </c>
      <c r="B12" s="102"/>
      <c r="C12" s="374" t="str">
        <f>'12'!C13</f>
        <v>KARANGBANGUN</v>
      </c>
      <c r="D12" s="375">
        <v>0</v>
      </c>
      <c r="E12" s="375">
        <v>0</v>
      </c>
      <c r="F12" s="375">
        <v>0</v>
      </c>
      <c r="G12" s="375">
        <v>0</v>
      </c>
      <c r="H12" s="375">
        <v>0</v>
      </c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 ht="19.5" customHeight="1">
      <c r="A13" s="383">
        <v>4</v>
      </c>
      <c r="B13" s="102"/>
      <c r="C13" s="374" t="str">
        <f>'12'!C14</f>
        <v>PLOSO</v>
      </c>
      <c r="D13" s="375">
        <v>0</v>
      </c>
      <c r="E13" s="375">
        <v>0</v>
      </c>
      <c r="F13" s="375">
        <v>0</v>
      </c>
      <c r="G13" s="375">
        <v>0</v>
      </c>
      <c r="H13" s="375">
        <v>0</v>
      </c>
      <c r="I13" s="102"/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</row>
    <row r="14" spans="1:26" ht="19.5" customHeight="1">
      <c r="A14" s="383">
        <v>5</v>
      </c>
      <c r="B14" s="102"/>
      <c r="C14" s="374" t="str">
        <f>'12'!C15</f>
        <v>GIRIWONDO</v>
      </c>
      <c r="D14" s="375">
        <v>0</v>
      </c>
      <c r="E14" s="375">
        <v>0</v>
      </c>
      <c r="F14" s="375">
        <v>0</v>
      </c>
      <c r="G14" s="375">
        <v>0</v>
      </c>
      <c r="H14" s="375">
        <v>0</v>
      </c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</row>
    <row r="15" spans="1:26" ht="19.5" customHeight="1">
      <c r="A15" s="383">
        <v>6</v>
      </c>
      <c r="B15" s="102"/>
      <c r="C15" s="374" t="str">
        <f>'12'!C16</f>
        <v>KADIPIRO</v>
      </c>
      <c r="D15" s="375">
        <v>0</v>
      </c>
      <c r="E15" s="375">
        <v>0</v>
      </c>
      <c r="F15" s="375">
        <v>0</v>
      </c>
      <c r="G15" s="375">
        <v>0</v>
      </c>
      <c r="H15" s="375">
        <v>0</v>
      </c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</row>
    <row r="16" spans="1:26" ht="19.5" customHeight="1">
      <c r="A16" s="383">
        <v>7</v>
      </c>
      <c r="B16" s="102"/>
      <c r="C16" s="374" t="str">
        <f>'12'!C17</f>
        <v>JUMANTORO</v>
      </c>
      <c r="D16" s="375">
        <v>0</v>
      </c>
      <c r="E16" s="375">
        <v>0</v>
      </c>
      <c r="F16" s="375">
        <v>0</v>
      </c>
      <c r="G16" s="375">
        <v>0</v>
      </c>
      <c r="H16" s="375">
        <v>0</v>
      </c>
      <c r="I16" s="102"/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</row>
    <row r="17" spans="1:26" ht="19.5" customHeight="1">
      <c r="A17" s="383">
        <v>8</v>
      </c>
      <c r="B17" s="102"/>
      <c r="C17" s="374" t="str">
        <f>'12'!C18</f>
        <v>KEDAWUNG</v>
      </c>
      <c r="D17" s="375">
        <v>0</v>
      </c>
      <c r="E17" s="375">
        <v>0</v>
      </c>
      <c r="F17" s="375">
        <v>0</v>
      </c>
      <c r="G17" s="375">
        <v>0</v>
      </c>
      <c r="H17" s="375">
        <v>0</v>
      </c>
      <c r="I17" s="102"/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</row>
    <row r="18" spans="1:26" ht="19.5" customHeight="1">
      <c r="A18" s="383">
        <v>9</v>
      </c>
      <c r="B18" s="102"/>
      <c r="C18" s="374" t="str">
        <f>'12'!C19</f>
        <v>BAKALAN</v>
      </c>
      <c r="D18" s="375">
        <v>0</v>
      </c>
      <c r="E18" s="375">
        <v>0</v>
      </c>
      <c r="F18" s="375">
        <v>0</v>
      </c>
      <c r="G18" s="375">
        <v>0</v>
      </c>
      <c r="H18" s="375">
        <v>0</v>
      </c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</row>
    <row r="19" spans="1:26" ht="19.5" customHeight="1">
      <c r="A19" s="383">
        <v>10</v>
      </c>
      <c r="B19" s="102"/>
      <c r="C19" s="374" t="str">
        <f>'12'!C20</f>
        <v>JUMAPOLO</v>
      </c>
      <c r="D19" s="375">
        <v>0</v>
      </c>
      <c r="E19" s="375">
        <v>0</v>
      </c>
      <c r="F19" s="375">
        <v>0</v>
      </c>
      <c r="G19" s="375">
        <v>0</v>
      </c>
      <c r="H19" s="375">
        <v>0</v>
      </c>
      <c r="I19" s="102"/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</row>
    <row r="20" spans="1:26" ht="19.5" customHeight="1">
      <c r="A20" s="383">
        <v>11</v>
      </c>
      <c r="B20" s="102"/>
      <c r="C20" s="374" t="str">
        <f>'12'!C21</f>
        <v>KWANGSAN</v>
      </c>
      <c r="D20" s="375">
        <v>0</v>
      </c>
      <c r="E20" s="375">
        <v>0</v>
      </c>
      <c r="F20" s="375">
        <v>0</v>
      </c>
      <c r="G20" s="375">
        <v>0</v>
      </c>
      <c r="H20" s="375">
        <v>0</v>
      </c>
      <c r="I20" s="102"/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</row>
    <row r="21" spans="1:26" ht="19.5" customHeight="1">
      <c r="A21" s="383">
        <v>12</v>
      </c>
      <c r="B21" s="102"/>
      <c r="C21" s="374" t="str">
        <f>'12'!C22</f>
        <v>JATIREJO</v>
      </c>
      <c r="D21" s="375">
        <v>0</v>
      </c>
      <c r="E21" s="375">
        <v>0</v>
      </c>
      <c r="F21" s="375">
        <v>0</v>
      </c>
      <c r="G21" s="375">
        <v>0</v>
      </c>
      <c r="H21" s="375">
        <v>0</v>
      </c>
      <c r="I21" s="102"/>
      <c r="J21" s="102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</row>
    <row r="22" spans="1:26" ht="19.5" customHeight="1">
      <c r="A22" s="979" t="s">
        <v>591</v>
      </c>
      <c r="B22" s="958"/>
      <c r="C22" s="959"/>
      <c r="D22" s="378">
        <f t="shared" ref="D22:H22" si="0">SUM(D10:D21)</f>
        <v>0</v>
      </c>
      <c r="E22" s="378">
        <f t="shared" si="0"/>
        <v>0</v>
      </c>
      <c r="F22" s="378">
        <f t="shared" si="0"/>
        <v>0</v>
      </c>
      <c r="G22" s="378">
        <f t="shared" si="0"/>
        <v>0</v>
      </c>
      <c r="H22" s="378">
        <f t="shared" si="0"/>
        <v>0</v>
      </c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</row>
    <row r="23" spans="1:26" ht="19.5" customHeight="1">
      <c r="A23" s="384" t="s">
        <v>720</v>
      </c>
      <c r="B23" s="157"/>
      <c r="C23" s="157"/>
      <c r="D23" s="385"/>
      <c r="E23" s="386"/>
      <c r="F23" s="386"/>
      <c r="G23" s="386"/>
      <c r="H23" s="387">
        <f>(H22/'21'!J24)*100000</f>
        <v>0</v>
      </c>
      <c r="I23" s="102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</row>
    <row r="24" spans="1:26" ht="19.5" customHeight="1">
      <c r="A24" s="102"/>
      <c r="B24" s="162"/>
      <c r="C24" s="162"/>
      <c r="D24" s="162"/>
      <c r="E24" s="102"/>
      <c r="F24" s="102"/>
      <c r="G24" s="102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</row>
    <row r="25" spans="1:26" ht="19.5" customHeight="1">
      <c r="A25" s="137" t="s">
        <v>710</v>
      </c>
      <c r="B25" s="137"/>
      <c r="C25" s="102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</row>
    <row r="26" spans="1:26" ht="19.5" customHeight="1">
      <c r="A26" s="137" t="s">
        <v>721</v>
      </c>
      <c r="B26" s="137"/>
      <c r="C26" s="102"/>
      <c r="D26" s="102"/>
      <c r="E26" s="102" t="s">
        <v>400</v>
      </c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</row>
    <row r="27" spans="1:26" ht="19.5" customHeight="1">
      <c r="A27" s="137"/>
      <c r="B27" s="388" t="s">
        <v>722</v>
      </c>
      <c r="C27" s="102"/>
      <c r="D27" s="199"/>
      <c r="E27" s="199"/>
      <c r="F27" s="199"/>
      <c r="G27" s="199"/>
      <c r="H27" s="199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</row>
    <row r="28" spans="1:26" ht="19.5" customHeight="1">
      <c r="A28" s="137"/>
      <c r="B28" s="389" t="s">
        <v>723</v>
      </c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</row>
    <row r="29" spans="1:26" ht="19.5" customHeight="1">
      <c r="A29" s="102"/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</row>
    <row r="30" spans="1:26" ht="19.5" customHeight="1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</row>
    <row r="31" spans="1:26" ht="19.5" customHeight="1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</row>
    <row r="32" spans="1:26" ht="19.5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</row>
    <row r="33" spans="1:26" ht="19.5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</row>
    <row r="34" spans="1:26" ht="19.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</row>
    <row r="35" spans="1:26" ht="19.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 spans="1:26" ht="15.7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</row>
    <row r="37" spans="1:26" ht="15.7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</row>
    <row r="38" spans="1:26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</row>
    <row r="39" spans="1:26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</row>
    <row r="40" spans="1:26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</row>
    <row r="41" spans="1:26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</row>
    <row r="42" spans="1:26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</row>
    <row r="43" spans="1:26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 spans="1:26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</row>
    <row r="45" spans="1:26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 spans="1:26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 spans="1:26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26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 spans="1:26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spans="1:26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 spans="1:26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 spans="1:26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 spans="1:26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spans="1:26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 spans="1:26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 spans="1:26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 spans="1:26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spans="1:26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 spans="1:26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 spans="1:26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 spans="1:26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spans="1:26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 spans="1:26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 spans="1:26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 spans="1:26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spans="1:26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 spans="1:26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 spans="1:26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 spans="1:26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 spans="1:26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 spans="1:26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 spans="1:26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 spans="1:26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 spans="1:26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 spans="1:26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 spans="1:26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 spans="1:26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 spans="1:26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 spans="1:26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 spans="1:26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 spans="1:26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 spans="1:26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 spans="1:26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 spans="1:26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 spans="1:26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 spans="1:26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 spans="1:26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 spans="1:26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 spans="1:26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 spans="1:26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 spans="1:26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 spans="1:26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 spans="1:26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 spans="1:2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 spans="1:26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 spans="1:26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 spans="1:26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 spans="1:26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 spans="1:26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 spans="1:26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 spans="1:26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 spans="1:26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 spans="1:26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 spans="1:26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 spans="1:26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 spans="1:26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 spans="1:26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 spans="1:26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 spans="1:26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 spans="1:26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 spans="1:26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 spans="1:26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 spans="1:26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 spans="1:26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 spans="1:26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 spans="1:26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 spans="1:26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 spans="1:26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 spans="1:26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 spans="1:26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 spans="1:26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 spans="1:26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 spans="1:26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 spans="1:26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 spans="1:26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 spans="1:26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 spans="1:26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 spans="1:26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 spans="1:26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 spans="1:26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 spans="1:26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 spans="1:26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 spans="1:26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 spans="1:26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 spans="1:26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 spans="1:26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 spans="1:26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 spans="1:26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 spans="1:26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 spans="1:26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 spans="1:26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 spans="1:26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 spans="1:26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 spans="1:26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 spans="1:26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 spans="1:26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 spans="1:26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 spans="1:26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 spans="1:26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 spans="1:26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 spans="1:26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 spans="1:26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 spans="1:26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 spans="1:26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 spans="1:26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 spans="1:26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 spans="1:26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 spans="1:26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 spans="1:26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 spans="1:26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 spans="1:26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 spans="1:26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 spans="1:26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 spans="1:26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 spans="1:26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 spans="1:26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 spans="1:26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 spans="1:26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 spans="1:26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 spans="1:26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 spans="1:26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 spans="1:26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 spans="1:26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 spans="1:26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 spans="1:26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 spans="1:26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 spans="1:26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 spans="1:26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 spans="1:26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 spans="1:26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 spans="1:26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 spans="1:26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 spans="1:26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 spans="1:26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 spans="1:26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 spans="1:26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 spans="1:26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 spans="1:26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 spans="1:26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 spans="1:26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 spans="1:26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 spans="1:26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 spans="1:26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 spans="1:26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 spans="1:26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 spans="1:26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 spans="1:26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 spans="1:26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 spans="1:26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 spans="1:26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 spans="1:26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 spans="1:26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 spans="1:26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 spans="1:26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 spans="1:26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 spans="1:26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 spans="1:26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 spans="1:26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 spans="1:26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 spans="1:26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 spans="1:26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 spans="1:26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 spans="1:26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 spans="1:26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 spans="1:26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 spans="1:26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</row>
    <row r="222" spans="1:26" ht="15.75" customHeight="1">
      <c r="A222" s="102"/>
      <c r="B222" s="102"/>
      <c r="C222" s="102"/>
      <c r="D222" s="102"/>
      <c r="E222" s="102"/>
      <c r="F222" s="102"/>
      <c r="G222" s="102"/>
      <c r="H222" s="102"/>
    </row>
    <row r="223" spans="1:26" ht="15.75" customHeight="1">
      <c r="A223" s="102"/>
      <c r="B223" s="102"/>
      <c r="C223" s="102"/>
      <c r="D223" s="102"/>
      <c r="E223" s="102"/>
      <c r="F223" s="102"/>
      <c r="G223" s="102"/>
      <c r="H223" s="102"/>
    </row>
    <row r="224" spans="1:26" ht="15.75" customHeight="1">
      <c r="A224" s="102"/>
      <c r="B224" s="102"/>
      <c r="C224" s="102"/>
      <c r="D224" s="102"/>
      <c r="E224" s="102"/>
      <c r="F224" s="102"/>
      <c r="G224" s="102"/>
      <c r="H224" s="102"/>
    </row>
    <row r="225" spans="1:8" ht="15.75" customHeight="1">
      <c r="A225" s="102"/>
      <c r="B225" s="102"/>
      <c r="C225" s="102"/>
      <c r="D225" s="102"/>
      <c r="E225" s="102"/>
      <c r="F225" s="102"/>
      <c r="G225" s="102"/>
      <c r="H225" s="102"/>
    </row>
    <row r="226" spans="1:8" ht="15.75" customHeight="1">
      <c r="A226" s="102"/>
      <c r="B226" s="102"/>
      <c r="C226" s="102"/>
      <c r="D226" s="102"/>
      <c r="E226" s="102"/>
      <c r="F226" s="102"/>
      <c r="G226" s="102"/>
      <c r="H226" s="102"/>
    </row>
    <row r="227" spans="1:8" ht="15.75" customHeight="1">
      <c r="A227" s="102"/>
      <c r="B227" s="102"/>
      <c r="C227" s="102"/>
      <c r="D227" s="102"/>
      <c r="E227" s="102"/>
      <c r="F227" s="102"/>
      <c r="G227" s="102"/>
      <c r="H227" s="102"/>
    </row>
    <row r="228" spans="1:8" ht="15.75" customHeight="1">
      <c r="A228" s="102"/>
      <c r="B228" s="102"/>
      <c r="C228" s="102"/>
      <c r="D228" s="102"/>
      <c r="E228" s="102"/>
      <c r="F228" s="102"/>
      <c r="G228" s="102"/>
      <c r="H228" s="102"/>
    </row>
    <row r="229" spans="1:8" ht="15.75" customHeight="1"/>
    <row r="230" spans="1:8" ht="15.75" customHeight="1"/>
    <row r="231" spans="1:8" ht="15.75" customHeight="1"/>
    <row r="232" spans="1:8" ht="15.75" customHeight="1"/>
    <row r="233" spans="1:8" ht="15.75" customHeight="1"/>
    <row r="234" spans="1:8" ht="15.75" customHeight="1"/>
    <row r="235" spans="1:8" ht="15.75" customHeight="1"/>
    <row r="236" spans="1:8" ht="15.75" customHeight="1"/>
    <row r="237" spans="1:8" ht="15.75" customHeight="1"/>
    <row r="238" spans="1:8" ht="15.75" customHeight="1"/>
    <row r="239" spans="1:8" ht="15.75" customHeight="1"/>
    <row r="240" spans="1: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22:C22"/>
    <mergeCell ref="A3:H3"/>
    <mergeCell ref="A7:A8"/>
    <mergeCell ref="B7:B8"/>
    <mergeCell ref="C7:C8"/>
    <mergeCell ref="D7:D8"/>
    <mergeCell ref="E7:H7"/>
  </mergeCells>
  <printOptions horizontalCentered="1"/>
  <pageMargins left="0.94" right="0.64" top="1.08" bottom="0.9" header="0" footer="0"/>
  <pageSetup paperSize="9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1000"/>
  <sheetViews>
    <sheetView workbookViewId="0"/>
  </sheetViews>
  <sheetFormatPr defaultColWidth="14.42578125" defaultRowHeight="15" customHeight="1"/>
  <cols>
    <col min="1" max="1" width="5.5703125" customWidth="1"/>
    <col min="2" max="2" width="21.5703125" customWidth="1"/>
    <col min="3" max="3" width="28.5703125" customWidth="1"/>
    <col min="4" max="4" width="17.28515625" customWidth="1"/>
    <col min="5" max="5" width="16.42578125" customWidth="1"/>
    <col min="6" max="6" width="15.7109375" customWidth="1"/>
    <col min="7" max="7" width="17.28515625" customWidth="1"/>
    <col min="8" max="8" width="17" customWidth="1"/>
    <col min="9" max="9" width="19.5703125" customWidth="1"/>
    <col min="10" max="10" width="15" customWidth="1"/>
    <col min="11" max="11" width="17" customWidth="1"/>
    <col min="12" max="12" width="16.28515625" customWidth="1"/>
    <col min="13" max="13" width="18.28515625" customWidth="1"/>
    <col min="14" max="26" width="10.5703125" customWidth="1"/>
  </cols>
  <sheetData>
    <row r="1" spans="1:26" ht="15.75">
      <c r="A1" s="101" t="s">
        <v>724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6.5">
      <c r="A3" s="1000" t="s">
        <v>725</v>
      </c>
      <c r="B3" s="953"/>
      <c r="C3" s="953"/>
      <c r="D3" s="953"/>
      <c r="E3" s="953"/>
      <c r="F3" s="953"/>
      <c r="G3" s="953"/>
      <c r="H3" s="953"/>
      <c r="I3" s="953"/>
      <c r="J3" s="953"/>
      <c r="K3" s="953"/>
      <c r="L3" s="953"/>
      <c r="M3" s="285"/>
      <c r="N3" s="285"/>
      <c r="O3" s="285"/>
      <c r="P3" s="285"/>
      <c r="Q3" s="285"/>
      <c r="R3" s="285"/>
      <c r="S3" s="285"/>
      <c r="T3" s="285"/>
      <c r="U3" s="285"/>
      <c r="V3" s="285"/>
      <c r="W3" s="285"/>
      <c r="X3" s="285"/>
      <c r="Y3" s="285"/>
      <c r="Z3" s="285"/>
    </row>
    <row r="4" spans="1:26" ht="16.5">
      <c r="A4" s="275"/>
      <c r="B4" s="275"/>
      <c r="C4" s="275"/>
      <c r="D4" s="275"/>
      <c r="E4" s="275"/>
      <c r="F4" s="139" t="str">
        <f>'1'!E5</f>
        <v>KABUPATEN/KOTA</v>
      </c>
      <c r="G4" s="105" t="str">
        <f>'1'!$F$5</f>
        <v>KARANGANYAR</v>
      </c>
      <c r="H4" s="275"/>
      <c r="I4" s="275"/>
      <c r="J4" s="275"/>
      <c r="K4" s="275"/>
      <c r="L4" s="275"/>
      <c r="M4" s="285"/>
      <c r="N4" s="285"/>
      <c r="O4" s="285"/>
      <c r="P4" s="285"/>
      <c r="Q4" s="285"/>
      <c r="R4" s="285"/>
      <c r="S4" s="285"/>
      <c r="T4" s="285"/>
      <c r="U4" s="285"/>
      <c r="V4" s="285"/>
      <c r="W4" s="285"/>
      <c r="X4" s="285"/>
      <c r="Y4" s="285"/>
      <c r="Z4" s="285"/>
    </row>
    <row r="5" spans="1:26" ht="16.5">
      <c r="A5" s="275"/>
      <c r="B5" s="275"/>
      <c r="C5" s="275"/>
      <c r="D5" s="275"/>
      <c r="E5" s="275"/>
      <c r="F5" s="139" t="str">
        <f>'1'!E6</f>
        <v>TAHUN</v>
      </c>
      <c r="G5" s="105">
        <f>'1'!$F$6</f>
        <v>2023</v>
      </c>
      <c r="H5" s="275"/>
      <c r="I5" s="275"/>
      <c r="J5" s="275"/>
      <c r="K5" s="275"/>
      <c r="L5" s="275"/>
      <c r="M5" s="285"/>
      <c r="N5" s="285"/>
      <c r="O5" s="285"/>
      <c r="P5" s="285"/>
      <c r="Q5" s="285"/>
      <c r="R5" s="285"/>
      <c r="S5" s="285"/>
      <c r="T5" s="285"/>
      <c r="U5" s="285"/>
      <c r="V5" s="285"/>
      <c r="W5" s="285"/>
      <c r="X5" s="285"/>
      <c r="Y5" s="285"/>
      <c r="Z5" s="285"/>
    </row>
    <row r="6" spans="1:26">
      <c r="A6" s="162"/>
      <c r="B6" s="162"/>
      <c r="C6" s="162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15.75">
      <c r="A7" s="986" t="s">
        <v>4</v>
      </c>
      <c r="B7" s="986" t="str">
        <f>'12'!B7</f>
        <v>PUSKESMAS</v>
      </c>
      <c r="C7" s="986" t="str">
        <f>'12'!C7</f>
        <v>DESA</v>
      </c>
      <c r="D7" s="988" t="s">
        <v>726</v>
      </c>
      <c r="E7" s="977"/>
      <c r="F7" s="977"/>
      <c r="G7" s="977"/>
      <c r="H7" s="977"/>
      <c r="I7" s="977"/>
      <c r="J7" s="977"/>
      <c r="K7" s="977"/>
      <c r="L7" s="977"/>
      <c r="M7" s="978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70.5" customHeight="1">
      <c r="A8" s="1014"/>
      <c r="B8" s="1014"/>
      <c r="C8" s="1014"/>
      <c r="D8" s="390" t="s">
        <v>727</v>
      </c>
      <c r="E8" s="390" t="s">
        <v>728</v>
      </c>
      <c r="F8" s="390" t="s">
        <v>729</v>
      </c>
      <c r="G8" s="390" t="s">
        <v>730</v>
      </c>
      <c r="H8" s="390" t="s">
        <v>731</v>
      </c>
      <c r="I8" s="390" t="s">
        <v>732</v>
      </c>
      <c r="J8" s="391" t="s">
        <v>733</v>
      </c>
      <c r="K8" s="112" t="s">
        <v>734</v>
      </c>
      <c r="L8" s="391" t="s">
        <v>735</v>
      </c>
      <c r="M8" s="391" t="s">
        <v>719</v>
      </c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>
      <c r="A9" s="115">
        <v>1</v>
      </c>
      <c r="B9" s="142">
        <v>2</v>
      </c>
      <c r="C9" s="142">
        <v>3</v>
      </c>
      <c r="D9" s="142">
        <v>4</v>
      </c>
      <c r="E9" s="142">
        <v>5</v>
      </c>
      <c r="F9" s="142">
        <v>6</v>
      </c>
      <c r="G9" s="142">
        <v>7</v>
      </c>
      <c r="H9" s="142">
        <v>8</v>
      </c>
      <c r="I9" s="142">
        <v>9</v>
      </c>
      <c r="J9" s="142">
        <v>10</v>
      </c>
      <c r="K9" s="142">
        <v>11</v>
      </c>
      <c r="L9" s="142">
        <v>12</v>
      </c>
      <c r="M9" s="142">
        <v>13</v>
      </c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</row>
    <row r="10" spans="1:26" ht="15.75">
      <c r="A10" s="392">
        <v>1</v>
      </c>
      <c r="B10" s="393" t="s">
        <v>500</v>
      </c>
      <c r="C10" s="394" t="str">
        <f>'12'!C11</f>
        <v>PASEBAN</v>
      </c>
      <c r="D10" s="323">
        <v>0</v>
      </c>
      <c r="E10" s="323">
        <v>0</v>
      </c>
      <c r="F10" s="323">
        <v>0</v>
      </c>
      <c r="G10" s="323">
        <v>0</v>
      </c>
      <c r="H10" s="323">
        <v>0</v>
      </c>
      <c r="I10" s="323">
        <v>0</v>
      </c>
      <c r="J10" s="323">
        <v>0</v>
      </c>
      <c r="K10" s="323">
        <v>0</v>
      </c>
      <c r="L10" s="323">
        <v>0</v>
      </c>
      <c r="M10" s="395">
        <f t="shared" ref="M10:M22" si="0">SUM(D10:L10)</f>
        <v>0</v>
      </c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</row>
    <row r="11" spans="1:26" ht="15.75">
      <c r="A11" s="392">
        <v>2</v>
      </c>
      <c r="B11" s="292"/>
      <c r="C11" s="394" t="str">
        <f>'12'!C12</f>
        <v>LEMAHBANG</v>
      </c>
      <c r="D11" s="323">
        <v>0</v>
      </c>
      <c r="E11" s="323">
        <v>0</v>
      </c>
      <c r="F11" s="323">
        <v>0</v>
      </c>
      <c r="G11" s="323">
        <v>0</v>
      </c>
      <c r="H11" s="323">
        <v>0</v>
      </c>
      <c r="I11" s="323">
        <v>0</v>
      </c>
      <c r="J11" s="323">
        <v>0</v>
      </c>
      <c r="K11" s="323">
        <v>0</v>
      </c>
      <c r="L11" s="323">
        <v>0</v>
      </c>
      <c r="M11" s="395">
        <f t="shared" si="0"/>
        <v>0</v>
      </c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spans="1:26" ht="15.75">
      <c r="A12" s="392">
        <v>3</v>
      </c>
      <c r="B12" s="292"/>
      <c r="C12" s="394" t="str">
        <f>'12'!C13</f>
        <v>KARANGBANGUN</v>
      </c>
      <c r="D12" s="323">
        <v>0</v>
      </c>
      <c r="E12" s="323">
        <v>0</v>
      </c>
      <c r="F12" s="323">
        <v>0</v>
      </c>
      <c r="G12" s="323">
        <v>0</v>
      </c>
      <c r="H12" s="323">
        <v>0</v>
      </c>
      <c r="I12" s="323">
        <v>0</v>
      </c>
      <c r="J12" s="323">
        <v>0</v>
      </c>
      <c r="K12" s="323">
        <v>0</v>
      </c>
      <c r="L12" s="323">
        <v>0</v>
      </c>
      <c r="M12" s="395">
        <f t="shared" si="0"/>
        <v>0</v>
      </c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 ht="15.75">
      <c r="A13" s="392">
        <v>4</v>
      </c>
      <c r="B13" s="292"/>
      <c r="C13" s="394" t="str">
        <f>'12'!C14</f>
        <v>PLOSO</v>
      </c>
      <c r="D13" s="323">
        <v>0</v>
      </c>
      <c r="E13" s="323">
        <v>0</v>
      </c>
      <c r="F13" s="323">
        <v>0</v>
      </c>
      <c r="G13" s="323">
        <v>0</v>
      </c>
      <c r="H13" s="323">
        <v>0</v>
      </c>
      <c r="I13" s="323">
        <v>0</v>
      </c>
      <c r="J13" s="323">
        <v>0</v>
      </c>
      <c r="K13" s="323">
        <v>0</v>
      </c>
      <c r="L13" s="323">
        <v>0</v>
      </c>
      <c r="M13" s="395">
        <f t="shared" si="0"/>
        <v>0</v>
      </c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</row>
    <row r="14" spans="1:26" ht="15.75">
      <c r="A14" s="392">
        <v>5</v>
      </c>
      <c r="B14" s="292"/>
      <c r="C14" s="394" t="str">
        <f>'12'!C15</f>
        <v>GIRIWONDO</v>
      </c>
      <c r="D14" s="323">
        <v>0</v>
      </c>
      <c r="E14" s="323">
        <v>0</v>
      </c>
      <c r="F14" s="323">
        <v>0</v>
      </c>
      <c r="G14" s="323">
        <v>0</v>
      </c>
      <c r="H14" s="323">
        <v>0</v>
      </c>
      <c r="I14" s="323">
        <v>0</v>
      </c>
      <c r="J14" s="323">
        <v>0</v>
      </c>
      <c r="K14" s="323">
        <v>0</v>
      </c>
      <c r="L14" s="323">
        <v>0</v>
      </c>
      <c r="M14" s="395">
        <f t="shared" si="0"/>
        <v>0</v>
      </c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</row>
    <row r="15" spans="1:26" ht="15.75">
      <c r="A15" s="392">
        <v>6</v>
      </c>
      <c r="B15" s="292"/>
      <c r="C15" s="394" t="str">
        <f>'12'!C16</f>
        <v>KADIPIRO</v>
      </c>
      <c r="D15" s="323">
        <v>0</v>
      </c>
      <c r="E15" s="323">
        <v>0</v>
      </c>
      <c r="F15" s="323">
        <v>0</v>
      </c>
      <c r="G15" s="323">
        <v>0</v>
      </c>
      <c r="H15" s="323">
        <v>0</v>
      </c>
      <c r="I15" s="323">
        <v>0</v>
      </c>
      <c r="J15" s="323">
        <v>0</v>
      </c>
      <c r="K15" s="323">
        <v>0</v>
      </c>
      <c r="L15" s="323">
        <v>0</v>
      </c>
      <c r="M15" s="395">
        <f t="shared" si="0"/>
        <v>0</v>
      </c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</row>
    <row r="16" spans="1:26" ht="15.75">
      <c r="A16" s="392">
        <v>7</v>
      </c>
      <c r="B16" s="292"/>
      <c r="C16" s="394" t="str">
        <f>'12'!C17</f>
        <v>JUMANTORO</v>
      </c>
      <c r="D16" s="323">
        <v>0</v>
      </c>
      <c r="E16" s="323">
        <v>0</v>
      </c>
      <c r="F16" s="323">
        <v>0</v>
      </c>
      <c r="G16" s="323">
        <v>0</v>
      </c>
      <c r="H16" s="323">
        <v>0</v>
      </c>
      <c r="I16" s="323">
        <v>0</v>
      </c>
      <c r="J16" s="323">
        <v>0</v>
      </c>
      <c r="K16" s="323">
        <v>0</v>
      </c>
      <c r="L16" s="323">
        <v>0</v>
      </c>
      <c r="M16" s="395">
        <f t="shared" si="0"/>
        <v>0</v>
      </c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</row>
    <row r="17" spans="1:26" ht="15.75">
      <c r="A17" s="392">
        <v>8</v>
      </c>
      <c r="B17" s="292"/>
      <c r="C17" s="394" t="str">
        <f>'12'!C18</f>
        <v>KEDAWUNG</v>
      </c>
      <c r="D17" s="323">
        <v>0</v>
      </c>
      <c r="E17" s="323">
        <v>0</v>
      </c>
      <c r="F17" s="323">
        <v>0</v>
      </c>
      <c r="G17" s="323">
        <v>0</v>
      </c>
      <c r="H17" s="323">
        <v>0</v>
      </c>
      <c r="I17" s="323">
        <v>0</v>
      </c>
      <c r="J17" s="323">
        <v>0</v>
      </c>
      <c r="K17" s="323">
        <v>0</v>
      </c>
      <c r="L17" s="323">
        <v>0</v>
      </c>
      <c r="M17" s="395">
        <f t="shared" si="0"/>
        <v>0</v>
      </c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</row>
    <row r="18" spans="1:26" ht="15.75">
      <c r="A18" s="392">
        <v>9</v>
      </c>
      <c r="B18" s="292"/>
      <c r="C18" s="394" t="str">
        <f>'12'!C19</f>
        <v>BAKALAN</v>
      </c>
      <c r="D18" s="323">
        <v>0</v>
      </c>
      <c r="E18" s="323">
        <v>0</v>
      </c>
      <c r="F18" s="323">
        <v>0</v>
      </c>
      <c r="G18" s="323">
        <v>0</v>
      </c>
      <c r="H18" s="323">
        <v>0</v>
      </c>
      <c r="I18" s="323">
        <v>0</v>
      </c>
      <c r="J18" s="323">
        <v>0</v>
      </c>
      <c r="K18" s="323">
        <v>0</v>
      </c>
      <c r="L18" s="323">
        <v>0</v>
      </c>
      <c r="M18" s="395">
        <f t="shared" si="0"/>
        <v>0</v>
      </c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</row>
    <row r="19" spans="1:26" ht="15.75">
      <c r="A19" s="392">
        <v>10</v>
      </c>
      <c r="B19" s="292"/>
      <c r="C19" s="394" t="str">
        <f>'12'!C20</f>
        <v>JUMAPOLO</v>
      </c>
      <c r="D19" s="323">
        <v>0</v>
      </c>
      <c r="E19" s="323">
        <v>0</v>
      </c>
      <c r="F19" s="323">
        <v>0</v>
      </c>
      <c r="G19" s="323">
        <v>0</v>
      </c>
      <c r="H19" s="323">
        <v>0</v>
      </c>
      <c r="I19" s="323">
        <v>0</v>
      </c>
      <c r="J19" s="323">
        <v>0</v>
      </c>
      <c r="K19" s="323">
        <v>0</v>
      </c>
      <c r="L19" s="323">
        <v>0</v>
      </c>
      <c r="M19" s="395">
        <f t="shared" si="0"/>
        <v>0</v>
      </c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</row>
    <row r="20" spans="1:26" ht="15.75">
      <c r="A20" s="392">
        <v>11</v>
      </c>
      <c r="B20" s="292"/>
      <c r="C20" s="394" t="str">
        <f>'12'!C21</f>
        <v>KWANGSAN</v>
      </c>
      <c r="D20" s="323">
        <v>0</v>
      </c>
      <c r="E20" s="323">
        <v>0</v>
      </c>
      <c r="F20" s="323">
        <v>0</v>
      </c>
      <c r="G20" s="323">
        <v>0</v>
      </c>
      <c r="H20" s="323">
        <v>0</v>
      </c>
      <c r="I20" s="323">
        <v>0</v>
      </c>
      <c r="J20" s="323">
        <v>0</v>
      </c>
      <c r="K20" s="323">
        <v>0</v>
      </c>
      <c r="L20" s="323">
        <v>0</v>
      </c>
      <c r="M20" s="395">
        <f t="shared" si="0"/>
        <v>0</v>
      </c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</row>
    <row r="21" spans="1:26" ht="15.75" customHeight="1">
      <c r="A21" s="392">
        <v>12</v>
      </c>
      <c r="B21" s="292"/>
      <c r="C21" s="396" t="str">
        <f>'12'!C22</f>
        <v>JATIREJO</v>
      </c>
      <c r="D21" s="397">
        <v>0</v>
      </c>
      <c r="E21" s="397">
        <v>0</v>
      </c>
      <c r="F21" s="397">
        <v>0</v>
      </c>
      <c r="G21" s="397">
        <v>0</v>
      </c>
      <c r="H21" s="397">
        <v>0</v>
      </c>
      <c r="I21" s="397">
        <v>0</v>
      </c>
      <c r="J21" s="397">
        <v>0</v>
      </c>
      <c r="K21" s="397">
        <v>0</v>
      </c>
      <c r="L21" s="397">
        <v>0</v>
      </c>
      <c r="M21" s="398">
        <f t="shared" si="0"/>
        <v>0</v>
      </c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</row>
    <row r="22" spans="1:26" ht="20.25" customHeight="1">
      <c r="A22" s="1015" t="s">
        <v>591</v>
      </c>
      <c r="B22" s="1016"/>
      <c r="C22" s="1017"/>
      <c r="D22" s="399">
        <f t="shared" ref="D22:L22" si="1">SUM(D10:D21)</f>
        <v>0</v>
      </c>
      <c r="E22" s="399">
        <f t="shared" si="1"/>
        <v>0</v>
      </c>
      <c r="F22" s="399">
        <f t="shared" si="1"/>
        <v>0</v>
      </c>
      <c r="G22" s="399">
        <f t="shared" si="1"/>
        <v>0</v>
      </c>
      <c r="H22" s="399">
        <f t="shared" si="1"/>
        <v>0</v>
      </c>
      <c r="I22" s="399">
        <f t="shared" si="1"/>
        <v>0</v>
      </c>
      <c r="J22" s="399">
        <f t="shared" si="1"/>
        <v>0</v>
      </c>
      <c r="K22" s="399">
        <f t="shared" si="1"/>
        <v>0</v>
      </c>
      <c r="L22" s="399">
        <f t="shared" si="1"/>
        <v>0</v>
      </c>
      <c r="M22" s="400">
        <f t="shared" si="0"/>
        <v>0</v>
      </c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</row>
    <row r="23" spans="1:26" ht="15.75" customHeight="1">
      <c r="A23" s="102"/>
      <c r="B23" s="162"/>
      <c r="C23" s="162"/>
      <c r="D23" s="162"/>
      <c r="E23" s="102"/>
      <c r="F23" s="102"/>
      <c r="G23" s="102"/>
      <c r="H23" s="102"/>
      <c r="I23" s="102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</row>
    <row r="24" spans="1:26" ht="15.75" customHeight="1">
      <c r="A24" s="137" t="s">
        <v>710</v>
      </c>
      <c r="B24" s="137"/>
      <c r="C24" s="102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</row>
    <row r="25" spans="1:26" ht="15.75" customHeight="1">
      <c r="A25" s="137" t="s">
        <v>736</v>
      </c>
      <c r="B25" s="137" t="s">
        <v>737</v>
      </c>
      <c r="C25" s="102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</row>
    <row r="26" spans="1:26" ht="15.75" customHeight="1">
      <c r="A26" s="137" t="s">
        <v>738</v>
      </c>
      <c r="B26" s="137" t="s">
        <v>739</v>
      </c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</row>
    <row r="27" spans="1:26" ht="15.75" customHeight="1">
      <c r="A27" s="137" t="s">
        <v>740</v>
      </c>
      <c r="B27" s="137" t="s">
        <v>741</v>
      </c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</row>
    <row r="28" spans="1:26" ht="15.75" customHeight="1">
      <c r="A28" s="102"/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</row>
    <row r="29" spans="1:26" ht="15.75" customHeight="1">
      <c r="A29" s="102"/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</row>
    <row r="30" spans="1:26" ht="15.75" customHeight="1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</row>
    <row r="31" spans="1:26" ht="15.75" customHeight="1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</row>
    <row r="32" spans="1:26" ht="15.75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</row>
    <row r="33" spans="1:26" ht="15.75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</row>
    <row r="34" spans="1:26" ht="21.7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</row>
    <row r="35" spans="1:26" ht="15.7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 spans="1:26" ht="15.7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</row>
    <row r="37" spans="1:26" ht="15.7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</row>
    <row r="38" spans="1:26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</row>
    <row r="39" spans="1:26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</row>
    <row r="40" spans="1:26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</row>
    <row r="41" spans="1:26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</row>
    <row r="42" spans="1:26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</row>
    <row r="43" spans="1:26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 spans="1:26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</row>
    <row r="45" spans="1:26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 spans="1:26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 spans="1:26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26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 spans="1:26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spans="1:26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 spans="1:26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 spans="1:26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 spans="1:26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spans="1:26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 spans="1:26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 spans="1:26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 spans="1:26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spans="1:26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 spans="1:26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 spans="1:26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 spans="1:26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spans="1:26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 spans="1:26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 spans="1:26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 spans="1:26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spans="1:26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 spans="1:26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 spans="1:26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 spans="1:26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 spans="1:26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 spans="1:26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 spans="1:26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 spans="1:26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 spans="1:26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 spans="1:26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 spans="1:26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 spans="1:26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 spans="1:26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 spans="1:26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 spans="1:26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 spans="1:26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 spans="1:26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 spans="1:26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 spans="1:26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 spans="1:26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 spans="1:26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 spans="1:26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 spans="1:26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 spans="1:26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 spans="1:26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 spans="1:26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 spans="1:26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 spans="1:26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 spans="1:2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 spans="1:26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 spans="1:26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 spans="1:26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 spans="1:26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 spans="1:26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 spans="1:26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 spans="1:26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 spans="1:26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 spans="1:26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 spans="1:26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 spans="1:26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 spans="1:26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 spans="1:26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 spans="1:26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 spans="1:26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 spans="1:26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 spans="1:26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 spans="1:26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 spans="1:26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 spans="1:26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 spans="1:26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 spans="1:26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 spans="1:26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 spans="1:26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 spans="1:26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 spans="1:26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 spans="1:26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 spans="1:26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 spans="1:26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 spans="1:26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 spans="1:26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 spans="1:26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 spans="1:26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 spans="1:26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 spans="1:26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 spans="1:26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 spans="1:26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 spans="1:26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 spans="1:26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 spans="1:26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 spans="1:26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 spans="1:26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 spans="1:26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 spans="1:26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 spans="1:26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 spans="1:26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 spans="1:26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 spans="1:26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 spans="1:26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 spans="1:26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 spans="1:26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 spans="1:26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 spans="1:26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 spans="1:26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 spans="1:26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 spans="1:26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 spans="1:26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 spans="1:26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 spans="1:26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 spans="1:26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 spans="1:26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 spans="1:26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 spans="1:26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 spans="1:26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 spans="1:26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 spans="1:26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 spans="1:26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 spans="1:26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 spans="1:26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 spans="1:26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 spans="1:26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 spans="1:26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 spans="1:26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 spans="1:26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 spans="1:26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 spans="1:26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 spans="1:26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 spans="1:26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 spans="1:26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 spans="1:26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 spans="1:26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 spans="1:26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 spans="1:26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 spans="1:26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 spans="1:26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 spans="1:26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 spans="1:26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 spans="1:26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 spans="1:26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 spans="1:26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 spans="1:26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 spans="1:26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 spans="1:26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 spans="1:26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 spans="1:26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 spans="1:26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 spans="1:26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 spans="1:26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 spans="1:26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 spans="1:26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 spans="1:26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 spans="1:26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 spans="1:26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 spans="1:26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 spans="1:26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 spans="1:26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 spans="1:26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 spans="1:26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 spans="1:26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 spans="1:26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 spans="1:26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 spans="1:26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 spans="1:26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 spans="1:26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 spans="1:26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 spans="1:26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 spans="1:26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 spans="1:26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 spans="1:26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 spans="1:26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 spans="1:26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 spans="1:26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</row>
    <row r="222" spans="1:26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</row>
    <row r="223" spans="1:26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</row>
    <row r="224" spans="1:26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</row>
    <row r="225" spans="1:13" ht="15.75" customHeight="1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</row>
    <row r="226" spans="1:13" ht="15.75" customHeight="1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</row>
    <row r="227" spans="1:13" ht="15.75" customHeight="1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</row>
    <row r="228" spans="1:13" ht="15.75" customHeight="1"/>
    <row r="229" spans="1:13" ht="15.75" customHeight="1"/>
    <row r="230" spans="1:13" ht="15.75" customHeight="1"/>
    <row r="231" spans="1:13" ht="15.75" customHeight="1"/>
    <row r="232" spans="1:13" ht="15.75" customHeight="1"/>
    <row r="233" spans="1:13" ht="15.75" customHeight="1"/>
    <row r="234" spans="1:13" ht="15.75" customHeight="1"/>
    <row r="235" spans="1:13" ht="15.75" customHeight="1"/>
    <row r="236" spans="1:13" ht="15.75" customHeight="1"/>
    <row r="237" spans="1:13" ht="15.75" customHeight="1"/>
    <row r="238" spans="1:13" ht="15.75" customHeight="1"/>
    <row r="239" spans="1:13" ht="15.75" customHeight="1"/>
    <row r="240" spans="1:13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A22:C22"/>
    <mergeCell ref="A3:L3"/>
    <mergeCell ref="A7:A8"/>
    <mergeCell ref="B7:B8"/>
    <mergeCell ref="C7:C8"/>
    <mergeCell ref="D7:M7"/>
  </mergeCells>
  <pageMargins left="0.7" right="0.7" top="0.75" bottom="0.75" header="0" footer="0"/>
  <pageSetup paperSize="9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1000"/>
  <sheetViews>
    <sheetView workbookViewId="0"/>
  </sheetViews>
  <sheetFormatPr defaultColWidth="14.42578125" defaultRowHeight="15" customHeight="1"/>
  <cols>
    <col min="1" max="1" width="5.5703125" customWidth="1"/>
    <col min="2" max="2" width="21.5703125" customWidth="1"/>
    <col min="3" max="3" width="26" customWidth="1"/>
    <col min="4" max="12" width="10.42578125" customWidth="1"/>
    <col min="13" max="13" width="11.7109375" customWidth="1"/>
    <col min="14" max="19" width="10.42578125" customWidth="1"/>
    <col min="20" max="26" width="9.28515625" customWidth="1"/>
  </cols>
  <sheetData>
    <row r="1" spans="1:26" ht="15.75">
      <c r="A1" s="100" t="s">
        <v>742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6.5">
      <c r="A3" s="1000" t="s">
        <v>743</v>
      </c>
      <c r="B3" s="953"/>
      <c r="C3" s="953"/>
      <c r="D3" s="953"/>
      <c r="E3" s="953"/>
      <c r="F3" s="953"/>
      <c r="G3" s="953"/>
      <c r="H3" s="953"/>
      <c r="I3" s="953"/>
      <c r="J3" s="953"/>
      <c r="K3" s="953"/>
      <c r="L3" s="953"/>
      <c r="M3" s="953"/>
      <c r="N3" s="953"/>
      <c r="O3" s="953"/>
      <c r="P3" s="953"/>
      <c r="Q3" s="953"/>
      <c r="R3" s="953"/>
      <c r="S3" s="953"/>
      <c r="T3" s="285"/>
      <c r="U3" s="285"/>
      <c r="V3" s="285"/>
      <c r="W3" s="285"/>
      <c r="X3" s="285"/>
      <c r="Y3" s="285"/>
      <c r="Z3" s="285"/>
    </row>
    <row r="4" spans="1:26" ht="16.5">
      <c r="A4" s="275"/>
      <c r="B4" s="275"/>
      <c r="C4" s="275"/>
      <c r="D4" s="275"/>
      <c r="E4" s="275"/>
      <c r="F4" s="275"/>
      <c r="G4" s="275"/>
      <c r="H4" s="139" t="str">
        <f>'1'!E5</f>
        <v>KABUPATEN/KOTA</v>
      </c>
      <c r="I4" s="105" t="str">
        <f>'1'!$F$5</f>
        <v>KARANGANYAR</v>
      </c>
      <c r="J4" s="275"/>
      <c r="K4" s="275"/>
      <c r="L4" s="275"/>
      <c r="M4" s="274"/>
      <c r="N4" s="274"/>
      <c r="O4" s="274"/>
      <c r="P4" s="274"/>
      <c r="Q4" s="274"/>
      <c r="R4" s="274"/>
      <c r="S4" s="274"/>
      <c r="T4" s="285"/>
      <c r="U4" s="285"/>
      <c r="V4" s="285"/>
      <c r="W4" s="285"/>
      <c r="X4" s="285"/>
      <c r="Y4" s="285"/>
      <c r="Z4" s="285"/>
    </row>
    <row r="5" spans="1:26" ht="16.5">
      <c r="A5" s="275"/>
      <c r="B5" s="275"/>
      <c r="C5" s="275"/>
      <c r="D5" s="275"/>
      <c r="E5" s="275"/>
      <c r="F5" s="275"/>
      <c r="G5" s="275"/>
      <c r="H5" s="139" t="str">
        <f>'1'!E6</f>
        <v>TAHUN</v>
      </c>
      <c r="I5" s="105">
        <f>'1'!$F$6</f>
        <v>2023</v>
      </c>
      <c r="J5" s="275"/>
      <c r="K5" s="275"/>
      <c r="L5" s="275"/>
      <c r="M5" s="274"/>
      <c r="N5" s="274"/>
      <c r="O5" s="274"/>
      <c r="P5" s="274"/>
      <c r="Q5" s="274"/>
      <c r="R5" s="274"/>
      <c r="S5" s="274"/>
      <c r="T5" s="285"/>
      <c r="U5" s="285"/>
      <c r="V5" s="285"/>
      <c r="W5" s="285"/>
      <c r="X5" s="285"/>
      <c r="Y5" s="285"/>
      <c r="Z5" s="285"/>
    </row>
    <row r="6" spans="1:26">
      <c r="A6" s="106"/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2"/>
      <c r="U6" s="102"/>
      <c r="V6" s="102"/>
      <c r="W6" s="102"/>
      <c r="X6" s="102"/>
      <c r="Y6" s="102"/>
      <c r="Z6" s="102"/>
    </row>
    <row r="7" spans="1:26" ht="15.75">
      <c r="A7" s="986" t="s">
        <v>4</v>
      </c>
      <c r="B7" s="986" t="str">
        <f>'12'!B7</f>
        <v>PUSKESMAS</v>
      </c>
      <c r="C7" s="986" t="str">
        <f>'12'!C7</f>
        <v>DESA</v>
      </c>
      <c r="D7" s="1018" t="s">
        <v>744</v>
      </c>
      <c r="E7" s="953"/>
      <c r="F7" s="953"/>
      <c r="G7" s="953"/>
      <c r="H7" s="953"/>
      <c r="I7" s="103"/>
      <c r="J7" s="103"/>
      <c r="K7" s="1019" t="s">
        <v>745</v>
      </c>
      <c r="L7" s="977"/>
      <c r="M7" s="977"/>
      <c r="N7" s="977"/>
      <c r="O7" s="977"/>
      <c r="P7" s="977"/>
      <c r="Q7" s="977"/>
      <c r="R7" s="977"/>
      <c r="S7" s="978"/>
      <c r="T7" s="102"/>
      <c r="U7" s="102"/>
      <c r="V7" s="102"/>
      <c r="W7" s="102"/>
      <c r="X7" s="102"/>
      <c r="Y7" s="102"/>
      <c r="Z7" s="102"/>
    </row>
    <row r="8" spans="1:26" ht="43.5" customHeight="1">
      <c r="A8" s="965"/>
      <c r="B8" s="965"/>
      <c r="C8" s="965"/>
      <c r="D8" s="961" t="s">
        <v>326</v>
      </c>
      <c r="E8" s="1008" t="s">
        <v>746</v>
      </c>
      <c r="F8" s="959"/>
      <c r="G8" s="1008" t="s">
        <v>747</v>
      </c>
      <c r="H8" s="959"/>
      <c r="I8" s="1020" t="s">
        <v>748</v>
      </c>
      <c r="J8" s="983"/>
      <c r="K8" s="961" t="s">
        <v>326</v>
      </c>
      <c r="L8" s="1008" t="s">
        <v>749</v>
      </c>
      <c r="M8" s="959"/>
      <c r="N8" s="1008" t="s">
        <v>750</v>
      </c>
      <c r="O8" s="959"/>
      <c r="P8" s="1008" t="s">
        <v>751</v>
      </c>
      <c r="Q8" s="959"/>
      <c r="R8" s="1008" t="s">
        <v>752</v>
      </c>
      <c r="S8" s="959"/>
      <c r="T8" s="102"/>
      <c r="U8" s="102"/>
      <c r="V8" s="102"/>
      <c r="W8" s="102"/>
      <c r="X8" s="102"/>
      <c r="Y8" s="102"/>
      <c r="Z8" s="102"/>
    </row>
    <row r="9" spans="1:26" ht="31.5">
      <c r="A9" s="955"/>
      <c r="B9" s="955"/>
      <c r="C9" s="955"/>
      <c r="D9" s="955"/>
      <c r="E9" s="201" t="s">
        <v>326</v>
      </c>
      <c r="F9" s="201" t="s">
        <v>30</v>
      </c>
      <c r="G9" s="201" t="s">
        <v>326</v>
      </c>
      <c r="H9" s="201" t="s">
        <v>30</v>
      </c>
      <c r="I9" s="201" t="s">
        <v>326</v>
      </c>
      <c r="J9" s="201" t="s">
        <v>30</v>
      </c>
      <c r="K9" s="955"/>
      <c r="L9" s="201" t="s">
        <v>326</v>
      </c>
      <c r="M9" s="201" t="s">
        <v>30</v>
      </c>
      <c r="N9" s="201" t="s">
        <v>326</v>
      </c>
      <c r="O9" s="201" t="s">
        <v>30</v>
      </c>
      <c r="P9" s="201" t="s">
        <v>326</v>
      </c>
      <c r="Q9" s="201" t="s">
        <v>30</v>
      </c>
      <c r="R9" s="201" t="s">
        <v>326</v>
      </c>
      <c r="S9" s="201" t="s">
        <v>30</v>
      </c>
      <c r="T9" s="102"/>
      <c r="U9" s="102"/>
      <c r="V9" s="102"/>
      <c r="W9" s="102"/>
      <c r="X9" s="102"/>
      <c r="Y9" s="102"/>
      <c r="Z9" s="102"/>
    </row>
    <row r="10" spans="1:26">
      <c r="A10" s="115">
        <v>1</v>
      </c>
      <c r="B10" s="142">
        <v>2</v>
      </c>
      <c r="C10" s="115">
        <v>3</v>
      </c>
      <c r="D10" s="142">
        <v>4</v>
      </c>
      <c r="E10" s="142">
        <v>5</v>
      </c>
      <c r="F10" s="142">
        <v>6</v>
      </c>
      <c r="G10" s="142">
        <v>7</v>
      </c>
      <c r="H10" s="142">
        <v>8</v>
      </c>
      <c r="I10" s="142">
        <v>9</v>
      </c>
      <c r="J10" s="142">
        <v>10</v>
      </c>
      <c r="K10" s="142">
        <v>11</v>
      </c>
      <c r="L10" s="142">
        <v>12</v>
      </c>
      <c r="M10" s="142">
        <v>13</v>
      </c>
      <c r="N10" s="142">
        <v>14</v>
      </c>
      <c r="O10" s="142">
        <v>15</v>
      </c>
      <c r="P10" s="142">
        <v>16</v>
      </c>
      <c r="Q10" s="142">
        <v>17</v>
      </c>
      <c r="R10" s="142">
        <v>18</v>
      </c>
      <c r="S10" s="142">
        <v>19</v>
      </c>
      <c r="T10" s="102"/>
      <c r="U10" s="102"/>
      <c r="V10" s="102"/>
      <c r="W10" s="102"/>
      <c r="X10" s="102"/>
      <c r="Y10" s="102"/>
      <c r="Z10" s="102"/>
    </row>
    <row r="11" spans="1:26" ht="19.5" customHeight="1">
      <c r="A11" s="392">
        <v>1</v>
      </c>
      <c r="B11" s="304" t="s">
        <v>500</v>
      </c>
      <c r="C11" s="374" t="str">
        <f>'12'!C11</f>
        <v>PASEBAN</v>
      </c>
      <c r="D11" s="401">
        <v>39</v>
      </c>
      <c r="E11" s="402">
        <v>39</v>
      </c>
      <c r="F11" s="403">
        <f t="shared" ref="F11:F23" si="0">E11/D11*100</f>
        <v>100</v>
      </c>
      <c r="G11" s="402">
        <v>37</v>
      </c>
      <c r="H11" s="403">
        <f t="shared" ref="H11:H23" si="1">G11/D11*100</f>
        <v>94.871794871794862</v>
      </c>
      <c r="I11" s="404">
        <f t="shared" ref="I11:I22" si="2">G11</f>
        <v>37</v>
      </c>
      <c r="J11" s="403">
        <f t="shared" ref="J11:J23" si="3">I11/D11*100</f>
        <v>94.871794871794862</v>
      </c>
      <c r="K11" s="402">
        <v>33</v>
      </c>
      <c r="L11" s="402">
        <v>33</v>
      </c>
      <c r="M11" s="405">
        <f t="shared" ref="M11:M23" si="4">L11/K11*100</f>
        <v>100</v>
      </c>
      <c r="N11" s="395">
        <f t="shared" ref="N11:N23" si="5">L11</f>
        <v>33</v>
      </c>
      <c r="O11" s="403">
        <f t="shared" ref="O11:O23" si="6">N11/K11*100</f>
        <v>100</v>
      </c>
      <c r="P11" s="395">
        <f t="shared" ref="P11:P23" si="7">L11</f>
        <v>33</v>
      </c>
      <c r="Q11" s="403">
        <f t="shared" ref="Q11:Q23" si="8">P11/K11*100</f>
        <v>100</v>
      </c>
      <c r="R11" s="395">
        <f t="shared" ref="R11:R23" si="9">L11</f>
        <v>33</v>
      </c>
      <c r="S11" s="403">
        <f t="shared" ref="S11:S23" si="10">R11/K11*100</f>
        <v>100</v>
      </c>
      <c r="T11" s="102"/>
      <c r="U11" s="102"/>
      <c r="V11" s="102"/>
      <c r="W11" s="102"/>
      <c r="X11" s="102"/>
      <c r="Y11" s="102"/>
      <c r="Z11" s="102"/>
    </row>
    <row r="12" spans="1:26" ht="19.5" customHeight="1">
      <c r="A12" s="392">
        <v>2</v>
      </c>
      <c r="B12" s="102"/>
      <c r="C12" s="374" t="str">
        <f>'12'!C12</f>
        <v>LEMAHBANG</v>
      </c>
      <c r="D12" s="401">
        <v>37</v>
      </c>
      <c r="E12" s="402">
        <v>37</v>
      </c>
      <c r="F12" s="403">
        <f t="shared" si="0"/>
        <v>100</v>
      </c>
      <c r="G12" s="402">
        <v>30</v>
      </c>
      <c r="H12" s="403">
        <f t="shared" si="1"/>
        <v>81.081081081081081</v>
      </c>
      <c r="I12" s="404">
        <f t="shared" si="2"/>
        <v>30</v>
      </c>
      <c r="J12" s="403">
        <f t="shared" si="3"/>
        <v>81.081081081081081</v>
      </c>
      <c r="K12" s="402">
        <v>30</v>
      </c>
      <c r="L12" s="402">
        <v>30</v>
      </c>
      <c r="M12" s="405">
        <f t="shared" si="4"/>
        <v>100</v>
      </c>
      <c r="N12" s="395">
        <f t="shared" si="5"/>
        <v>30</v>
      </c>
      <c r="O12" s="403">
        <f t="shared" si="6"/>
        <v>100</v>
      </c>
      <c r="P12" s="395">
        <f t="shared" si="7"/>
        <v>30</v>
      </c>
      <c r="Q12" s="403">
        <f t="shared" si="8"/>
        <v>100</v>
      </c>
      <c r="R12" s="395">
        <f t="shared" si="9"/>
        <v>30</v>
      </c>
      <c r="S12" s="403">
        <f t="shared" si="10"/>
        <v>100</v>
      </c>
      <c r="T12" s="102"/>
      <c r="U12" s="102"/>
      <c r="V12" s="102"/>
      <c r="W12" s="102"/>
      <c r="X12" s="102"/>
      <c r="Y12" s="102"/>
      <c r="Z12" s="102"/>
    </row>
    <row r="13" spans="1:26" ht="19.5" customHeight="1">
      <c r="A13" s="392">
        <v>3</v>
      </c>
      <c r="B13" s="102"/>
      <c r="C13" s="374" t="str">
        <f>'12'!C13</f>
        <v>KARANGBANGUN</v>
      </c>
      <c r="D13" s="401">
        <v>22</v>
      </c>
      <c r="E13" s="402">
        <v>22</v>
      </c>
      <c r="F13" s="403">
        <f t="shared" si="0"/>
        <v>100</v>
      </c>
      <c r="G13" s="402">
        <v>18</v>
      </c>
      <c r="H13" s="403">
        <f t="shared" si="1"/>
        <v>81.818181818181827</v>
      </c>
      <c r="I13" s="404">
        <f t="shared" si="2"/>
        <v>18</v>
      </c>
      <c r="J13" s="403">
        <f t="shared" si="3"/>
        <v>81.818181818181827</v>
      </c>
      <c r="K13" s="402">
        <v>18</v>
      </c>
      <c r="L13" s="402">
        <v>18</v>
      </c>
      <c r="M13" s="405">
        <f t="shared" si="4"/>
        <v>100</v>
      </c>
      <c r="N13" s="395">
        <f t="shared" si="5"/>
        <v>18</v>
      </c>
      <c r="O13" s="403">
        <f t="shared" si="6"/>
        <v>100</v>
      </c>
      <c r="P13" s="395">
        <f t="shared" si="7"/>
        <v>18</v>
      </c>
      <c r="Q13" s="403">
        <f t="shared" si="8"/>
        <v>100</v>
      </c>
      <c r="R13" s="395">
        <f t="shared" si="9"/>
        <v>18</v>
      </c>
      <c r="S13" s="403">
        <f t="shared" si="10"/>
        <v>100</v>
      </c>
      <c r="T13" s="102"/>
      <c r="U13" s="102"/>
      <c r="V13" s="102"/>
      <c r="W13" s="102"/>
      <c r="X13" s="102"/>
      <c r="Y13" s="102"/>
      <c r="Z13" s="102"/>
    </row>
    <row r="14" spans="1:26" ht="19.5" customHeight="1">
      <c r="A14" s="392">
        <v>4</v>
      </c>
      <c r="B14" s="102"/>
      <c r="C14" s="374" t="str">
        <f>'12'!C14</f>
        <v>PLOSO</v>
      </c>
      <c r="D14" s="401">
        <v>27</v>
      </c>
      <c r="E14" s="402">
        <v>30</v>
      </c>
      <c r="F14" s="403">
        <f t="shared" si="0"/>
        <v>111.11111111111111</v>
      </c>
      <c r="G14" s="402">
        <v>33</v>
      </c>
      <c r="H14" s="403">
        <f t="shared" si="1"/>
        <v>122.22222222222223</v>
      </c>
      <c r="I14" s="404">
        <f t="shared" si="2"/>
        <v>33</v>
      </c>
      <c r="J14" s="403">
        <f t="shared" si="3"/>
        <v>122.22222222222223</v>
      </c>
      <c r="K14" s="402">
        <v>26</v>
      </c>
      <c r="L14" s="402">
        <v>26</v>
      </c>
      <c r="M14" s="405">
        <f t="shared" si="4"/>
        <v>100</v>
      </c>
      <c r="N14" s="395">
        <f t="shared" si="5"/>
        <v>26</v>
      </c>
      <c r="O14" s="403">
        <f t="shared" si="6"/>
        <v>100</v>
      </c>
      <c r="P14" s="395">
        <f t="shared" si="7"/>
        <v>26</v>
      </c>
      <c r="Q14" s="403">
        <f t="shared" si="8"/>
        <v>100</v>
      </c>
      <c r="R14" s="395">
        <f t="shared" si="9"/>
        <v>26</v>
      </c>
      <c r="S14" s="403">
        <f t="shared" si="10"/>
        <v>100</v>
      </c>
      <c r="T14" s="102"/>
      <c r="U14" s="102"/>
      <c r="V14" s="102"/>
      <c r="W14" s="102"/>
      <c r="X14" s="102"/>
      <c r="Y14" s="102"/>
      <c r="Z14" s="102"/>
    </row>
    <row r="15" spans="1:26" ht="19.5" customHeight="1">
      <c r="A15" s="392">
        <v>5</v>
      </c>
      <c r="B15" s="102"/>
      <c r="C15" s="374" t="str">
        <f>'12'!C15</f>
        <v>GIRIWONDO</v>
      </c>
      <c r="D15" s="401">
        <v>34</v>
      </c>
      <c r="E15" s="402">
        <v>34</v>
      </c>
      <c r="F15" s="403">
        <f t="shared" si="0"/>
        <v>100</v>
      </c>
      <c r="G15" s="402">
        <v>33</v>
      </c>
      <c r="H15" s="403">
        <f t="shared" si="1"/>
        <v>97.058823529411768</v>
      </c>
      <c r="I15" s="404">
        <f t="shared" si="2"/>
        <v>33</v>
      </c>
      <c r="J15" s="403">
        <f t="shared" si="3"/>
        <v>97.058823529411768</v>
      </c>
      <c r="K15" s="402">
        <v>33</v>
      </c>
      <c r="L15" s="402">
        <v>33</v>
      </c>
      <c r="M15" s="405">
        <f t="shared" si="4"/>
        <v>100</v>
      </c>
      <c r="N15" s="395">
        <f t="shared" si="5"/>
        <v>33</v>
      </c>
      <c r="O15" s="403">
        <f t="shared" si="6"/>
        <v>100</v>
      </c>
      <c r="P15" s="395">
        <f t="shared" si="7"/>
        <v>33</v>
      </c>
      <c r="Q15" s="403">
        <f t="shared" si="8"/>
        <v>100</v>
      </c>
      <c r="R15" s="395">
        <f t="shared" si="9"/>
        <v>33</v>
      </c>
      <c r="S15" s="403">
        <f t="shared" si="10"/>
        <v>100</v>
      </c>
      <c r="T15" s="102"/>
      <c r="U15" s="102"/>
      <c r="V15" s="102"/>
      <c r="W15" s="102"/>
      <c r="X15" s="102"/>
      <c r="Y15" s="102"/>
      <c r="Z15" s="102"/>
    </row>
    <row r="16" spans="1:26" ht="19.5" customHeight="1">
      <c r="A16" s="392">
        <v>6</v>
      </c>
      <c r="B16" s="102"/>
      <c r="C16" s="374" t="str">
        <f>'12'!C16</f>
        <v>KADIPIRO</v>
      </c>
      <c r="D16" s="401">
        <v>31</v>
      </c>
      <c r="E16" s="402">
        <v>35</v>
      </c>
      <c r="F16" s="403">
        <f t="shared" si="0"/>
        <v>112.90322580645163</v>
      </c>
      <c r="G16" s="402">
        <v>33</v>
      </c>
      <c r="H16" s="403">
        <f t="shared" si="1"/>
        <v>106.45161290322579</v>
      </c>
      <c r="I16" s="404">
        <f t="shared" si="2"/>
        <v>33</v>
      </c>
      <c r="J16" s="403">
        <f t="shared" si="3"/>
        <v>106.45161290322579</v>
      </c>
      <c r="K16" s="402">
        <v>32</v>
      </c>
      <c r="L16" s="402">
        <v>32</v>
      </c>
      <c r="M16" s="405">
        <f t="shared" si="4"/>
        <v>100</v>
      </c>
      <c r="N16" s="395">
        <f t="shared" si="5"/>
        <v>32</v>
      </c>
      <c r="O16" s="403">
        <f t="shared" si="6"/>
        <v>100</v>
      </c>
      <c r="P16" s="395">
        <f t="shared" si="7"/>
        <v>32</v>
      </c>
      <c r="Q16" s="403">
        <f t="shared" si="8"/>
        <v>100</v>
      </c>
      <c r="R16" s="395">
        <f t="shared" si="9"/>
        <v>32</v>
      </c>
      <c r="S16" s="403">
        <f t="shared" si="10"/>
        <v>100</v>
      </c>
      <c r="T16" s="102"/>
      <c r="U16" s="102"/>
      <c r="V16" s="102"/>
      <c r="W16" s="102"/>
      <c r="X16" s="102"/>
      <c r="Y16" s="102"/>
      <c r="Z16" s="102"/>
    </row>
    <row r="17" spans="1:26" ht="19.5" customHeight="1">
      <c r="A17" s="392">
        <v>7</v>
      </c>
      <c r="B17" s="102"/>
      <c r="C17" s="374" t="str">
        <f>'12'!C17</f>
        <v>JUMANTORO</v>
      </c>
      <c r="D17" s="401">
        <v>49</v>
      </c>
      <c r="E17" s="402">
        <v>51</v>
      </c>
      <c r="F17" s="403">
        <f t="shared" si="0"/>
        <v>104.08163265306123</v>
      </c>
      <c r="G17" s="402">
        <v>49</v>
      </c>
      <c r="H17" s="403">
        <f t="shared" si="1"/>
        <v>100</v>
      </c>
      <c r="I17" s="404">
        <f t="shared" si="2"/>
        <v>49</v>
      </c>
      <c r="J17" s="403">
        <f t="shared" si="3"/>
        <v>100</v>
      </c>
      <c r="K17" s="402">
        <v>48</v>
      </c>
      <c r="L17" s="402">
        <v>48</v>
      </c>
      <c r="M17" s="405">
        <f t="shared" si="4"/>
        <v>100</v>
      </c>
      <c r="N17" s="395">
        <f t="shared" si="5"/>
        <v>48</v>
      </c>
      <c r="O17" s="403">
        <f t="shared" si="6"/>
        <v>100</v>
      </c>
      <c r="P17" s="395">
        <f t="shared" si="7"/>
        <v>48</v>
      </c>
      <c r="Q17" s="403">
        <f t="shared" si="8"/>
        <v>100</v>
      </c>
      <c r="R17" s="395">
        <f t="shared" si="9"/>
        <v>48</v>
      </c>
      <c r="S17" s="403">
        <f t="shared" si="10"/>
        <v>100</v>
      </c>
      <c r="T17" s="102"/>
      <c r="U17" s="102"/>
      <c r="V17" s="102"/>
      <c r="W17" s="102"/>
      <c r="X17" s="102"/>
      <c r="Y17" s="102"/>
      <c r="Z17" s="102"/>
    </row>
    <row r="18" spans="1:26" ht="19.5" customHeight="1">
      <c r="A18" s="392">
        <v>8</v>
      </c>
      <c r="B18" s="102"/>
      <c r="C18" s="374" t="str">
        <f>'12'!C18</f>
        <v>KEDAWUNG</v>
      </c>
      <c r="D18" s="401">
        <v>28</v>
      </c>
      <c r="E18" s="402">
        <v>30</v>
      </c>
      <c r="F18" s="403">
        <f t="shared" si="0"/>
        <v>107.14285714285714</v>
      </c>
      <c r="G18" s="402">
        <v>23</v>
      </c>
      <c r="H18" s="403">
        <f t="shared" si="1"/>
        <v>82.142857142857139</v>
      </c>
      <c r="I18" s="404">
        <f t="shared" si="2"/>
        <v>23</v>
      </c>
      <c r="J18" s="403">
        <f t="shared" si="3"/>
        <v>82.142857142857139</v>
      </c>
      <c r="K18" s="402">
        <v>22</v>
      </c>
      <c r="L18" s="402">
        <v>22</v>
      </c>
      <c r="M18" s="405">
        <f t="shared" si="4"/>
        <v>100</v>
      </c>
      <c r="N18" s="395">
        <f t="shared" si="5"/>
        <v>22</v>
      </c>
      <c r="O18" s="403">
        <f t="shared" si="6"/>
        <v>100</v>
      </c>
      <c r="P18" s="395">
        <f t="shared" si="7"/>
        <v>22</v>
      </c>
      <c r="Q18" s="403">
        <f t="shared" si="8"/>
        <v>100</v>
      </c>
      <c r="R18" s="395">
        <f t="shared" si="9"/>
        <v>22</v>
      </c>
      <c r="S18" s="403">
        <f t="shared" si="10"/>
        <v>100</v>
      </c>
      <c r="T18" s="102"/>
      <c r="U18" s="102"/>
      <c r="V18" s="102"/>
      <c r="W18" s="102"/>
      <c r="X18" s="102"/>
      <c r="Y18" s="102"/>
      <c r="Z18" s="102"/>
    </row>
    <row r="19" spans="1:26" ht="19.5" customHeight="1">
      <c r="A19" s="392">
        <v>9</v>
      </c>
      <c r="B19" s="102"/>
      <c r="C19" s="374" t="str">
        <f>'12'!C19</f>
        <v>BAKALAN</v>
      </c>
      <c r="D19" s="401">
        <v>39</v>
      </c>
      <c r="E19" s="402">
        <v>40</v>
      </c>
      <c r="F19" s="403">
        <f t="shared" si="0"/>
        <v>102.56410256410255</v>
      </c>
      <c r="G19" s="402">
        <v>36</v>
      </c>
      <c r="H19" s="403">
        <f t="shared" si="1"/>
        <v>92.307692307692307</v>
      </c>
      <c r="I19" s="404">
        <f t="shared" si="2"/>
        <v>36</v>
      </c>
      <c r="J19" s="403">
        <f t="shared" si="3"/>
        <v>92.307692307692307</v>
      </c>
      <c r="K19" s="402">
        <v>35</v>
      </c>
      <c r="L19" s="402">
        <v>35</v>
      </c>
      <c r="M19" s="405">
        <f t="shared" si="4"/>
        <v>100</v>
      </c>
      <c r="N19" s="395">
        <f t="shared" si="5"/>
        <v>35</v>
      </c>
      <c r="O19" s="403">
        <f t="shared" si="6"/>
        <v>100</v>
      </c>
      <c r="P19" s="395">
        <f t="shared" si="7"/>
        <v>35</v>
      </c>
      <c r="Q19" s="403">
        <f t="shared" si="8"/>
        <v>100</v>
      </c>
      <c r="R19" s="395">
        <f t="shared" si="9"/>
        <v>35</v>
      </c>
      <c r="S19" s="403">
        <f t="shared" si="10"/>
        <v>100</v>
      </c>
      <c r="T19" s="102"/>
      <c r="U19" s="102"/>
      <c r="V19" s="102"/>
      <c r="W19" s="102"/>
      <c r="X19" s="102"/>
      <c r="Y19" s="102"/>
      <c r="Z19" s="102"/>
    </row>
    <row r="20" spans="1:26" ht="19.5" customHeight="1">
      <c r="A20" s="392">
        <v>10</v>
      </c>
      <c r="B20" s="102"/>
      <c r="C20" s="374" t="str">
        <f>'12'!C20</f>
        <v>JUMAPOLO</v>
      </c>
      <c r="D20" s="401">
        <v>56</v>
      </c>
      <c r="E20" s="402">
        <v>56</v>
      </c>
      <c r="F20" s="403">
        <f t="shared" si="0"/>
        <v>100</v>
      </c>
      <c r="G20" s="402">
        <v>56</v>
      </c>
      <c r="H20" s="403">
        <f t="shared" si="1"/>
        <v>100</v>
      </c>
      <c r="I20" s="404">
        <f t="shared" si="2"/>
        <v>56</v>
      </c>
      <c r="J20" s="403">
        <f t="shared" si="3"/>
        <v>100</v>
      </c>
      <c r="K20" s="402">
        <v>53</v>
      </c>
      <c r="L20" s="402">
        <v>53</v>
      </c>
      <c r="M20" s="405">
        <f t="shared" si="4"/>
        <v>100</v>
      </c>
      <c r="N20" s="395">
        <f t="shared" si="5"/>
        <v>53</v>
      </c>
      <c r="O20" s="403">
        <f t="shared" si="6"/>
        <v>100</v>
      </c>
      <c r="P20" s="395">
        <f t="shared" si="7"/>
        <v>53</v>
      </c>
      <c r="Q20" s="403">
        <f t="shared" si="8"/>
        <v>100</v>
      </c>
      <c r="R20" s="395">
        <f t="shared" si="9"/>
        <v>53</v>
      </c>
      <c r="S20" s="403">
        <f t="shared" si="10"/>
        <v>100</v>
      </c>
      <c r="T20" s="102"/>
      <c r="U20" s="102"/>
      <c r="V20" s="102"/>
      <c r="W20" s="102"/>
      <c r="X20" s="102"/>
      <c r="Y20" s="102"/>
      <c r="Z20" s="102"/>
    </row>
    <row r="21" spans="1:26" ht="19.5" customHeight="1">
      <c r="A21" s="392">
        <v>11</v>
      </c>
      <c r="B21" s="102"/>
      <c r="C21" s="374" t="str">
        <f>'12'!C21</f>
        <v>KWANGSAN</v>
      </c>
      <c r="D21" s="401">
        <v>48</v>
      </c>
      <c r="E21" s="402">
        <v>55</v>
      </c>
      <c r="F21" s="403">
        <f t="shared" si="0"/>
        <v>114.58333333333333</v>
      </c>
      <c r="G21" s="402">
        <v>52</v>
      </c>
      <c r="H21" s="403">
        <f t="shared" si="1"/>
        <v>108.33333333333333</v>
      </c>
      <c r="I21" s="404">
        <f t="shared" si="2"/>
        <v>52</v>
      </c>
      <c r="J21" s="403">
        <f t="shared" si="3"/>
        <v>108.33333333333333</v>
      </c>
      <c r="K21" s="402">
        <v>52</v>
      </c>
      <c r="L21" s="402">
        <v>52</v>
      </c>
      <c r="M21" s="405">
        <f t="shared" si="4"/>
        <v>100</v>
      </c>
      <c r="N21" s="395">
        <f t="shared" si="5"/>
        <v>52</v>
      </c>
      <c r="O21" s="403">
        <f t="shared" si="6"/>
        <v>100</v>
      </c>
      <c r="P21" s="395">
        <f t="shared" si="7"/>
        <v>52</v>
      </c>
      <c r="Q21" s="403">
        <f t="shared" si="8"/>
        <v>100</v>
      </c>
      <c r="R21" s="395">
        <f t="shared" si="9"/>
        <v>52</v>
      </c>
      <c r="S21" s="403">
        <f t="shared" si="10"/>
        <v>100</v>
      </c>
      <c r="T21" s="102"/>
      <c r="U21" s="102"/>
      <c r="V21" s="102"/>
      <c r="W21" s="102"/>
      <c r="X21" s="102"/>
      <c r="Y21" s="102"/>
      <c r="Z21" s="102"/>
    </row>
    <row r="22" spans="1:26" ht="19.5" customHeight="1">
      <c r="A22" s="392">
        <v>12</v>
      </c>
      <c r="B22" s="102"/>
      <c r="C22" s="138" t="str">
        <f>'12'!C22</f>
        <v>JATIREJO</v>
      </c>
      <c r="D22" s="406">
        <v>55</v>
      </c>
      <c r="E22" s="406">
        <v>55</v>
      </c>
      <c r="F22" s="407">
        <f t="shared" si="0"/>
        <v>100</v>
      </c>
      <c r="G22" s="406">
        <v>54</v>
      </c>
      <c r="H22" s="407">
        <f t="shared" si="1"/>
        <v>98.181818181818187</v>
      </c>
      <c r="I22" s="408">
        <f t="shared" si="2"/>
        <v>54</v>
      </c>
      <c r="J22" s="407">
        <f t="shared" si="3"/>
        <v>98.181818181818187</v>
      </c>
      <c r="K22" s="406">
        <v>54</v>
      </c>
      <c r="L22" s="406">
        <v>54</v>
      </c>
      <c r="M22" s="409">
        <f t="shared" si="4"/>
        <v>100</v>
      </c>
      <c r="N22" s="398">
        <f t="shared" si="5"/>
        <v>54</v>
      </c>
      <c r="O22" s="407">
        <f t="shared" si="6"/>
        <v>100</v>
      </c>
      <c r="P22" s="398">
        <f t="shared" si="7"/>
        <v>54</v>
      </c>
      <c r="Q22" s="407">
        <f t="shared" si="8"/>
        <v>100</v>
      </c>
      <c r="R22" s="398">
        <f t="shared" si="9"/>
        <v>54</v>
      </c>
      <c r="S22" s="407">
        <f t="shared" si="10"/>
        <v>100</v>
      </c>
      <c r="T22" s="102"/>
      <c r="U22" s="102"/>
      <c r="V22" s="102"/>
      <c r="W22" s="102"/>
      <c r="X22" s="102"/>
      <c r="Y22" s="102"/>
      <c r="Z22" s="102"/>
    </row>
    <row r="23" spans="1:26" ht="19.5" customHeight="1">
      <c r="A23" s="410" t="s">
        <v>591</v>
      </c>
      <c r="B23" s="410"/>
      <c r="C23" s="410"/>
      <c r="D23" s="399">
        <f t="shared" ref="D23:E23" si="11">SUM(D11:D22)</f>
        <v>465</v>
      </c>
      <c r="E23" s="399">
        <f t="shared" si="11"/>
        <v>484</v>
      </c>
      <c r="F23" s="411">
        <f t="shared" si="0"/>
        <v>104.08602150537634</v>
      </c>
      <c r="G23" s="399">
        <f>SUM(G11:G22)</f>
        <v>454</v>
      </c>
      <c r="H23" s="411">
        <f t="shared" si="1"/>
        <v>97.634408602150529</v>
      </c>
      <c r="I23" s="399">
        <f>SUM(I11:I22)</f>
        <v>454</v>
      </c>
      <c r="J23" s="411">
        <f t="shared" si="3"/>
        <v>97.634408602150529</v>
      </c>
      <c r="K23" s="399">
        <f>SUM(K11:K22)</f>
        <v>436</v>
      </c>
      <c r="L23" s="399">
        <f>SUM(K11:K22)</f>
        <v>436</v>
      </c>
      <c r="M23" s="411">
        <f t="shared" si="4"/>
        <v>100</v>
      </c>
      <c r="N23" s="400">
        <f t="shared" si="5"/>
        <v>436</v>
      </c>
      <c r="O23" s="411">
        <f t="shared" si="6"/>
        <v>100</v>
      </c>
      <c r="P23" s="400">
        <f t="shared" si="7"/>
        <v>436</v>
      </c>
      <c r="Q23" s="411">
        <f t="shared" si="8"/>
        <v>100</v>
      </c>
      <c r="R23" s="400">
        <f t="shared" si="9"/>
        <v>436</v>
      </c>
      <c r="S23" s="411">
        <f t="shared" si="10"/>
        <v>100</v>
      </c>
      <c r="T23" s="102"/>
      <c r="U23" s="102"/>
      <c r="V23" s="102"/>
      <c r="W23" s="102"/>
      <c r="X23" s="102"/>
      <c r="Y23" s="102"/>
      <c r="Z23" s="102"/>
    </row>
    <row r="24" spans="1:26" ht="19.5" customHeight="1">
      <c r="A24" s="162"/>
      <c r="B24" s="162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02"/>
      <c r="U24" s="102"/>
      <c r="V24" s="102"/>
      <c r="W24" s="102"/>
      <c r="X24" s="102"/>
      <c r="Y24" s="102"/>
      <c r="Z24" s="102"/>
    </row>
    <row r="25" spans="1:26" ht="19.5" customHeight="1">
      <c r="A25" s="137" t="s">
        <v>710</v>
      </c>
      <c r="B25" s="102"/>
      <c r="C25" s="102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</row>
    <row r="26" spans="1:26" ht="19.5" customHeight="1">
      <c r="A26" s="137"/>
      <c r="B26" s="102"/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</row>
    <row r="27" spans="1:26" ht="19.5" customHeight="1">
      <c r="A27" s="137"/>
      <c r="B27" s="102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</row>
    <row r="28" spans="1:26" ht="19.5" customHeight="1">
      <c r="A28" s="102"/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</row>
    <row r="29" spans="1:26" ht="19.5" customHeight="1">
      <c r="A29" s="102"/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</row>
    <row r="30" spans="1:26" ht="19.5" customHeight="1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</row>
    <row r="31" spans="1:26" ht="19.5" customHeight="1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</row>
    <row r="32" spans="1:26" ht="19.5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</row>
    <row r="33" spans="1:26" ht="19.5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</row>
    <row r="34" spans="1:26" ht="19.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</row>
    <row r="35" spans="1:26" ht="19.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 spans="1:26" ht="15.7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</row>
    <row r="37" spans="1:26" ht="15.7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</row>
    <row r="38" spans="1:26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</row>
    <row r="39" spans="1:26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</row>
    <row r="40" spans="1:26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</row>
    <row r="41" spans="1:26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</row>
    <row r="42" spans="1:26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</row>
    <row r="43" spans="1:26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 spans="1:26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</row>
    <row r="45" spans="1:26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 spans="1:26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 spans="1:26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26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 spans="1:26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spans="1:26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 spans="1:26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 spans="1:26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 spans="1:26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spans="1:26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 spans="1:26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 spans="1:26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 spans="1:26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spans="1:26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 spans="1:26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 spans="1:26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 spans="1:26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spans="1:26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 spans="1:26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 spans="1:26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 spans="1:26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spans="1:26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 spans="1:26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 spans="1:26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 spans="1:26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 spans="1:26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 spans="1:26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 spans="1:26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 spans="1:26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 spans="1:26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 spans="1:26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 spans="1:26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 spans="1:26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 spans="1:26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 spans="1:26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 spans="1:26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 spans="1:26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 spans="1:26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 spans="1:26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 spans="1:26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 spans="1:26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 spans="1:26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 spans="1:26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 spans="1:26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 spans="1:26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 spans="1:26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 spans="1:26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 spans="1:26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 spans="1:26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 spans="1:2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 spans="1:26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 spans="1:26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 spans="1:26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 spans="1:26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 spans="1:26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 spans="1:26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 spans="1:26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 spans="1:26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 spans="1:26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 spans="1:26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 spans="1:26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 spans="1:26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 spans="1:26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 spans="1:26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 spans="1:26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 spans="1:26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 spans="1:26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 spans="1:26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 spans="1:26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 spans="1:26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 spans="1:26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 spans="1:26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 spans="1:26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 spans="1:26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 spans="1:26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 spans="1:26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 spans="1:26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 spans="1:26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 spans="1:26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 spans="1:26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 spans="1:26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 spans="1:26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 spans="1:26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 spans="1:26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 spans="1:26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 spans="1:26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 spans="1:26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 spans="1:26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 spans="1:26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 spans="1:26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 spans="1:26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 spans="1:26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 spans="1:26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 spans="1:26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 spans="1:26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 spans="1:26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 spans="1:26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 spans="1:26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 spans="1:26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 spans="1:26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 spans="1:26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 spans="1:26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 spans="1:26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 spans="1:26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 spans="1:26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 spans="1:26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 spans="1:26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 spans="1:26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 spans="1:26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 spans="1:26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 spans="1:26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 spans="1:26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 spans="1:26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 spans="1:26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 spans="1:26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 spans="1:26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 spans="1:26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 spans="1:26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 spans="1:26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 spans="1:26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 spans="1:26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 spans="1:26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 spans="1:26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 spans="1:26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 spans="1:26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 spans="1:26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 spans="1:26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 spans="1:26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 spans="1:26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 spans="1:26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 spans="1:26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 spans="1:26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 spans="1:26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 spans="1:26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 spans="1:26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 spans="1:26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 spans="1:26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 spans="1:26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 spans="1:26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 spans="1:26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 spans="1:26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 spans="1:26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 spans="1:26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 spans="1:26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 spans="1:26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 spans="1:26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 spans="1:26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 spans="1:26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 spans="1:26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 spans="1:26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 spans="1:26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 spans="1:26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 spans="1:26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 spans="1:26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 spans="1:26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 spans="1:26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 spans="1:26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 spans="1:26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 spans="1:26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 spans="1:26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 spans="1:26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 spans="1:26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 spans="1:26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 spans="1:26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 spans="1:26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 spans="1:26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 spans="1:26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 spans="1:26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 spans="1:26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 spans="1:26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 spans="1:26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 spans="1:26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</row>
    <row r="222" spans="1:26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</row>
    <row r="223" spans="1:26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</row>
    <row r="224" spans="1:26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</row>
    <row r="225" spans="1:19" ht="15.75" customHeight="1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</row>
    <row r="226" spans="1:19" ht="15.75" customHeight="1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</row>
    <row r="227" spans="1:19" ht="15.75" customHeight="1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</row>
    <row r="228" spans="1:19" ht="15.75" customHeight="1"/>
    <row r="229" spans="1:19" ht="15.75" customHeight="1"/>
    <row r="230" spans="1:19" ht="15.75" customHeight="1"/>
    <row r="231" spans="1:19" ht="15.75" customHeight="1"/>
    <row r="232" spans="1:19" ht="15.75" customHeight="1"/>
    <row r="233" spans="1:19" ht="15.75" customHeight="1"/>
    <row r="234" spans="1:19" ht="15.75" customHeight="1"/>
    <row r="235" spans="1:19" ht="15.75" customHeight="1"/>
    <row r="236" spans="1:19" ht="15.75" customHeight="1"/>
    <row r="237" spans="1:19" ht="15.75" customHeight="1"/>
    <row r="238" spans="1:19" ht="15.75" customHeight="1"/>
    <row r="239" spans="1:19" ht="15.75" customHeight="1"/>
    <row r="240" spans="1:1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5">
    <mergeCell ref="N8:O8"/>
    <mergeCell ref="P8:Q8"/>
    <mergeCell ref="R8:S8"/>
    <mergeCell ref="A3:S3"/>
    <mergeCell ref="A7:A9"/>
    <mergeCell ref="B7:B9"/>
    <mergeCell ref="C7:C9"/>
    <mergeCell ref="D7:H7"/>
    <mergeCell ref="K7:S7"/>
    <mergeCell ref="D8:D9"/>
    <mergeCell ref="E8:F8"/>
    <mergeCell ref="G8:H8"/>
    <mergeCell ref="I8:J8"/>
    <mergeCell ref="K8:K9"/>
    <mergeCell ref="L8:M8"/>
  </mergeCells>
  <printOptions horizontalCentered="1"/>
  <pageMargins left="0.91" right="0.90551181102362199" top="1.14173228346457" bottom="0.90551181102362199" header="0" footer="0"/>
  <pageSetup paperSize="9"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1000"/>
  <sheetViews>
    <sheetView workbookViewId="0"/>
  </sheetViews>
  <sheetFormatPr defaultColWidth="14.42578125" defaultRowHeight="15" customHeight="1"/>
  <cols>
    <col min="1" max="1" width="5.7109375" customWidth="1"/>
    <col min="2" max="2" width="21.140625" customWidth="1"/>
    <col min="3" max="3" width="28.5703125" customWidth="1"/>
    <col min="4" max="4" width="15.28515625" customWidth="1"/>
    <col min="5" max="16" width="10.7109375" customWidth="1"/>
    <col min="17" max="26" width="9.28515625" customWidth="1"/>
  </cols>
  <sheetData>
    <row r="1" spans="1:26" ht="15.75">
      <c r="A1" s="100" t="s">
        <v>753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5.75">
      <c r="A3" s="963" t="s">
        <v>754</v>
      </c>
      <c r="B3" s="953"/>
      <c r="C3" s="953"/>
      <c r="D3" s="953"/>
      <c r="E3" s="953"/>
      <c r="F3" s="953"/>
      <c r="G3" s="953"/>
      <c r="H3" s="953"/>
      <c r="I3" s="953"/>
      <c r="J3" s="953"/>
      <c r="K3" s="953"/>
      <c r="L3" s="953"/>
      <c r="M3" s="953"/>
      <c r="N3" s="953"/>
      <c r="O3" s="953"/>
      <c r="P3" s="953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15.75">
      <c r="A4" s="101"/>
      <c r="B4" s="101"/>
      <c r="C4" s="101"/>
      <c r="D4" s="101"/>
      <c r="E4" s="101"/>
      <c r="F4" s="139"/>
      <c r="G4" s="139" t="str">
        <f>'1'!E5</f>
        <v>KABUPATEN/KOTA</v>
      </c>
      <c r="H4" s="105" t="str">
        <f>'1'!$F$5</f>
        <v>KARANGANYAR</v>
      </c>
      <c r="I4" s="101"/>
      <c r="J4" s="101"/>
      <c r="K4" s="103"/>
      <c r="L4" s="103"/>
      <c r="M4" s="103"/>
      <c r="N4" s="103"/>
      <c r="O4" s="103"/>
      <c r="P4" s="103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5.75">
      <c r="A5" s="101"/>
      <c r="B5" s="101"/>
      <c r="C5" s="101"/>
      <c r="D5" s="101"/>
      <c r="E5" s="101"/>
      <c r="F5" s="139"/>
      <c r="G5" s="139" t="str">
        <f>'1'!E6</f>
        <v>TAHUN</v>
      </c>
      <c r="H5" s="105">
        <f>'1'!$F$6</f>
        <v>2023</v>
      </c>
      <c r="I5" s="101"/>
      <c r="J5" s="101"/>
      <c r="K5" s="103"/>
      <c r="L5" s="103"/>
      <c r="M5" s="103"/>
      <c r="N5" s="103"/>
      <c r="O5" s="103"/>
      <c r="P5" s="103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>
      <c r="A6" s="106"/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18" customHeight="1">
      <c r="A7" s="964" t="s">
        <v>4</v>
      </c>
      <c r="B7" s="964" t="str">
        <f>'12'!B7</f>
        <v>PUSKESMAS</v>
      </c>
      <c r="C7" s="964" t="str">
        <f>'12'!C7</f>
        <v>DESA</v>
      </c>
      <c r="D7" s="969" t="s">
        <v>755</v>
      </c>
      <c r="E7" s="988" t="s">
        <v>756</v>
      </c>
      <c r="F7" s="977"/>
      <c r="G7" s="977"/>
      <c r="H7" s="977"/>
      <c r="I7" s="977"/>
      <c r="J7" s="977"/>
      <c r="K7" s="977"/>
      <c r="L7" s="977"/>
      <c r="M7" s="977"/>
      <c r="N7" s="977"/>
      <c r="O7" s="977"/>
      <c r="P7" s="978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18" customHeight="1">
      <c r="A8" s="965"/>
      <c r="B8" s="965"/>
      <c r="C8" s="965"/>
      <c r="D8" s="965"/>
      <c r="E8" s="980" t="s">
        <v>757</v>
      </c>
      <c r="F8" s="958"/>
      <c r="G8" s="980" t="s">
        <v>758</v>
      </c>
      <c r="H8" s="958"/>
      <c r="I8" s="980" t="s">
        <v>759</v>
      </c>
      <c r="J8" s="958"/>
      <c r="K8" s="980" t="s">
        <v>760</v>
      </c>
      <c r="L8" s="958"/>
      <c r="M8" s="980" t="s">
        <v>761</v>
      </c>
      <c r="N8" s="959"/>
      <c r="O8" s="980" t="s">
        <v>762</v>
      </c>
      <c r="P8" s="959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 ht="18" customHeight="1">
      <c r="A9" s="955"/>
      <c r="B9" s="955"/>
      <c r="C9" s="955"/>
      <c r="D9" s="955"/>
      <c r="E9" s="172" t="s">
        <v>326</v>
      </c>
      <c r="F9" s="172" t="s">
        <v>30</v>
      </c>
      <c r="G9" s="172" t="s">
        <v>326</v>
      </c>
      <c r="H9" s="172" t="s">
        <v>30</v>
      </c>
      <c r="I9" s="172" t="s">
        <v>326</v>
      </c>
      <c r="J9" s="172" t="s">
        <v>30</v>
      </c>
      <c r="K9" s="172" t="s">
        <v>326</v>
      </c>
      <c r="L9" s="172" t="s">
        <v>30</v>
      </c>
      <c r="M9" s="172" t="s">
        <v>326</v>
      </c>
      <c r="N9" s="172" t="s">
        <v>30</v>
      </c>
      <c r="O9" s="172" t="s">
        <v>326</v>
      </c>
      <c r="P9" s="172" t="s">
        <v>30</v>
      </c>
      <c r="Q9" s="102"/>
      <c r="R9" s="102"/>
      <c r="S9" s="102"/>
      <c r="T9" s="102"/>
      <c r="U9" s="102"/>
      <c r="V9" s="102"/>
      <c r="W9" s="102"/>
      <c r="X9" s="102"/>
      <c r="Y9" s="102"/>
      <c r="Z9" s="102"/>
    </row>
    <row r="10" spans="1:26">
      <c r="A10" s="115">
        <v>1</v>
      </c>
      <c r="B10" s="142">
        <v>2</v>
      </c>
      <c r="C10" s="142">
        <v>3</v>
      </c>
      <c r="D10" s="142">
        <v>4</v>
      </c>
      <c r="E10" s="142">
        <v>5</v>
      </c>
      <c r="F10" s="142">
        <v>6</v>
      </c>
      <c r="G10" s="142">
        <v>7</v>
      </c>
      <c r="H10" s="142">
        <v>8</v>
      </c>
      <c r="I10" s="142">
        <v>9</v>
      </c>
      <c r="J10" s="142">
        <v>10</v>
      </c>
      <c r="K10" s="142">
        <v>11</v>
      </c>
      <c r="L10" s="142">
        <v>12</v>
      </c>
      <c r="M10" s="142">
        <v>13</v>
      </c>
      <c r="N10" s="142">
        <v>14</v>
      </c>
      <c r="O10" s="142">
        <v>15</v>
      </c>
      <c r="P10" s="142">
        <v>16</v>
      </c>
      <c r="Q10" s="119"/>
      <c r="R10" s="119"/>
      <c r="S10" s="119"/>
      <c r="T10" s="119"/>
      <c r="U10" s="119"/>
      <c r="V10" s="119"/>
      <c r="W10" s="119"/>
      <c r="X10" s="119"/>
      <c r="Y10" s="119"/>
      <c r="Z10" s="119"/>
    </row>
    <row r="11" spans="1:26" ht="18" customHeight="1">
      <c r="A11" s="392">
        <v>1</v>
      </c>
      <c r="B11" s="412" t="s">
        <v>500</v>
      </c>
      <c r="C11" s="394" t="str">
        <f>'12'!C11</f>
        <v>PASEBAN</v>
      </c>
      <c r="D11" s="413">
        <v>38</v>
      </c>
      <c r="E11" s="414">
        <v>23</v>
      </c>
      <c r="F11" s="415">
        <f t="shared" ref="F11:F23" si="0">E11/$D11*100</f>
        <v>60.526315789473685</v>
      </c>
      <c r="G11" s="414">
        <v>4</v>
      </c>
      <c r="H11" s="415">
        <f t="shared" ref="H11:H23" si="1">G11/$D11*100</f>
        <v>10.526315789473683</v>
      </c>
      <c r="I11" s="414">
        <v>6</v>
      </c>
      <c r="J11" s="415">
        <f t="shared" ref="J11:J23" si="2">I11/$D11*100</f>
        <v>15.789473684210526</v>
      </c>
      <c r="K11" s="414">
        <v>14</v>
      </c>
      <c r="L11" s="415">
        <f t="shared" ref="L11:L23" si="3">K11/$D11*100</f>
        <v>36.84210526315789</v>
      </c>
      <c r="M11" s="414">
        <v>14</v>
      </c>
      <c r="N11" s="415">
        <f t="shared" ref="N11:N23" si="4">M11/$D11*100</f>
        <v>36.84210526315789</v>
      </c>
      <c r="O11" s="229">
        <f t="shared" ref="O11:O23" si="5">SUM(G11+I11+K11+M11)</f>
        <v>38</v>
      </c>
      <c r="P11" s="415">
        <f t="shared" ref="P11:P23" si="6">O11/$D11*100</f>
        <v>100</v>
      </c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spans="1:26" ht="18" customHeight="1">
      <c r="A12" s="392">
        <v>2</v>
      </c>
      <c r="B12" s="416"/>
      <c r="C12" s="394" t="str">
        <f>'12'!C12</f>
        <v>LEMAHBANG</v>
      </c>
      <c r="D12" s="413">
        <v>37</v>
      </c>
      <c r="E12" s="414">
        <v>12</v>
      </c>
      <c r="F12" s="415">
        <f t="shared" si="0"/>
        <v>32.432432432432435</v>
      </c>
      <c r="G12" s="414">
        <v>2</v>
      </c>
      <c r="H12" s="415">
        <f t="shared" si="1"/>
        <v>5.4054054054054053</v>
      </c>
      <c r="I12" s="414">
        <v>7</v>
      </c>
      <c r="J12" s="415">
        <f t="shared" si="2"/>
        <v>18.918918918918919</v>
      </c>
      <c r="K12" s="414">
        <v>15</v>
      </c>
      <c r="L12" s="415">
        <f t="shared" si="3"/>
        <v>40.54054054054054</v>
      </c>
      <c r="M12" s="414">
        <v>13</v>
      </c>
      <c r="N12" s="415">
        <f t="shared" si="4"/>
        <v>35.135135135135137</v>
      </c>
      <c r="O12" s="229">
        <f t="shared" si="5"/>
        <v>37</v>
      </c>
      <c r="P12" s="415">
        <f t="shared" si="6"/>
        <v>100</v>
      </c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 ht="18" customHeight="1">
      <c r="A13" s="392">
        <v>3</v>
      </c>
      <c r="B13" s="416"/>
      <c r="C13" s="394" t="str">
        <f>'12'!C13</f>
        <v>KARANGBANGUN</v>
      </c>
      <c r="D13" s="413">
        <v>23</v>
      </c>
      <c r="E13" s="414">
        <v>13</v>
      </c>
      <c r="F13" s="415">
        <f t="shared" si="0"/>
        <v>56.521739130434781</v>
      </c>
      <c r="G13" s="414">
        <v>7</v>
      </c>
      <c r="H13" s="415">
        <f t="shared" si="1"/>
        <v>30.434782608695656</v>
      </c>
      <c r="I13" s="414">
        <v>4</v>
      </c>
      <c r="J13" s="415">
        <f t="shared" si="2"/>
        <v>17.391304347826086</v>
      </c>
      <c r="K13" s="414">
        <v>8</v>
      </c>
      <c r="L13" s="415">
        <f t="shared" si="3"/>
        <v>34.782608695652172</v>
      </c>
      <c r="M13" s="414">
        <v>4</v>
      </c>
      <c r="N13" s="415">
        <f t="shared" si="4"/>
        <v>17.391304347826086</v>
      </c>
      <c r="O13" s="229">
        <f t="shared" si="5"/>
        <v>23</v>
      </c>
      <c r="P13" s="415">
        <f t="shared" si="6"/>
        <v>100</v>
      </c>
      <c r="Q13" s="102"/>
      <c r="R13" s="102"/>
      <c r="S13" s="102"/>
      <c r="T13" s="102"/>
      <c r="U13" s="102"/>
      <c r="V13" s="102"/>
      <c r="W13" s="102"/>
      <c r="X13" s="102"/>
      <c r="Y13" s="102"/>
      <c r="Z13" s="102"/>
    </row>
    <row r="14" spans="1:26" ht="18" customHeight="1">
      <c r="A14" s="392">
        <v>4</v>
      </c>
      <c r="B14" s="416"/>
      <c r="C14" s="394" t="str">
        <f>'12'!C14</f>
        <v>PLOSO</v>
      </c>
      <c r="D14" s="413">
        <v>30</v>
      </c>
      <c r="E14" s="414">
        <v>13</v>
      </c>
      <c r="F14" s="415">
        <f t="shared" si="0"/>
        <v>43.333333333333336</v>
      </c>
      <c r="G14" s="414">
        <v>4</v>
      </c>
      <c r="H14" s="415">
        <f t="shared" si="1"/>
        <v>13.333333333333334</v>
      </c>
      <c r="I14" s="414">
        <v>3</v>
      </c>
      <c r="J14" s="415">
        <f t="shared" si="2"/>
        <v>10</v>
      </c>
      <c r="K14" s="414">
        <v>15</v>
      </c>
      <c r="L14" s="415">
        <f t="shared" si="3"/>
        <v>50</v>
      </c>
      <c r="M14" s="414">
        <v>8</v>
      </c>
      <c r="N14" s="415">
        <f t="shared" si="4"/>
        <v>26.666666666666668</v>
      </c>
      <c r="O14" s="229">
        <f t="shared" si="5"/>
        <v>30</v>
      </c>
      <c r="P14" s="415">
        <f t="shared" si="6"/>
        <v>100</v>
      </c>
      <c r="Q14" s="102"/>
      <c r="R14" s="102"/>
      <c r="S14" s="102"/>
      <c r="T14" s="102"/>
      <c r="U14" s="102"/>
      <c r="V14" s="102"/>
      <c r="W14" s="102"/>
      <c r="X14" s="102"/>
      <c r="Y14" s="102"/>
      <c r="Z14" s="102"/>
    </row>
    <row r="15" spans="1:26" ht="18" customHeight="1">
      <c r="A15" s="392">
        <v>5</v>
      </c>
      <c r="B15" s="416"/>
      <c r="C15" s="394" t="str">
        <f>'12'!C15</f>
        <v>GIRIWONDO</v>
      </c>
      <c r="D15" s="413">
        <v>34</v>
      </c>
      <c r="E15" s="414">
        <v>14</v>
      </c>
      <c r="F15" s="415">
        <f t="shared" si="0"/>
        <v>41.17647058823529</v>
      </c>
      <c r="G15" s="414">
        <v>5</v>
      </c>
      <c r="H15" s="415">
        <f t="shared" si="1"/>
        <v>14.705882352941178</v>
      </c>
      <c r="I15" s="414">
        <v>7</v>
      </c>
      <c r="J15" s="415">
        <f t="shared" si="2"/>
        <v>20.588235294117645</v>
      </c>
      <c r="K15" s="414">
        <v>5</v>
      </c>
      <c r="L15" s="415">
        <f t="shared" si="3"/>
        <v>14.705882352941178</v>
      </c>
      <c r="M15" s="414">
        <v>17</v>
      </c>
      <c r="N15" s="415">
        <f t="shared" si="4"/>
        <v>50</v>
      </c>
      <c r="O15" s="229">
        <f t="shared" si="5"/>
        <v>34</v>
      </c>
      <c r="P15" s="415">
        <f t="shared" si="6"/>
        <v>100</v>
      </c>
      <c r="Q15" s="102"/>
      <c r="R15" s="102"/>
      <c r="S15" s="102"/>
      <c r="T15" s="102"/>
      <c r="U15" s="102"/>
      <c r="V15" s="102"/>
      <c r="W15" s="102"/>
      <c r="X15" s="102"/>
      <c r="Y15" s="102"/>
      <c r="Z15" s="102"/>
    </row>
    <row r="16" spans="1:26" ht="18" customHeight="1">
      <c r="A16" s="392">
        <v>6</v>
      </c>
      <c r="B16" s="416"/>
      <c r="C16" s="394" t="str">
        <f>'12'!C16</f>
        <v>KADIPIRO</v>
      </c>
      <c r="D16" s="413">
        <v>35</v>
      </c>
      <c r="E16" s="414">
        <v>17</v>
      </c>
      <c r="F16" s="415">
        <f t="shared" si="0"/>
        <v>48.571428571428569</v>
      </c>
      <c r="G16" s="414">
        <v>6</v>
      </c>
      <c r="H16" s="415">
        <f t="shared" si="1"/>
        <v>17.142857142857142</v>
      </c>
      <c r="I16" s="414">
        <v>3</v>
      </c>
      <c r="J16" s="415">
        <f t="shared" si="2"/>
        <v>8.5714285714285712</v>
      </c>
      <c r="K16" s="414">
        <v>13</v>
      </c>
      <c r="L16" s="415">
        <f t="shared" si="3"/>
        <v>37.142857142857146</v>
      </c>
      <c r="M16" s="414">
        <v>13</v>
      </c>
      <c r="N16" s="415">
        <f t="shared" si="4"/>
        <v>37.142857142857146</v>
      </c>
      <c r="O16" s="229">
        <f t="shared" si="5"/>
        <v>35</v>
      </c>
      <c r="P16" s="415">
        <f t="shared" si="6"/>
        <v>100</v>
      </c>
      <c r="Q16" s="102"/>
      <c r="R16" s="102"/>
      <c r="S16" s="102"/>
      <c r="T16" s="102"/>
      <c r="U16" s="102"/>
      <c r="V16" s="102"/>
      <c r="W16" s="102"/>
      <c r="X16" s="102"/>
      <c r="Y16" s="102"/>
      <c r="Z16" s="102"/>
    </row>
    <row r="17" spans="1:26" ht="18" customHeight="1">
      <c r="A17" s="392">
        <v>7</v>
      </c>
      <c r="B17" s="416"/>
      <c r="C17" s="394" t="str">
        <f>'12'!C17</f>
        <v>JUMANTORO</v>
      </c>
      <c r="D17" s="413">
        <v>51</v>
      </c>
      <c r="E17" s="414">
        <v>25</v>
      </c>
      <c r="F17" s="415">
        <f t="shared" si="0"/>
        <v>49.019607843137251</v>
      </c>
      <c r="G17" s="414">
        <v>3</v>
      </c>
      <c r="H17" s="415">
        <f t="shared" si="1"/>
        <v>5.8823529411764701</v>
      </c>
      <c r="I17" s="414">
        <v>13</v>
      </c>
      <c r="J17" s="415">
        <f t="shared" si="2"/>
        <v>25.490196078431371</v>
      </c>
      <c r="K17" s="414">
        <v>20</v>
      </c>
      <c r="L17" s="415">
        <f t="shared" si="3"/>
        <v>39.215686274509807</v>
      </c>
      <c r="M17" s="414">
        <v>15</v>
      </c>
      <c r="N17" s="415">
        <f t="shared" si="4"/>
        <v>29.411764705882355</v>
      </c>
      <c r="O17" s="229">
        <f t="shared" si="5"/>
        <v>51</v>
      </c>
      <c r="P17" s="415">
        <f t="shared" si="6"/>
        <v>100</v>
      </c>
      <c r="Q17" s="102"/>
      <c r="R17" s="102"/>
      <c r="S17" s="102"/>
      <c r="T17" s="102"/>
      <c r="U17" s="102"/>
      <c r="V17" s="102"/>
      <c r="W17" s="102"/>
      <c r="X17" s="102"/>
      <c r="Y17" s="102"/>
      <c r="Z17" s="102"/>
    </row>
    <row r="18" spans="1:26" ht="18" customHeight="1">
      <c r="A18" s="392">
        <v>8</v>
      </c>
      <c r="B18" s="416"/>
      <c r="C18" s="394" t="str">
        <f>'12'!C18</f>
        <v>KEDAWUNG</v>
      </c>
      <c r="D18" s="413">
        <v>30</v>
      </c>
      <c r="E18" s="414">
        <v>13</v>
      </c>
      <c r="F18" s="415">
        <f t="shared" si="0"/>
        <v>43.333333333333336</v>
      </c>
      <c r="G18" s="414">
        <v>6</v>
      </c>
      <c r="H18" s="415">
        <f t="shared" si="1"/>
        <v>20</v>
      </c>
      <c r="I18" s="414">
        <v>2</v>
      </c>
      <c r="J18" s="415">
        <f t="shared" si="2"/>
        <v>6.666666666666667</v>
      </c>
      <c r="K18" s="414">
        <v>10</v>
      </c>
      <c r="L18" s="415">
        <f t="shared" si="3"/>
        <v>33.333333333333329</v>
      </c>
      <c r="M18" s="414">
        <v>12</v>
      </c>
      <c r="N18" s="415">
        <f t="shared" si="4"/>
        <v>40</v>
      </c>
      <c r="O18" s="229">
        <f t="shared" si="5"/>
        <v>30</v>
      </c>
      <c r="P18" s="415">
        <f t="shared" si="6"/>
        <v>100</v>
      </c>
      <c r="Q18" s="102"/>
      <c r="R18" s="102"/>
      <c r="S18" s="102"/>
      <c r="T18" s="102"/>
      <c r="U18" s="102"/>
      <c r="V18" s="102"/>
      <c r="W18" s="102"/>
      <c r="X18" s="102"/>
      <c r="Y18" s="102"/>
      <c r="Z18" s="102"/>
    </row>
    <row r="19" spans="1:26" ht="18" customHeight="1">
      <c r="A19" s="392">
        <v>9</v>
      </c>
      <c r="B19" s="416"/>
      <c r="C19" s="394" t="str">
        <f>'12'!C19</f>
        <v>BAKALAN</v>
      </c>
      <c r="D19" s="413">
        <v>40</v>
      </c>
      <c r="E19" s="414">
        <v>19</v>
      </c>
      <c r="F19" s="415">
        <f t="shared" si="0"/>
        <v>47.5</v>
      </c>
      <c r="G19" s="414">
        <v>2</v>
      </c>
      <c r="H19" s="415">
        <f t="shared" si="1"/>
        <v>5</v>
      </c>
      <c r="I19" s="414">
        <v>9</v>
      </c>
      <c r="J19" s="415">
        <f t="shared" si="2"/>
        <v>22.5</v>
      </c>
      <c r="K19" s="414">
        <v>13</v>
      </c>
      <c r="L19" s="415">
        <f t="shared" si="3"/>
        <v>32.5</v>
      </c>
      <c r="M19" s="414">
        <v>16</v>
      </c>
      <c r="N19" s="415">
        <f t="shared" si="4"/>
        <v>40</v>
      </c>
      <c r="O19" s="229">
        <f t="shared" si="5"/>
        <v>40</v>
      </c>
      <c r="P19" s="415">
        <f t="shared" si="6"/>
        <v>100</v>
      </c>
      <c r="Q19" s="102"/>
      <c r="R19" s="102"/>
      <c r="S19" s="102"/>
      <c r="T19" s="102"/>
      <c r="U19" s="102"/>
      <c r="V19" s="102"/>
      <c r="W19" s="102"/>
      <c r="X19" s="102"/>
      <c r="Y19" s="102"/>
      <c r="Z19" s="102"/>
    </row>
    <row r="20" spans="1:26" ht="18" customHeight="1">
      <c r="A20" s="392">
        <v>10</v>
      </c>
      <c r="B20" s="416"/>
      <c r="C20" s="394" t="str">
        <f>'12'!C20</f>
        <v>JUMAPOLO</v>
      </c>
      <c r="D20" s="413">
        <v>56</v>
      </c>
      <c r="E20" s="414">
        <v>25</v>
      </c>
      <c r="F20" s="415">
        <f t="shared" si="0"/>
        <v>44.642857142857146</v>
      </c>
      <c r="G20" s="414">
        <v>4</v>
      </c>
      <c r="H20" s="415">
        <f t="shared" si="1"/>
        <v>7.1428571428571423</v>
      </c>
      <c r="I20" s="414">
        <v>6</v>
      </c>
      <c r="J20" s="415">
        <f t="shared" si="2"/>
        <v>10.714285714285714</v>
      </c>
      <c r="K20" s="414">
        <v>17</v>
      </c>
      <c r="L20" s="415">
        <f t="shared" si="3"/>
        <v>30.357142857142854</v>
      </c>
      <c r="M20" s="414">
        <v>29</v>
      </c>
      <c r="N20" s="415">
        <f t="shared" si="4"/>
        <v>51.785714285714292</v>
      </c>
      <c r="O20" s="229">
        <f t="shared" si="5"/>
        <v>56</v>
      </c>
      <c r="P20" s="415">
        <f t="shared" si="6"/>
        <v>100</v>
      </c>
      <c r="Q20" s="102"/>
      <c r="R20" s="102"/>
      <c r="S20" s="102"/>
      <c r="T20" s="102"/>
      <c r="U20" s="102"/>
      <c r="V20" s="102"/>
      <c r="W20" s="102"/>
      <c r="X20" s="102"/>
      <c r="Y20" s="102"/>
      <c r="Z20" s="102"/>
    </row>
    <row r="21" spans="1:26" ht="18" customHeight="1">
      <c r="A21" s="392">
        <v>11</v>
      </c>
      <c r="B21" s="416"/>
      <c r="C21" s="394" t="str">
        <f>'12'!C21</f>
        <v>KWANGSAN</v>
      </c>
      <c r="D21" s="413">
        <v>55</v>
      </c>
      <c r="E21" s="414">
        <v>26</v>
      </c>
      <c r="F21" s="415">
        <f t="shared" si="0"/>
        <v>47.272727272727273</v>
      </c>
      <c r="G21" s="414">
        <v>3</v>
      </c>
      <c r="H21" s="415">
        <f t="shared" si="1"/>
        <v>5.4545454545454541</v>
      </c>
      <c r="I21" s="414">
        <v>11</v>
      </c>
      <c r="J21" s="415">
        <f t="shared" si="2"/>
        <v>20</v>
      </c>
      <c r="K21" s="414">
        <v>17</v>
      </c>
      <c r="L21" s="415">
        <f t="shared" si="3"/>
        <v>30.909090909090907</v>
      </c>
      <c r="M21" s="414">
        <v>24</v>
      </c>
      <c r="N21" s="415">
        <f t="shared" si="4"/>
        <v>43.636363636363633</v>
      </c>
      <c r="O21" s="229">
        <f t="shared" si="5"/>
        <v>55</v>
      </c>
      <c r="P21" s="415">
        <f t="shared" si="6"/>
        <v>100</v>
      </c>
      <c r="Q21" s="102"/>
      <c r="R21" s="102"/>
      <c r="S21" s="102"/>
      <c r="T21" s="102"/>
      <c r="U21" s="102"/>
      <c r="V21" s="102"/>
      <c r="W21" s="102"/>
      <c r="X21" s="102"/>
      <c r="Y21" s="102"/>
      <c r="Z21" s="102"/>
    </row>
    <row r="22" spans="1:26" ht="18" customHeight="1">
      <c r="A22" s="392">
        <v>12</v>
      </c>
      <c r="B22" s="416"/>
      <c r="C22" s="394" t="str">
        <f>'12'!C22</f>
        <v>JATIREJO</v>
      </c>
      <c r="D22" s="413">
        <v>55</v>
      </c>
      <c r="E22" s="414">
        <v>26</v>
      </c>
      <c r="F22" s="415">
        <f t="shared" si="0"/>
        <v>47.272727272727273</v>
      </c>
      <c r="G22" s="414">
        <v>12</v>
      </c>
      <c r="H22" s="415">
        <f t="shared" si="1"/>
        <v>21.818181818181817</v>
      </c>
      <c r="I22" s="414">
        <v>3</v>
      </c>
      <c r="J22" s="415">
        <f t="shared" si="2"/>
        <v>5.4545454545454541</v>
      </c>
      <c r="K22" s="414">
        <v>17</v>
      </c>
      <c r="L22" s="415">
        <f t="shared" si="3"/>
        <v>30.909090909090907</v>
      </c>
      <c r="M22" s="414">
        <v>23</v>
      </c>
      <c r="N22" s="415">
        <f t="shared" si="4"/>
        <v>41.818181818181813</v>
      </c>
      <c r="O22" s="229">
        <f t="shared" si="5"/>
        <v>55</v>
      </c>
      <c r="P22" s="415">
        <f t="shared" si="6"/>
        <v>100</v>
      </c>
      <c r="Q22" s="102"/>
      <c r="R22" s="102"/>
      <c r="S22" s="102"/>
      <c r="T22" s="102"/>
      <c r="U22" s="102"/>
      <c r="V22" s="102"/>
      <c r="W22" s="102"/>
      <c r="X22" s="102"/>
      <c r="Y22" s="102"/>
      <c r="Z22" s="102"/>
    </row>
    <row r="23" spans="1:26" ht="18" customHeight="1">
      <c r="A23" s="417" t="s">
        <v>591</v>
      </c>
      <c r="B23" s="156"/>
      <c r="C23" s="418"/>
      <c r="D23" s="237">
        <f t="shared" ref="D23:E23" si="7">SUM(D11:D22)</f>
        <v>484</v>
      </c>
      <c r="E23" s="237">
        <f t="shared" si="7"/>
        <v>226</v>
      </c>
      <c r="F23" s="238">
        <f t="shared" si="0"/>
        <v>46.694214876033058</v>
      </c>
      <c r="G23" s="237">
        <f>SUM(G11:G22)</f>
        <v>58</v>
      </c>
      <c r="H23" s="238">
        <f t="shared" si="1"/>
        <v>11.983471074380166</v>
      </c>
      <c r="I23" s="237">
        <f>SUM(I11:I22)</f>
        <v>74</v>
      </c>
      <c r="J23" s="238">
        <f t="shared" si="2"/>
        <v>15.289256198347106</v>
      </c>
      <c r="K23" s="237">
        <f>SUM(K11:K22)</f>
        <v>164</v>
      </c>
      <c r="L23" s="238">
        <f t="shared" si="3"/>
        <v>33.884297520661157</v>
      </c>
      <c r="M23" s="237">
        <f>SUM(M11:M22)</f>
        <v>188</v>
      </c>
      <c r="N23" s="238">
        <f t="shared" si="4"/>
        <v>38.84297520661157</v>
      </c>
      <c r="O23" s="419">
        <f t="shared" si="5"/>
        <v>484</v>
      </c>
      <c r="P23" s="238">
        <f t="shared" si="6"/>
        <v>100</v>
      </c>
      <c r="Q23" s="102"/>
      <c r="R23" s="102"/>
      <c r="S23" s="102"/>
      <c r="T23" s="102"/>
      <c r="U23" s="102"/>
      <c r="V23" s="102"/>
      <c r="W23" s="102"/>
      <c r="X23" s="102"/>
      <c r="Y23" s="102"/>
      <c r="Z23" s="102"/>
    </row>
    <row r="24" spans="1:26" ht="18" customHeight="1">
      <c r="A24" s="420"/>
      <c r="B24" s="420"/>
      <c r="C24" s="420"/>
      <c r="D24" s="420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3"/>
      <c r="P24" s="163"/>
      <c r="Q24" s="102"/>
      <c r="R24" s="102"/>
      <c r="S24" s="102"/>
      <c r="T24" s="102"/>
      <c r="U24" s="102"/>
      <c r="V24" s="102"/>
      <c r="W24" s="102"/>
      <c r="X24" s="102"/>
      <c r="Y24" s="102"/>
      <c r="Z24" s="102"/>
    </row>
    <row r="25" spans="1:26" ht="18" customHeight="1">
      <c r="A25" s="137" t="s">
        <v>505</v>
      </c>
      <c r="B25" s="102"/>
      <c r="C25" s="102"/>
      <c r="D25" s="102"/>
      <c r="E25" s="304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</row>
    <row r="26" spans="1:26" ht="18" customHeight="1">
      <c r="A26" s="102"/>
      <c r="B26" s="102"/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</row>
    <row r="27" spans="1:26" ht="18" customHeight="1">
      <c r="A27" s="102"/>
      <c r="B27" s="304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</row>
    <row r="28" spans="1:26" ht="18" customHeight="1">
      <c r="A28" s="102"/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</row>
    <row r="29" spans="1:26" ht="18" customHeight="1">
      <c r="A29" s="102"/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</row>
    <row r="30" spans="1:26" ht="18" customHeight="1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</row>
    <row r="31" spans="1:26" ht="18" customHeight="1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</row>
    <row r="32" spans="1:26" ht="18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</row>
    <row r="33" spans="1:26" ht="24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</row>
    <row r="34" spans="1:26" ht="15.7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</row>
    <row r="35" spans="1:26" ht="15.7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 spans="1:26" ht="15.7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</row>
    <row r="37" spans="1:26" ht="15.7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</row>
    <row r="38" spans="1:26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</row>
    <row r="39" spans="1:26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</row>
    <row r="40" spans="1:26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</row>
    <row r="41" spans="1:26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</row>
    <row r="42" spans="1:26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</row>
    <row r="43" spans="1:26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 spans="1:26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</row>
    <row r="45" spans="1:26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 spans="1:26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 spans="1:26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26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 spans="1:26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spans="1:26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 spans="1:26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 spans="1:26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 spans="1:26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spans="1:26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 spans="1:26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 spans="1:26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 spans="1:26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spans="1:26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 spans="1:26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 spans="1:26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 spans="1:26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spans="1:26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 spans="1:26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 spans="1:26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 spans="1:26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spans="1:26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 spans="1:26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 spans="1:26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 spans="1:26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 spans="1:26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 spans="1:26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 spans="1:26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 spans="1:26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 spans="1:26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 spans="1:26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 spans="1:26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 spans="1:26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 spans="1:26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 spans="1:26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 spans="1:26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 spans="1:26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 spans="1:26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 spans="1:26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 spans="1:26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 spans="1:26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 spans="1:26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 spans="1:26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 spans="1:26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 spans="1:26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 spans="1:26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 spans="1:26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 spans="1:26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 spans="1:26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 spans="1:2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 spans="1:26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 spans="1:26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 spans="1:26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 spans="1:26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 spans="1:26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 spans="1:26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 spans="1:26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 spans="1:26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 spans="1:26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 spans="1:26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 spans="1:26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 spans="1:26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 spans="1:26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 spans="1:26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 spans="1:26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 spans="1:26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 spans="1:26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 spans="1:26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 spans="1:26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 spans="1:26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 spans="1:26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 spans="1:26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 spans="1:26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 spans="1:26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 spans="1:26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 spans="1:26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 spans="1:26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 spans="1:26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 spans="1:26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 spans="1:26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 spans="1:26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 spans="1:26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 spans="1:26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 spans="1:26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 spans="1:26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 spans="1:26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 spans="1:26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 spans="1:26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 spans="1:26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 spans="1:26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 spans="1:26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 spans="1:26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 spans="1:26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 spans="1:26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 spans="1:26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 spans="1:26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 spans="1:26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 spans="1:26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 spans="1:26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 spans="1:26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 spans="1:26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 spans="1:26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 spans="1:26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 spans="1:26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 spans="1:26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 spans="1:26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 spans="1:26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 spans="1:26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 spans="1:26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 spans="1:26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 spans="1:26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 spans="1:26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 spans="1:26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 spans="1:26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 spans="1:26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 spans="1:26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 spans="1:26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 spans="1:26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 spans="1:26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 spans="1:26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 spans="1:26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 spans="1:26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 spans="1:26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 spans="1:26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 spans="1:26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 spans="1:26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 spans="1:26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 spans="1:26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 spans="1:26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 spans="1:26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 spans="1:26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 spans="1:26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 spans="1:26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 spans="1:26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 spans="1:26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 spans="1:26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 spans="1:26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 spans="1:26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 spans="1:26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 spans="1:26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 spans="1:26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 spans="1:26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 spans="1:26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 spans="1:26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 spans="1:26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 spans="1:26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 spans="1:26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 spans="1:26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 spans="1:26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 spans="1:26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 spans="1:26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 spans="1:26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 spans="1:26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 spans="1:26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 spans="1:26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 spans="1:26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 spans="1:26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 spans="1:26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 spans="1:26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 spans="1:26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 spans="1:26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 spans="1:26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 spans="1:26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 spans="1:26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 spans="1:26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 spans="1:26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 spans="1:26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 spans="1:26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 spans="1:26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 spans="1:26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 spans="1:26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 spans="1:26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</row>
    <row r="222" spans="1:26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</row>
    <row r="223" spans="1:26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</row>
    <row r="224" spans="1:26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</row>
    <row r="225" spans="1:16" ht="15.75" customHeight="1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</row>
    <row r="226" spans="1:16" ht="15.75" customHeight="1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</row>
    <row r="227" spans="1:16" ht="15.75" customHeight="1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</row>
    <row r="228" spans="1:16" ht="15.75" customHeight="1">
      <c r="A228" s="102"/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</row>
    <row r="229" spans="1:16" ht="15.75" customHeight="1">
      <c r="A229" s="102"/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</row>
    <row r="230" spans="1:16" ht="15.75" customHeight="1"/>
    <row r="231" spans="1:16" ht="15.75" customHeight="1"/>
    <row r="232" spans="1:16" ht="15.75" customHeight="1"/>
    <row r="233" spans="1:16" ht="15.75" customHeight="1"/>
    <row r="234" spans="1:16" ht="15.75" customHeight="1"/>
    <row r="235" spans="1:16" ht="15.75" customHeight="1"/>
    <row r="236" spans="1:16" ht="15.75" customHeight="1"/>
    <row r="237" spans="1:16" ht="15.75" customHeight="1"/>
    <row r="238" spans="1:16" ht="15.75" customHeight="1"/>
    <row r="239" spans="1:16" ht="15.75" customHeight="1"/>
    <row r="240" spans="1:1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">
    <mergeCell ref="G8:H8"/>
    <mergeCell ref="I8:J8"/>
    <mergeCell ref="K8:L8"/>
    <mergeCell ref="M8:N8"/>
    <mergeCell ref="A3:P3"/>
    <mergeCell ref="A7:A9"/>
    <mergeCell ref="B7:B9"/>
    <mergeCell ref="C7:C9"/>
    <mergeCell ref="D7:D9"/>
    <mergeCell ref="E7:P7"/>
    <mergeCell ref="E8:F8"/>
    <mergeCell ref="O8:P8"/>
  </mergeCells>
  <printOptions horizontalCentered="1"/>
  <pageMargins left="1.7" right="0.9" top="1.1499999999999999" bottom="0.9" header="0" footer="0"/>
  <pageSetup paperSize="9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1000"/>
  <sheetViews>
    <sheetView workbookViewId="0"/>
  </sheetViews>
  <sheetFormatPr defaultColWidth="14.42578125" defaultRowHeight="15" customHeight="1"/>
  <cols>
    <col min="1" max="1" width="5.7109375" customWidth="1"/>
    <col min="2" max="2" width="17.7109375" customWidth="1"/>
    <col min="3" max="3" width="28.5703125" customWidth="1"/>
    <col min="4" max="4" width="16.7109375" customWidth="1"/>
    <col min="5" max="14" width="10.7109375" customWidth="1"/>
    <col min="15" max="26" width="9.28515625" customWidth="1"/>
  </cols>
  <sheetData>
    <row r="1" spans="1:26" ht="15.75">
      <c r="A1" s="100" t="s">
        <v>763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5.75">
      <c r="A3" s="963" t="s">
        <v>764</v>
      </c>
      <c r="B3" s="953"/>
      <c r="C3" s="953"/>
      <c r="D3" s="953"/>
      <c r="E3" s="953"/>
      <c r="F3" s="953"/>
      <c r="G3" s="953"/>
      <c r="H3" s="953"/>
      <c r="I3" s="953"/>
      <c r="J3" s="953"/>
      <c r="K3" s="953"/>
      <c r="L3" s="953"/>
      <c r="M3" s="953"/>
      <c r="N3" s="953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15.75">
      <c r="A4" s="101"/>
      <c r="B4" s="101"/>
      <c r="C4" s="101"/>
      <c r="D4" s="101"/>
      <c r="E4" s="101"/>
      <c r="F4" s="139" t="str">
        <f>'1'!E5</f>
        <v>KABUPATEN/KOTA</v>
      </c>
      <c r="G4" s="105" t="str">
        <f>'1'!$F$5</f>
        <v>KARANGANYAR</v>
      </c>
      <c r="H4" s="101"/>
      <c r="I4" s="101"/>
      <c r="J4" s="101"/>
      <c r="K4" s="103"/>
      <c r="L4" s="103"/>
      <c r="M4" s="103"/>
      <c r="N4" s="103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5.75">
      <c r="A5" s="101"/>
      <c r="B5" s="101"/>
      <c r="C5" s="101"/>
      <c r="D5" s="101"/>
      <c r="E5" s="101"/>
      <c r="F5" s="139" t="str">
        <f>'1'!E6</f>
        <v>TAHUN</v>
      </c>
      <c r="G5" s="105">
        <f>'1'!$F$6</f>
        <v>2023</v>
      </c>
      <c r="H5" s="101"/>
      <c r="I5" s="101"/>
      <c r="J5" s="101"/>
      <c r="K5" s="103"/>
      <c r="L5" s="103"/>
      <c r="M5" s="103"/>
      <c r="N5" s="103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 ht="7.5" customHeight="1">
      <c r="A6" s="106"/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18" customHeight="1">
      <c r="A7" s="964" t="s">
        <v>4</v>
      </c>
      <c r="B7" s="964" t="str">
        <f>'12'!B7</f>
        <v>PUSKESMAS</v>
      </c>
      <c r="C7" s="964" t="s">
        <v>586</v>
      </c>
      <c r="D7" s="969" t="s">
        <v>765</v>
      </c>
      <c r="E7" s="966" t="s">
        <v>766</v>
      </c>
      <c r="F7" s="967"/>
      <c r="G7" s="967"/>
      <c r="H7" s="967"/>
      <c r="I7" s="967"/>
      <c r="J7" s="967"/>
      <c r="K7" s="967"/>
      <c r="L7" s="967"/>
      <c r="M7" s="967"/>
      <c r="N7" s="967"/>
      <c r="O7" s="138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18" customHeight="1">
      <c r="A8" s="965"/>
      <c r="B8" s="965"/>
      <c r="C8" s="965"/>
      <c r="D8" s="965"/>
      <c r="E8" s="980" t="s">
        <v>757</v>
      </c>
      <c r="F8" s="958"/>
      <c r="G8" s="980" t="s">
        <v>758</v>
      </c>
      <c r="H8" s="958"/>
      <c r="I8" s="980" t="s">
        <v>759</v>
      </c>
      <c r="J8" s="958"/>
      <c r="K8" s="980" t="s">
        <v>760</v>
      </c>
      <c r="L8" s="958"/>
      <c r="M8" s="980" t="s">
        <v>761</v>
      </c>
      <c r="N8" s="959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 ht="29.25" customHeight="1">
      <c r="A9" s="955"/>
      <c r="B9" s="955"/>
      <c r="C9" s="955"/>
      <c r="D9" s="955"/>
      <c r="E9" s="172" t="s">
        <v>326</v>
      </c>
      <c r="F9" s="172" t="s">
        <v>30</v>
      </c>
      <c r="G9" s="172" t="s">
        <v>326</v>
      </c>
      <c r="H9" s="172" t="s">
        <v>30</v>
      </c>
      <c r="I9" s="172" t="s">
        <v>326</v>
      </c>
      <c r="J9" s="172" t="s">
        <v>30</v>
      </c>
      <c r="K9" s="172" t="s">
        <v>326</v>
      </c>
      <c r="L9" s="172" t="s">
        <v>30</v>
      </c>
      <c r="M9" s="172" t="s">
        <v>326</v>
      </c>
      <c r="N9" s="172" t="s">
        <v>30</v>
      </c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</row>
    <row r="10" spans="1:26" ht="18" customHeight="1">
      <c r="A10" s="115">
        <v>1</v>
      </c>
      <c r="B10" s="142">
        <v>2</v>
      </c>
      <c r="C10" s="115">
        <v>3</v>
      </c>
      <c r="D10" s="115">
        <v>4</v>
      </c>
      <c r="E10" s="115">
        <v>5</v>
      </c>
      <c r="F10" s="115">
        <v>6</v>
      </c>
      <c r="G10" s="115">
        <v>7</v>
      </c>
      <c r="H10" s="115">
        <v>8</v>
      </c>
      <c r="I10" s="115">
        <v>9</v>
      </c>
      <c r="J10" s="115">
        <v>10</v>
      </c>
      <c r="K10" s="115">
        <v>11</v>
      </c>
      <c r="L10" s="115">
        <v>12</v>
      </c>
      <c r="M10" s="115">
        <v>13</v>
      </c>
      <c r="N10" s="115">
        <v>14</v>
      </c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</row>
    <row r="11" spans="1:26" ht="18" customHeight="1">
      <c r="A11" s="392">
        <v>1</v>
      </c>
      <c r="B11" s="421" t="s">
        <v>500</v>
      </c>
      <c r="C11" s="422" t="str">
        <f>'12'!C11</f>
        <v>PASEBAN</v>
      </c>
      <c r="D11" s="423">
        <v>605</v>
      </c>
      <c r="E11" s="424">
        <v>0</v>
      </c>
      <c r="F11" s="425">
        <f t="shared" ref="F11:F23" si="0">E11/$D11*100</f>
        <v>0</v>
      </c>
      <c r="G11" s="426">
        <v>0</v>
      </c>
      <c r="H11" s="425">
        <f t="shared" ref="H11:H23" si="1">G11/$D11*100</f>
        <v>0</v>
      </c>
      <c r="I11" s="426">
        <v>0</v>
      </c>
      <c r="J11" s="425">
        <f t="shared" ref="J11:J23" si="2">I11/$D11*100</f>
        <v>0</v>
      </c>
      <c r="K11" s="426">
        <v>13</v>
      </c>
      <c r="L11" s="425">
        <f t="shared" ref="L11:L23" si="3">K11/$D11*100</f>
        <v>2.1487603305785123</v>
      </c>
      <c r="M11" s="426">
        <v>1</v>
      </c>
      <c r="N11" s="425">
        <f t="shared" ref="N11:N23" si="4">M11/$D11*100</f>
        <v>0.16528925619834711</v>
      </c>
      <c r="O11" s="427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spans="1:26" ht="18" customHeight="1">
      <c r="A12" s="392">
        <v>2</v>
      </c>
      <c r="B12" s="199"/>
      <c r="C12" s="422" t="str">
        <f>'12'!C12</f>
        <v>LEMAHBANG</v>
      </c>
      <c r="D12" s="423">
        <v>675</v>
      </c>
      <c r="E12" s="424">
        <v>2</v>
      </c>
      <c r="F12" s="425">
        <f t="shared" si="0"/>
        <v>0.29629629629629628</v>
      </c>
      <c r="G12" s="426">
        <v>0</v>
      </c>
      <c r="H12" s="425">
        <f t="shared" si="1"/>
        <v>0</v>
      </c>
      <c r="I12" s="426">
        <v>0</v>
      </c>
      <c r="J12" s="425">
        <f t="shared" si="2"/>
        <v>0</v>
      </c>
      <c r="K12" s="426">
        <v>14</v>
      </c>
      <c r="L12" s="425">
        <f t="shared" si="3"/>
        <v>2.074074074074074</v>
      </c>
      <c r="M12" s="426">
        <v>2</v>
      </c>
      <c r="N12" s="425">
        <f t="shared" si="4"/>
        <v>0.29629629629629628</v>
      </c>
      <c r="O12" s="427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 ht="18" customHeight="1">
      <c r="A13" s="392">
        <v>3</v>
      </c>
      <c r="B13" s="199"/>
      <c r="C13" s="422" t="str">
        <f>'12'!C13</f>
        <v>KARANGBANGUN</v>
      </c>
      <c r="D13" s="423">
        <v>600</v>
      </c>
      <c r="E13" s="424">
        <v>3</v>
      </c>
      <c r="F13" s="425">
        <f t="shared" si="0"/>
        <v>0.5</v>
      </c>
      <c r="G13" s="426">
        <v>0</v>
      </c>
      <c r="H13" s="425">
        <f t="shared" si="1"/>
        <v>0</v>
      </c>
      <c r="I13" s="426">
        <v>0</v>
      </c>
      <c r="J13" s="425">
        <f t="shared" si="2"/>
        <v>0</v>
      </c>
      <c r="K13" s="426">
        <v>10</v>
      </c>
      <c r="L13" s="425">
        <f t="shared" si="3"/>
        <v>1.6666666666666667</v>
      </c>
      <c r="M13" s="426">
        <v>4</v>
      </c>
      <c r="N13" s="425">
        <f t="shared" si="4"/>
        <v>0.66666666666666674</v>
      </c>
      <c r="O13" s="427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</row>
    <row r="14" spans="1:26" ht="18" customHeight="1">
      <c r="A14" s="392">
        <v>4</v>
      </c>
      <c r="B14" s="199"/>
      <c r="C14" s="422" t="str">
        <f>'12'!C14</f>
        <v>PLOSO</v>
      </c>
      <c r="D14" s="423">
        <v>603</v>
      </c>
      <c r="E14" s="424">
        <v>2</v>
      </c>
      <c r="F14" s="425">
        <f t="shared" si="0"/>
        <v>0.33167495854063017</v>
      </c>
      <c r="G14" s="426">
        <v>0</v>
      </c>
      <c r="H14" s="425">
        <f t="shared" si="1"/>
        <v>0</v>
      </c>
      <c r="I14" s="426">
        <v>0</v>
      </c>
      <c r="J14" s="425">
        <f t="shared" si="2"/>
        <v>0</v>
      </c>
      <c r="K14" s="426">
        <v>18</v>
      </c>
      <c r="L14" s="425">
        <f t="shared" si="3"/>
        <v>2.9850746268656714</v>
      </c>
      <c r="M14" s="426">
        <v>2</v>
      </c>
      <c r="N14" s="425">
        <f t="shared" si="4"/>
        <v>0.33167495854063017</v>
      </c>
      <c r="O14" s="427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</row>
    <row r="15" spans="1:26" ht="18" customHeight="1">
      <c r="A15" s="392">
        <v>5</v>
      </c>
      <c r="B15" s="199"/>
      <c r="C15" s="422" t="str">
        <f>'12'!C15</f>
        <v>GIRIWONDO</v>
      </c>
      <c r="D15" s="423">
        <v>651</v>
      </c>
      <c r="E15" s="424">
        <v>0</v>
      </c>
      <c r="F15" s="425">
        <f t="shared" si="0"/>
        <v>0</v>
      </c>
      <c r="G15" s="426">
        <v>1</v>
      </c>
      <c r="H15" s="425">
        <f t="shared" si="1"/>
        <v>0.15360983102918588</v>
      </c>
      <c r="I15" s="426">
        <v>1</v>
      </c>
      <c r="J15" s="425">
        <f t="shared" si="2"/>
        <v>0.15360983102918588</v>
      </c>
      <c r="K15" s="426">
        <v>7</v>
      </c>
      <c r="L15" s="425">
        <f t="shared" si="3"/>
        <v>1.0752688172043012</v>
      </c>
      <c r="M15" s="426">
        <v>0</v>
      </c>
      <c r="N15" s="425">
        <f t="shared" si="4"/>
        <v>0</v>
      </c>
      <c r="O15" s="427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</row>
    <row r="16" spans="1:26" ht="18" customHeight="1">
      <c r="A16" s="392">
        <v>6</v>
      </c>
      <c r="B16" s="199"/>
      <c r="C16" s="422" t="str">
        <f>'12'!C16</f>
        <v>KADIPIRO</v>
      </c>
      <c r="D16" s="423">
        <v>785</v>
      </c>
      <c r="E16" s="424">
        <v>3</v>
      </c>
      <c r="F16" s="425">
        <f t="shared" si="0"/>
        <v>0.38216560509554143</v>
      </c>
      <c r="G16" s="426">
        <v>2</v>
      </c>
      <c r="H16" s="425">
        <f t="shared" si="1"/>
        <v>0.25477707006369427</v>
      </c>
      <c r="I16" s="426">
        <v>2</v>
      </c>
      <c r="J16" s="425">
        <f t="shared" si="2"/>
        <v>0.25477707006369427</v>
      </c>
      <c r="K16" s="426">
        <v>24</v>
      </c>
      <c r="L16" s="425">
        <f t="shared" si="3"/>
        <v>3.0573248407643314</v>
      </c>
      <c r="M16" s="426">
        <v>3</v>
      </c>
      <c r="N16" s="425">
        <f t="shared" si="4"/>
        <v>0.38216560509554143</v>
      </c>
      <c r="O16" s="427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</row>
    <row r="17" spans="1:26" ht="18" customHeight="1">
      <c r="A17" s="392">
        <v>7</v>
      </c>
      <c r="B17" s="199"/>
      <c r="C17" s="422" t="str">
        <f>'12'!C17</f>
        <v>JUMANTORO</v>
      </c>
      <c r="D17" s="423">
        <v>875</v>
      </c>
      <c r="E17" s="424">
        <v>3</v>
      </c>
      <c r="F17" s="425">
        <f t="shared" si="0"/>
        <v>0.34285714285714286</v>
      </c>
      <c r="G17" s="426">
        <v>2</v>
      </c>
      <c r="H17" s="425">
        <f t="shared" si="1"/>
        <v>0.22857142857142859</v>
      </c>
      <c r="I17" s="426">
        <v>2</v>
      </c>
      <c r="J17" s="425">
        <f t="shared" si="2"/>
        <v>0.22857142857142859</v>
      </c>
      <c r="K17" s="426">
        <v>15</v>
      </c>
      <c r="L17" s="425">
        <f t="shared" si="3"/>
        <v>1.7142857142857144</v>
      </c>
      <c r="M17" s="426">
        <v>5</v>
      </c>
      <c r="N17" s="425">
        <f t="shared" si="4"/>
        <v>0.5714285714285714</v>
      </c>
      <c r="O17" s="427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</row>
    <row r="18" spans="1:26" ht="18" customHeight="1">
      <c r="A18" s="392">
        <v>8</v>
      </c>
      <c r="B18" s="199"/>
      <c r="C18" s="422" t="str">
        <f>'12'!C18</f>
        <v>KEDAWUNG</v>
      </c>
      <c r="D18" s="423">
        <v>660</v>
      </c>
      <c r="E18" s="424">
        <v>1</v>
      </c>
      <c r="F18" s="425">
        <f t="shared" si="0"/>
        <v>0.15151515151515152</v>
      </c>
      <c r="G18" s="426">
        <v>0</v>
      </c>
      <c r="H18" s="425">
        <f t="shared" si="1"/>
        <v>0</v>
      </c>
      <c r="I18" s="426">
        <v>0</v>
      </c>
      <c r="J18" s="425">
        <f t="shared" si="2"/>
        <v>0</v>
      </c>
      <c r="K18" s="426">
        <v>18</v>
      </c>
      <c r="L18" s="425">
        <f t="shared" si="3"/>
        <v>2.7272727272727271</v>
      </c>
      <c r="M18" s="426">
        <v>3</v>
      </c>
      <c r="N18" s="425">
        <f t="shared" si="4"/>
        <v>0.45454545454545453</v>
      </c>
      <c r="O18" s="427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</row>
    <row r="19" spans="1:26" ht="18" customHeight="1">
      <c r="A19" s="392">
        <v>9</v>
      </c>
      <c r="B19" s="199"/>
      <c r="C19" s="422" t="str">
        <f>'12'!C19</f>
        <v>BAKALAN</v>
      </c>
      <c r="D19" s="423">
        <v>674</v>
      </c>
      <c r="E19" s="424">
        <v>0</v>
      </c>
      <c r="F19" s="425">
        <f t="shared" si="0"/>
        <v>0</v>
      </c>
      <c r="G19" s="426">
        <v>0</v>
      </c>
      <c r="H19" s="425">
        <f t="shared" si="1"/>
        <v>0</v>
      </c>
      <c r="I19" s="426">
        <v>0</v>
      </c>
      <c r="J19" s="425">
        <f t="shared" si="2"/>
        <v>0</v>
      </c>
      <c r="K19" s="426">
        <v>15</v>
      </c>
      <c r="L19" s="425">
        <f t="shared" si="3"/>
        <v>2.2255192878338281</v>
      </c>
      <c r="M19" s="426">
        <v>1</v>
      </c>
      <c r="N19" s="425">
        <f t="shared" si="4"/>
        <v>0.14836795252225521</v>
      </c>
      <c r="O19" s="427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</row>
    <row r="20" spans="1:26" ht="18" customHeight="1">
      <c r="A20" s="392">
        <v>10</v>
      </c>
      <c r="B20" s="199"/>
      <c r="C20" s="422" t="str">
        <f>'12'!C20</f>
        <v>JUMAPOLO</v>
      </c>
      <c r="D20" s="423">
        <v>1309</v>
      </c>
      <c r="E20" s="424">
        <v>0</v>
      </c>
      <c r="F20" s="425">
        <f t="shared" si="0"/>
        <v>0</v>
      </c>
      <c r="G20" s="426">
        <v>0</v>
      </c>
      <c r="H20" s="425">
        <f t="shared" si="1"/>
        <v>0</v>
      </c>
      <c r="I20" s="426">
        <v>0</v>
      </c>
      <c r="J20" s="425">
        <f t="shared" si="2"/>
        <v>0</v>
      </c>
      <c r="K20" s="426">
        <v>24</v>
      </c>
      <c r="L20" s="425">
        <f t="shared" si="3"/>
        <v>1.8334606569900689</v>
      </c>
      <c r="M20" s="426">
        <v>2</v>
      </c>
      <c r="N20" s="425">
        <f t="shared" si="4"/>
        <v>0.15278838808250572</v>
      </c>
      <c r="O20" s="427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</row>
    <row r="21" spans="1:26" ht="18" customHeight="1">
      <c r="A21" s="392">
        <v>11</v>
      </c>
      <c r="B21" s="199"/>
      <c r="C21" s="422" t="str">
        <f>'12'!C21</f>
        <v>KWANGSAN</v>
      </c>
      <c r="D21" s="423">
        <v>1017</v>
      </c>
      <c r="E21" s="424">
        <v>3</v>
      </c>
      <c r="F21" s="425">
        <f t="shared" si="0"/>
        <v>0.29498525073746312</v>
      </c>
      <c r="G21" s="426">
        <v>1</v>
      </c>
      <c r="H21" s="425">
        <f t="shared" si="1"/>
        <v>9.8328416912487712E-2</v>
      </c>
      <c r="I21" s="426">
        <v>0</v>
      </c>
      <c r="J21" s="425">
        <f t="shared" si="2"/>
        <v>0</v>
      </c>
      <c r="K21" s="426">
        <v>30</v>
      </c>
      <c r="L21" s="425">
        <f t="shared" si="3"/>
        <v>2.9498525073746311</v>
      </c>
      <c r="M21" s="426">
        <v>2</v>
      </c>
      <c r="N21" s="425">
        <f t="shared" si="4"/>
        <v>0.19665683382497542</v>
      </c>
      <c r="O21" s="427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</row>
    <row r="22" spans="1:26" ht="18" customHeight="1">
      <c r="A22" s="392">
        <v>12</v>
      </c>
      <c r="B22" s="199"/>
      <c r="C22" s="422" t="str">
        <f>'12'!C22</f>
        <v>JATIREJO</v>
      </c>
      <c r="D22" s="423">
        <v>875</v>
      </c>
      <c r="E22" s="424">
        <v>0</v>
      </c>
      <c r="F22" s="425">
        <f t="shared" si="0"/>
        <v>0</v>
      </c>
      <c r="G22" s="426">
        <v>1</v>
      </c>
      <c r="H22" s="425">
        <f t="shared" si="1"/>
        <v>0.1142857142857143</v>
      </c>
      <c r="I22" s="426">
        <v>0</v>
      </c>
      <c r="J22" s="425">
        <f t="shared" si="2"/>
        <v>0</v>
      </c>
      <c r="K22" s="426">
        <v>16</v>
      </c>
      <c r="L22" s="425">
        <f t="shared" si="3"/>
        <v>1.8285714285714287</v>
      </c>
      <c r="M22" s="426">
        <v>0</v>
      </c>
      <c r="N22" s="425">
        <f t="shared" si="4"/>
        <v>0</v>
      </c>
      <c r="O22" s="427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</row>
    <row r="23" spans="1:26" ht="18" customHeight="1">
      <c r="A23" s="417" t="s">
        <v>591</v>
      </c>
      <c r="B23" s="156"/>
      <c r="C23" s="428"/>
      <c r="D23" s="419">
        <f t="shared" ref="D23:E23" si="5">SUM(D11:D22)</f>
        <v>9329</v>
      </c>
      <c r="E23" s="419">
        <f t="shared" si="5"/>
        <v>17</v>
      </c>
      <c r="F23" s="429">
        <f t="shared" si="0"/>
        <v>0.18222746275056276</v>
      </c>
      <c r="G23" s="419">
        <f>SUM(G11:G22)</f>
        <v>7</v>
      </c>
      <c r="H23" s="429">
        <f t="shared" si="1"/>
        <v>7.5034837603172908E-2</v>
      </c>
      <c r="I23" s="419">
        <f>SUM(I11:I22)</f>
        <v>5</v>
      </c>
      <c r="J23" s="429">
        <f t="shared" si="2"/>
        <v>5.3596312573694925E-2</v>
      </c>
      <c r="K23" s="419">
        <f>SUM(K11:K22)</f>
        <v>204</v>
      </c>
      <c r="L23" s="429">
        <f t="shared" si="3"/>
        <v>2.186729553006753</v>
      </c>
      <c r="M23" s="419">
        <f>SUM(M11:M22)</f>
        <v>25</v>
      </c>
      <c r="N23" s="429">
        <f t="shared" si="4"/>
        <v>0.26798156286847463</v>
      </c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</row>
    <row r="24" spans="1:26" ht="18" customHeight="1">
      <c r="A24" s="420"/>
      <c r="B24" s="420"/>
      <c r="C24" s="420"/>
      <c r="D24" s="420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</row>
    <row r="25" spans="1:26" ht="18" customHeight="1">
      <c r="A25" s="137" t="s">
        <v>505</v>
      </c>
      <c r="B25" s="102"/>
      <c r="C25" s="102"/>
      <c r="D25" s="304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</row>
    <row r="26" spans="1:26" ht="18" customHeight="1">
      <c r="A26" s="102"/>
      <c r="B26" s="102"/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</row>
    <row r="27" spans="1:26" ht="18" customHeight="1">
      <c r="A27" s="102"/>
      <c r="B27" s="304" t="s">
        <v>767</v>
      </c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</row>
    <row r="28" spans="1:26" ht="18" customHeight="1">
      <c r="A28" s="102"/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</row>
    <row r="29" spans="1:26" ht="18" customHeight="1">
      <c r="A29" s="102"/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</row>
    <row r="30" spans="1:26" ht="18" customHeight="1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</row>
    <row r="31" spans="1:26" ht="18" customHeight="1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</row>
    <row r="32" spans="1:26" ht="18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</row>
    <row r="33" spans="1:26" ht="24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</row>
    <row r="34" spans="1:26" ht="15.7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</row>
    <row r="35" spans="1:26" ht="15.7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 spans="1:26" ht="15.7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</row>
    <row r="37" spans="1:26" ht="15.7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</row>
    <row r="38" spans="1:26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</row>
    <row r="39" spans="1:26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</row>
    <row r="40" spans="1:26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</row>
    <row r="41" spans="1:26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</row>
    <row r="42" spans="1:26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</row>
    <row r="43" spans="1:26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 spans="1:26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</row>
    <row r="45" spans="1:26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 spans="1:26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 spans="1:26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26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 spans="1:26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spans="1:26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 spans="1:26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 spans="1:26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 spans="1:26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spans="1:26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 spans="1:26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 spans="1:26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 spans="1:26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spans="1:26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 spans="1:26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 spans="1:26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 spans="1:26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spans="1:26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 spans="1:26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 spans="1:26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 spans="1:26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spans="1:26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 spans="1:26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 spans="1:26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 spans="1:26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 spans="1:26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 spans="1:26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 spans="1:26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 spans="1:26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 spans="1:26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 spans="1:26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 spans="1:26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 spans="1:26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 spans="1:26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 spans="1:26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 spans="1:26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 spans="1:26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 spans="1:26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 spans="1:26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 spans="1:26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 spans="1:26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 spans="1:26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 spans="1:26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 spans="1:26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 spans="1:26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 spans="1:26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 spans="1:26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 spans="1:26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 spans="1:26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 spans="1:2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 spans="1:26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 spans="1:26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 spans="1:26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 spans="1:26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 spans="1:26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 spans="1:26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 spans="1:26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 spans="1:26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 spans="1:26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 spans="1:26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 spans="1:26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 spans="1:26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 spans="1:26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 spans="1:26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 spans="1:26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 spans="1:26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 spans="1:26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 spans="1:26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 spans="1:26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 spans="1:26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 spans="1:26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 spans="1:26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 spans="1:26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 spans="1:26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 spans="1:26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 spans="1:26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 spans="1:26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 spans="1:26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 spans="1:26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 spans="1:26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 spans="1:26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 spans="1:26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 spans="1:26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 spans="1:26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 spans="1:26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 spans="1:26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 spans="1:26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 spans="1:26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 spans="1:26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 spans="1:26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 spans="1:26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 spans="1:26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 spans="1:26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 spans="1:26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 spans="1:26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 spans="1:26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 spans="1:26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 spans="1:26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 spans="1:26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 spans="1:26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 spans="1:26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 spans="1:26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 spans="1:26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 spans="1:26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 spans="1:26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 spans="1:26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 spans="1:26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 spans="1:26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 spans="1:26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 spans="1:26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 spans="1:26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 spans="1:26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 spans="1:26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 spans="1:26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 spans="1:26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 spans="1:26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 spans="1:26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 spans="1:26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 spans="1:26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 spans="1:26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 spans="1:26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 spans="1:26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 spans="1:26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 spans="1:26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 spans="1:26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 spans="1:26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 spans="1:26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 spans="1:26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 spans="1:26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 spans="1:26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 spans="1:26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 spans="1:26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 spans="1:26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 spans="1:26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 spans="1:26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 spans="1:26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 spans="1:26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 spans="1:26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 spans="1:26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 spans="1:26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 spans="1:26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 spans="1:26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 spans="1:26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 spans="1:26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 spans="1:26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 spans="1:26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 spans="1:26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 spans="1:26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 spans="1:26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 spans="1:26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 spans="1:26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 spans="1:26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 spans="1:26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 spans="1:26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 spans="1:26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 spans="1:26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 spans="1:26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 spans="1:26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 spans="1:26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 spans="1:26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 spans="1:26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 spans="1:26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 spans="1:26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 spans="1:26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 spans="1:26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 spans="1:26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 spans="1:26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 spans="1:26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 spans="1:26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 spans="1:26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 spans="1:26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 spans="1:26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</row>
    <row r="222" spans="1:26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</row>
    <row r="223" spans="1:26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</row>
    <row r="224" spans="1:26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</row>
    <row r="225" spans="1:14" ht="15.75" customHeight="1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</row>
    <row r="226" spans="1:14" ht="15.75" customHeight="1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</row>
    <row r="227" spans="1:14" ht="15.75" customHeight="1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</row>
    <row r="228" spans="1:14" ht="15.75" customHeight="1">
      <c r="A228" s="102"/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</row>
    <row r="229" spans="1:14" ht="15.75" customHeight="1">
      <c r="A229" s="102"/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</row>
    <row r="230" spans="1:14" ht="15.75" customHeight="1"/>
    <row r="231" spans="1:14" ht="15.75" customHeight="1"/>
    <row r="232" spans="1:14" ht="15.75" customHeight="1"/>
    <row r="233" spans="1:14" ht="15.75" customHeight="1"/>
    <row r="234" spans="1:14" ht="15.75" customHeight="1"/>
    <row r="235" spans="1:14" ht="15.75" customHeight="1"/>
    <row r="236" spans="1:14" ht="15.75" customHeight="1"/>
    <row r="237" spans="1:14" ht="15.75" customHeight="1"/>
    <row r="238" spans="1:14" ht="15.75" customHeight="1"/>
    <row r="239" spans="1:14" ht="15.75" customHeight="1"/>
    <row r="240" spans="1:14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1">
    <mergeCell ref="G8:H8"/>
    <mergeCell ref="I8:J8"/>
    <mergeCell ref="K8:L8"/>
    <mergeCell ref="M8:N8"/>
    <mergeCell ref="A3:N3"/>
    <mergeCell ref="A7:A9"/>
    <mergeCell ref="B7:B9"/>
    <mergeCell ref="C7:C9"/>
    <mergeCell ref="D7:D9"/>
    <mergeCell ref="E7:N7"/>
    <mergeCell ref="E8:F8"/>
  </mergeCells>
  <printOptions horizontalCentered="1"/>
  <pageMargins left="1.23" right="0.9" top="1.1499999999999999" bottom="0.9" header="0" footer="0"/>
  <pageSetup paperSize="9"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1000"/>
  <sheetViews>
    <sheetView workbookViewId="0"/>
  </sheetViews>
  <sheetFormatPr defaultColWidth="14.42578125" defaultRowHeight="15" customHeight="1"/>
  <cols>
    <col min="1" max="1" width="5.7109375" customWidth="1"/>
    <col min="2" max="2" width="21.85546875" customWidth="1"/>
    <col min="3" max="3" width="28.5703125" customWidth="1"/>
    <col min="4" max="4" width="16.7109375" customWidth="1"/>
    <col min="5" max="14" width="10.7109375" customWidth="1"/>
    <col min="15" max="26" width="9.28515625" customWidth="1"/>
  </cols>
  <sheetData>
    <row r="1" spans="1:26" ht="15.75">
      <c r="A1" s="100" t="s">
        <v>768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5.75">
      <c r="A3" s="963" t="s">
        <v>769</v>
      </c>
      <c r="B3" s="953"/>
      <c r="C3" s="953"/>
      <c r="D3" s="953"/>
      <c r="E3" s="953"/>
      <c r="F3" s="953"/>
      <c r="G3" s="953"/>
      <c r="H3" s="953"/>
      <c r="I3" s="953"/>
      <c r="J3" s="953"/>
      <c r="K3" s="953"/>
      <c r="L3" s="953"/>
      <c r="M3" s="953"/>
      <c r="N3" s="953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15.75">
      <c r="A4" s="101"/>
      <c r="B4" s="101"/>
      <c r="C4" s="101"/>
      <c r="D4" s="101"/>
      <c r="E4" s="101"/>
      <c r="F4" s="139" t="str">
        <f>'1'!E5</f>
        <v>KABUPATEN/KOTA</v>
      </c>
      <c r="G4" s="105" t="str">
        <f>'1'!$F$5</f>
        <v>KARANGANYAR</v>
      </c>
      <c r="H4" s="101"/>
      <c r="I4" s="101"/>
      <c r="J4" s="101"/>
      <c r="K4" s="103"/>
      <c r="L4" s="103"/>
      <c r="M4" s="103"/>
      <c r="N4" s="103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5.75">
      <c r="A5" s="101"/>
      <c r="B5" s="101"/>
      <c r="C5" s="101"/>
      <c r="D5" s="101"/>
      <c r="E5" s="101"/>
      <c r="F5" s="139" t="str">
        <f>'1'!E6</f>
        <v>TAHUN</v>
      </c>
      <c r="G5" s="105">
        <f>'1'!$F$6</f>
        <v>2023</v>
      </c>
      <c r="H5" s="101"/>
      <c r="I5" s="101"/>
      <c r="J5" s="101"/>
      <c r="K5" s="103"/>
      <c r="L5" s="103"/>
      <c r="M5" s="103"/>
      <c r="N5" s="103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>
      <c r="A6" s="106"/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15.75">
      <c r="A7" s="964" t="s">
        <v>4</v>
      </c>
      <c r="B7" s="964" t="str">
        <f>'12'!B7</f>
        <v>PUSKESMAS</v>
      </c>
      <c r="C7" s="964" t="str">
        <f>'12'!C7</f>
        <v>DESA</v>
      </c>
      <c r="D7" s="969" t="s">
        <v>770</v>
      </c>
      <c r="E7" s="988" t="s">
        <v>771</v>
      </c>
      <c r="F7" s="977"/>
      <c r="G7" s="977"/>
      <c r="H7" s="977"/>
      <c r="I7" s="977"/>
      <c r="J7" s="977"/>
      <c r="K7" s="977"/>
      <c r="L7" s="977"/>
      <c r="M7" s="977"/>
      <c r="N7" s="978"/>
      <c r="O7" s="138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15.75">
      <c r="A8" s="965"/>
      <c r="B8" s="965"/>
      <c r="C8" s="965"/>
      <c r="D8" s="965"/>
      <c r="E8" s="980" t="s">
        <v>757</v>
      </c>
      <c r="F8" s="958"/>
      <c r="G8" s="980" t="s">
        <v>758</v>
      </c>
      <c r="H8" s="958"/>
      <c r="I8" s="980" t="s">
        <v>759</v>
      </c>
      <c r="J8" s="958"/>
      <c r="K8" s="980" t="s">
        <v>760</v>
      </c>
      <c r="L8" s="958"/>
      <c r="M8" s="980" t="s">
        <v>761</v>
      </c>
      <c r="N8" s="959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 ht="18.75" customHeight="1">
      <c r="A9" s="955"/>
      <c r="B9" s="955"/>
      <c r="C9" s="955"/>
      <c r="D9" s="955"/>
      <c r="E9" s="110" t="s">
        <v>326</v>
      </c>
      <c r="F9" s="110" t="s">
        <v>30</v>
      </c>
      <c r="G9" s="110" t="s">
        <v>326</v>
      </c>
      <c r="H9" s="110" t="s">
        <v>30</v>
      </c>
      <c r="I9" s="110" t="s">
        <v>326</v>
      </c>
      <c r="J9" s="110" t="s">
        <v>30</v>
      </c>
      <c r="K9" s="110" t="s">
        <v>326</v>
      </c>
      <c r="L9" s="110" t="s">
        <v>30</v>
      </c>
      <c r="M9" s="110" t="s">
        <v>326</v>
      </c>
      <c r="N9" s="110" t="s">
        <v>30</v>
      </c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</row>
    <row r="10" spans="1:26" ht="16.5" customHeight="1">
      <c r="A10" s="115">
        <v>1</v>
      </c>
      <c r="B10" s="143">
        <v>2</v>
      </c>
      <c r="C10" s="430">
        <v>3</v>
      </c>
      <c r="D10" s="430">
        <v>4</v>
      </c>
      <c r="E10" s="430">
        <v>5</v>
      </c>
      <c r="F10" s="430">
        <v>6</v>
      </c>
      <c r="G10" s="430">
        <v>7</v>
      </c>
      <c r="H10" s="430">
        <v>8</v>
      </c>
      <c r="I10" s="430">
        <v>9</v>
      </c>
      <c r="J10" s="430">
        <v>10</v>
      </c>
      <c r="K10" s="430">
        <v>11</v>
      </c>
      <c r="L10" s="430">
        <v>12</v>
      </c>
      <c r="M10" s="430">
        <v>13</v>
      </c>
      <c r="N10" s="430">
        <v>14</v>
      </c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</row>
    <row r="11" spans="1:26">
      <c r="A11" s="423">
        <v>1</v>
      </c>
      <c r="B11" s="421" t="s">
        <v>500</v>
      </c>
      <c r="C11" s="422" t="str">
        <f>'12'!C11</f>
        <v>PASEBAN</v>
      </c>
      <c r="D11" s="423">
        <v>643</v>
      </c>
      <c r="E11" s="424">
        <v>23</v>
      </c>
      <c r="F11" s="425">
        <f t="shared" ref="F11:F22" si="0">E11/$D11*100</f>
        <v>3.5769828926905132</v>
      </c>
      <c r="G11" s="426">
        <v>4</v>
      </c>
      <c r="H11" s="425">
        <f t="shared" ref="H11:H22" si="1">G11/$D11*100</f>
        <v>0.62208398133748055</v>
      </c>
      <c r="I11" s="426">
        <v>6</v>
      </c>
      <c r="J11" s="425">
        <f t="shared" ref="J11:J22" si="2">I11/$D11*100</f>
        <v>0.93312597200622094</v>
      </c>
      <c r="K11" s="426">
        <v>27</v>
      </c>
      <c r="L11" s="425">
        <f t="shared" ref="L11:L22" si="3">K11/$D11*100</f>
        <v>4.1990668740279933</v>
      </c>
      <c r="M11" s="426">
        <v>15</v>
      </c>
      <c r="N11" s="425">
        <f t="shared" ref="N11:N22" si="4">M11/$D11*100</f>
        <v>2.3328149300155521</v>
      </c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spans="1:26">
      <c r="A12" s="423">
        <v>2</v>
      </c>
      <c r="B12" s="199"/>
      <c r="C12" s="422" t="str">
        <f>'12'!C12</f>
        <v>LEMAHBANG</v>
      </c>
      <c r="D12" s="423">
        <v>712</v>
      </c>
      <c r="E12" s="424">
        <v>12</v>
      </c>
      <c r="F12" s="425">
        <f t="shared" si="0"/>
        <v>1.6853932584269662</v>
      </c>
      <c r="G12" s="426">
        <v>2</v>
      </c>
      <c r="H12" s="425">
        <f t="shared" si="1"/>
        <v>0.2808988764044944</v>
      </c>
      <c r="I12" s="426">
        <v>7</v>
      </c>
      <c r="J12" s="425">
        <f t="shared" si="2"/>
        <v>0.9831460674157303</v>
      </c>
      <c r="K12" s="426">
        <v>29</v>
      </c>
      <c r="L12" s="425">
        <f t="shared" si="3"/>
        <v>4.0730337078651688</v>
      </c>
      <c r="M12" s="426">
        <v>15</v>
      </c>
      <c r="N12" s="425">
        <f t="shared" si="4"/>
        <v>2.106741573033708</v>
      </c>
      <c r="O12" s="427"/>
      <c r="P12" s="427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>
      <c r="A13" s="423">
        <v>3</v>
      </c>
      <c r="B13" s="199"/>
      <c r="C13" s="422" t="str">
        <f>'12'!C13</f>
        <v>KARANGBANGUN</v>
      </c>
      <c r="D13" s="423">
        <v>623</v>
      </c>
      <c r="E13" s="424">
        <v>16</v>
      </c>
      <c r="F13" s="425">
        <f t="shared" si="0"/>
        <v>2.5682182985553772</v>
      </c>
      <c r="G13" s="426">
        <v>7</v>
      </c>
      <c r="H13" s="425">
        <f t="shared" si="1"/>
        <v>1.1235955056179776</v>
      </c>
      <c r="I13" s="426">
        <v>4</v>
      </c>
      <c r="J13" s="425">
        <f t="shared" si="2"/>
        <v>0.6420545746388443</v>
      </c>
      <c r="K13" s="426">
        <v>18</v>
      </c>
      <c r="L13" s="425">
        <f t="shared" si="3"/>
        <v>2.8892455858747992</v>
      </c>
      <c r="M13" s="426">
        <v>8</v>
      </c>
      <c r="N13" s="425">
        <f t="shared" si="4"/>
        <v>1.2841091492776886</v>
      </c>
      <c r="O13" s="427"/>
      <c r="P13" s="427"/>
      <c r="Q13" s="102"/>
      <c r="R13" s="102"/>
      <c r="S13" s="102"/>
      <c r="T13" s="102"/>
      <c r="U13" s="102"/>
      <c r="V13" s="102"/>
      <c r="W13" s="102"/>
      <c r="X13" s="102"/>
      <c r="Y13" s="102"/>
      <c r="Z13" s="102"/>
    </row>
    <row r="14" spans="1:26">
      <c r="A14" s="423">
        <v>4</v>
      </c>
      <c r="B14" s="199"/>
      <c r="C14" s="422" t="str">
        <f>'12'!C14</f>
        <v>PLOSO</v>
      </c>
      <c r="D14" s="423">
        <v>633</v>
      </c>
      <c r="E14" s="424">
        <v>13</v>
      </c>
      <c r="F14" s="425">
        <f t="shared" si="0"/>
        <v>2.0537124802527646</v>
      </c>
      <c r="G14" s="426">
        <v>4</v>
      </c>
      <c r="H14" s="425">
        <f t="shared" si="1"/>
        <v>0.63191153238546605</v>
      </c>
      <c r="I14" s="426">
        <v>3</v>
      </c>
      <c r="J14" s="425">
        <f t="shared" si="2"/>
        <v>0.47393364928909953</v>
      </c>
      <c r="K14" s="426">
        <v>33</v>
      </c>
      <c r="L14" s="425">
        <f t="shared" si="3"/>
        <v>5.2132701421800949</v>
      </c>
      <c r="M14" s="426">
        <v>10</v>
      </c>
      <c r="N14" s="425">
        <f t="shared" si="4"/>
        <v>1.5797788309636649</v>
      </c>
      <c r="O14" s="427"/>
      <c r="P14" s="427"/>
      <c r="Q14" s="102"/>
      <c r="R14" s="102"/>
      <c r="S14" s="102"/>
      <c r="T14" s="102"/>
      <c r="U14" s="102"/>
      <c r="V14" s="102"/>
      <c r="W14" s="102"/>
      <c r="X14" s="102"/>
      <c r="Y14" s="102"/>
      <c r="Z14" s="102"/>
    </row>
    <row r="15" spans="1:26">
      <c r="A15" s="423">
        <v>5</v>
      </c>
      <c r="B15" s="199"/>
      <c r="C15" s="422" t="str">
        <f>'12'!C15</f>
        <v>GIRIWONDO</v>
      </c>
      <c r="D15" s="423">
        <v>685</v>
      </c>
      <c r="E15" s="424">
        <v>15</v>
      </c>
      <c r="F15" s="425">
        <f t="shared" si="0"/>
        <v>2.1897810218978102</v>
      </c>
      <c r="G15" s="426">
        <v>6</v>
      </c>
      <c r="H15" s="425">
        <f t="shared" si="1"/>
        <v>0.87591240875912413</v>
      </c>
      <c r="I15" s="426">
        <v>8</v>
      </c>
      <c r="J15" s="425">
        <f t="shared" si="2"/>
        <v>1.167883211678832</v>
      </c>
      <c r="K15" s="426">
        <v>12</v>
      </c>
      <c r="L15" s="425">
        <f t="shared" si="3"/>
        <v>1.7518248175182483</v>
      </c>
      <c r="M15" s="426">
        <v>17</v>
      </c>
      <c r="N15" s="425">
        <f t="shared" si="4"/>
        <v>2.4817518248175183</v>
      </c>
      <c r="O15" s="427"/>
      <c r="P15" s="427"/>
      <c r="Q15" s="102"/>
      <c r="R15" s="102"/>
      <c r="S15" s="102"/>
      <c r="T15" s="102"/>
      <c r="U15" s="102"/>
      <c r="V15" s="102"/>
      <c r="W15" s="102"/>
      <c r="X15" s="102"/>
      <c r="Y15" s="102"/>
      <c r="Z15" s="102"/>
    </row>
    <row r="16" spans="1:26">
      <c r="A16" s="423">
        <v>6</v>
      </c>
      <c r="B16" s="199"/>
      <c r="C16" s="422" t="str">
        <f>'12'!C16</f>
        <v>KADIPIRO</v>
      </c>
      <c r="D16" s="423">
        <v>820</v>
      </c>
      <c r="E16" s="424">
        <v>19</v>
      </c>
      <c r="F16" s="425">
        <f t="shared" si="0"/>
        <v>2.3170731707317072</v>
      </c>
      <c r="G16" s="426">
        <v>8</v>
      </c>
      <c r="H16" s="425">
        <f t="shared" si="1"/>
        <v>0.97560975609756095</v>
      </c>
      <c r="I16" s="426">
        <v>5</v>
      </c>
      <c r="J16" s="425">
        <f t="shared" si="2"/>
        <v>0.6097560975609756</v>
      </c>
      <c r="K16" s="426">
        <v>37</v>
      </c>
      <c r="L16" s="425">
        <f t="shared" si="3"/>
        <v>4.5121951219512191</v>
      </c>
      <c r="M16" s="426">
        <v>16</v>
      </c>
      <c r="N16" s="425">
        <f t="shared" si="4"/>
        <v>1.9512195121951219</v>
      </c>
      <c r="O16" s="427"/>
      <c r="P16" s="427"/>
      <c r="Q16" s="102"/>
      <c r="R16" s="102"/>
      <c r="S16" s="102"/>
      <c r="T16" s="102"/>
      <c r="U16" s="102"/>
      <c r="V16" s="102"/>
      <c r="W16" s="102"/>
      <c r="X16" s="102"/>
      <c r="Y16" s="102"/>
      <c r="Z16" s="102"/>
    </row>
    <row r="17" spans="1:26">
      <c r="A17" s="423">
        <v>7</v>
      </c>
      <c r="B17" s="199"/>
      <c r="C17" s="422" t="str">
        <f>'12'!C17</f>
        <v>JUMANTORO</v>
      </c>
      <c r="D17" s="423">
        <v>926</v>
      </c>
      <c r="E17" s="424">
        <v>27</v>
      </c>
      <c r="F17" s="425">
        <f t="shared" si="0"/>
        <v>2.9157667386609072</v>
      </c>
      <c r="G17" s="426">
        <v>5</v>
      </c>
      <c r="H17" s="425">
        <f t="shared" si="1"/>
        <v>0.5399568034557235</v>
      </c>
      <c r="I17" s="426">
        <v>15</v>
      </c>
      <c r="J17" s="425">
        <f t="shared" si="2"/>
        <v>1.6198704103671708</v>
      </c>
      <c r="K17" s="426">
        <v>35</v>
      </c>
      <c r="L17" s="425">
        <f t="shared" si="3"/>
        <v>3.7796976241900646</v>
      </c>
      <c r="M17" s="426">
        <v>20</v>
      </c>
      <c r="N17" s="425">
        <f t="shared" si="4"/>
        <v>2.159827213822894</v>
      </c>
      <c r="O17" s="427"/>
      <c r="P17" s="427"/>
      <c r="Q17" s="102"/>
      <c r="R17" s="102"/>
      <c r="S17" s="102"/>
      <c r="T17" s="102"/>
      <c r="U17" s="102"/>
      <c r="V17" s="102"/>
      <c r="W17" s="102"/>
      <c r="X17" s="102"/>
      <c r="Y17" s="102"/>
      <c r="Z17" s="102"/>
    </row>
    <row r="18" spans="1:26">
      <c r="A18" s="423">
        <v>8</v>
      </c>
      <c r="B18" s="199"/>
      <c r="C18" s="422" t="str">
        <f>'12'!C18</f>
        <v>KEDAWUNG</v>
      </c>
      <c r="D18" s="423">
        <v>690</v>
      </c>
      <c r="E18" s="424">
        <v>13</v>
      </c>
      <c r="F18" s="425">
        <f t="shared" si="0"/>
        <v>1.8840579710144929</v>
      </c>
      <c r="G18" s="426">
        <v>6</v>
      </c>
      <c r="H18" s="425">
        <f t="shared" si="1"/>
        <v>0.86956521739130432</v>
      </c>
      <c r="I18" s="426">
        <v>2</v>
      </c>
      <c r="J18" s="425">
        <f t="shared" si="2"/>
        <v>0.28985507246376813</v>
      </c>
      <c r="K18" s="426">
        <v>28</v>
      </c>
      <c r="L18" s="425">
        <f t="shared" si="3"/>
        <v>4.057971014492753</v>
      </c>
      <c r="M18" s="426">
        <v>15</v>
      </c>
      <c r="N18" s="425">
        <f t="shared" si="4"/>
        <v>2.1739130434782608</v>
      </c>
      <c r="O18" s="427"/>
      <c r="P18" s="427"/>
      <c r="Q18" s="102"/>
      <c r="R18" s="102"/>
      <c r="S18" s="102"/>
      <c r="T18" s="102"/>
      <c r="U18" s="102"/>
      <c r="V18" s="102"/>
      <c r="W18" s="102"/>
      <c r="X18" s="102"/>
      <c r="Y18" s="102"/>
      <c r="Z18" s="102"/>
    </row>
    <row r="19" spans="1:26">
      <c r="A19" s="423">
        <v>9</v>
      </c>
      <c r="B19" s="199"/>
      <c r="C19" s="422" t="str">
        <f>'12'!C19</f>
        <v>BAKALAN</v>
      </c>
      <c r="D19" s="423">
        <v>714</v>
      </c>
      <c r="E19" s="424">
        <v>20</v>
      </c>
      <c r="F19" s="425">
        <f t="shared" si="0"/>
        <v>2.801120448179272</v>
      </c>
      <c r="G19" s="426">
        <v>2</v>
      </c>
      <c r="H19" s="425">
        <f t="shared" si="1"/>
        <v>0.28011204481792717</v>
      </c>
      <c r="I19" s="426">
        <v>9</v>
      </c>
      <c r="J19" s="425">
        <f t="shared" si="2"/>
        <v>1.2605042016806722</v>
      </c>
      <c r="K19" s="426">
        <v>28</v>
      </c>
      <c r="L19" s="425">
        <f t="shared" si="3"/>
        <v>3.9215686274509802</v>
      </c>
      <c r="M19" s="426">
        <v>17</v>
      </c>
      <c r="N19" s="425">
        <f t="shared" si="4"/>
        <v>2.3809523809523809</v>
      </c>
      <c r="O19" s="427"/>
      <c r="P19" s="427"/>
      <c r="Q19" s="102"/>
      <c r="R19" s="102"/>
      <c r="S19" s="102"/>
      <c r="T19" s="102"/>
      <c r="U19" s="102"/>
      <c r="V19" s="102"/>
      <c r="W19" s="102"/>
      <c r="X19" s="102"/>
      <c r="Y19" s="102"/>
      <c r="Z19" s="102"/>
    </row>
    <row r="20" spans="1:26">
      <c r="A20" s="423">
        <v>10</v>
      </c>
      <c r="B20" s="199"/>
      <c r="C20" s="422" t="str">
        <f>'12'!C20</f>
        <v>JUMAPOLO</v>
      </c>
      <c r="D20" s="423">
        <v>1365</v>
      </c>
      <c r="E20" s="424">
        <v>27</v>
      </c>
      <c r="F20" s="425">
        <f t="shared" si="0"/>
        <v>1.9780219780219779</v>
      </c>
      <c r="G20" s="426">
        <v>4</v>
      </c>
      <c r="H20" s="425">
        <f t="shared" si="1"/>
        <v>0.29304029304029305</v>
      </c>
      <c r="I20" s="426">
        <v>6</v>
      </c>
      <c r="J20" s="425">
        <f t="shared" si="2"/>
        <v>0.43956043956043955</v>
      </c>
      <c r="K20" s="426">
        <v>41</v>
      </c>
      <c r="L20" s="425">
        <f t="shared" si="3"/>
        <v>3.0036630036630036</v>
      </c>
      <c r="M20" s="426">
        <v>31</v>
      </c>
      <c r="N20" s="425">
        <f t="shared" si="4"/>
        <v>2.271062271062271</v>
      </c>
      <c r="O20" s="427"/>
      <c r="P20" s="427"/>
      <c r="Q20" s="102"/>
      <c r="R20" s="102"/>
      <c r="S20" s="102"/>
      <c r="T20" s="304" t="s">
        <v>772</v>
      </c>
      <c r="U20" s="102"/>
      <c r="V20" s="102"/>
      <c r="W20" s="102"/>
      <c r="X20" s="102"/>
      <c r="Y20" s="102"/>
      <c r="Z20" s="102"/>
    </row>
    <row r="21" spans="1:26" ht="15.75" customHeight="1">
      <c r="A21" s="423">
        <v>11</v>
      </c>
      <c r="B21" s="199"/>
      <c r="C21" s="422" t="str">
        <f>'12'!C21</f>
        <v>KWANGSAN</v>
      </c>
      <c r="D21" s="423">
        <v>1072</v>
      </c>
      <c r="E21" s="424">
        <v>29</v>
      </c>
      <c r="F21" s="425">
        <f t="shared" si="0"/>
        <v>2.7052238805970146</v>
      </c>
      <c r="G21" s="426">
        <v>4</v>
      </c>
      <c r="H21" s="425">
        <f t="shared" si="1"/>
        <v>0.37313432835820892</v>
      </c>
      <c r="I21" s="426">
        <v>11</v>
      </c>
      <c r="J21" s="425">
        <f t="shared" si="2"/>
        <v>1.0261194029850746</v>
      </c>
      <c r="K21" s="426">
        <v>47</v>
      </c>
      <c r="L21" s="425">
        <f t="shared" si="3"/>
        <v>4.3843283582089558</v>
      </c>
      <c r="M21" s="426">
        <v>26</v>
      </c>
      <c r="N21" s="425">
        <f t="shared" si="4"/>
        <v>2.4253731343283582</v>
      </c>
      <c r="O21" s="427"/>
      <c r="P21" s="427"/>
      <c r="Q21" s="102"/>
      <c r="R21" s="102"/>
      <c r="S21" s="102"/>
      <c r="T21" s="102"/>
      <c r="U21" s="102"/>
      <c r="V21" s="102"/>
      <c r="W21" s="102"/>
      <c r="X21" s="102"/>
      <c r="Y21" s="102"/>
      <c r="Z21" s="102"/>
    </row>
    <row r="22" spans="1:26" ht="15.75" customHeight="1">
      <c r="A22" s="423">
        <v>12</v>
      </c>
      <c r="B22" s="431"/>
      <c r="C22" s="422" t="str">
        <f>'12'!C22</f>
        <v>JATIREJO</v>
      </c>
      <c r="D22" s="423">
        <v>930</v>
      </c>
      <c r="E22" s="424">
        <v>29</v>
      </c>
      <c r="F22" s="425">
        <f t="shared" si="0"/>
        <v>3.118279569892473</v>
      </c>
      <c r="G22" s="426">
        <v>13</v>
      </c>
      <c r="H22" s="425">
        <f t="shared" si="1"/>
        <v>1.3978494623655915</v>
      </c>
      <c r="I22" s="426">
        <v>3</v>
      </c>
      <c r="J22" s="425">
        <f t="shared" si="2"/>
        <v>0.32258064516129031</v>
      </c>
      <c r="K22" s="426">
        <v>33</v>
      </c>
      <c r="L22" s="425">
        <f t="shared" si="3"/>
        <v>3.5483870967741935</v>
      </c>
      <c r="M22" s="426">
        <v>23</v>
      </c>
      <c r="N22" s="425">
        <f t="shared" si="4"/>
        <v>2.4731182795698925</v>
      </c>
      <c r="O22" s="427"/>
      <c r="P22" s="427"/>
      <c r="Q22" s="102"/>
      <c r="R22" s="102"/>
      <c r="S22" s="102"/>
      <c r="T22" s="102"/>
      <c r="U22" s="102"/>
      <c r="V22" s="102"/>
      <c r="W22" s="102"/>
      <c r="X22" s="102"/>
      <c r="Y22" s="102"/>
      <c r="Z22" s="102"/>
    </row>
    <row r="23" spans="1:26" ht="15.75" customHeight="1">
      <c r="A23" s="203"/>
      <c r="B23" s="176"/>
      <c r="C23" s="176"/>
      <c r="D23" s="203"/>
      <c r="E23" s="226"/>
      <c r="F23" s="432"/>
      <c r="G23" s="433"/>
      <c r="H23" s="432"/>
      <c r="I23" s="433"/>
      <c r="J23" s="432"/>
      <c r="K23" s="434"/>
      <c r="L23" s="432"/>
      <c r="M23" s="434"/>
      <c r="N23" s="432"/>
      <c r="O23" s="427"/>
      <c r="P23" s="427"/>
      <c r="Q23" s="102"/>
      <c r="R23" s="102"/>
      <c r="S23" s="102"/>
      <c r="T23" s="102"/>
      <c r="U23" s="102"/>
      <c r="V23" s="102"/>
      <c r="W23" s="102"/>
      <c r="X23" s="102"/>
      <c r="Y23" s="102"/>
      <c r="Z23" s="102"/>
    </row>
    <row r="24" spans="1:26" ht="15.75" customHeight="1">
      <c r="A24" s="131" t="s">
        <v>591</v>
      </c>
      <c r="B24" s="156"/>
      <c r="C24" s="418"/>
      <c r="D24" s="237">
        <f t="shared" ref="D24:E24" si="5">SUM(D11:D23)</f>
        <v>9813</v>
      </c>
      <c r="E24" s="237">
        <f t="shared" si="5"/>
        <v>243</v>
      </c>
      <c r="F24" s="238">
        <f>E24/$D24*100</f>
        <v>2.4763069397737696</v>
      </c>
      <c r="G24" s="237">
        <f>SUM(G11:G23)</f>
        <v>65</v>
      </c>
      <c r="H24" s="238">
        <f>G24/$D24*100</f>
        <v>0.66238662998063791</v>
      </c>
      <c r="I24" s="237">
        <f>SUM(I11:I23)</f>
        <v>79</v>
      </c>
      <c r="J24" s="238">
        <f>I24/$D24*100</f>
        <v>0.80505451951492923</v>
      </c>
      <c r="K24" s="237">
        <f>SUM(K11:K23)</f>
        <v>368</v>
      </c>
      <c r="L24" s="238">
        <f>K24/$D24*100</f>
        <v>3.7501273820442274</v>
      </c>
      <c r="M24" s="435">
        <f>SUM(M11:M23)</f>
        <v>213</v>
      </c>
      <c r="N24" s="238">
        <f>M24/$D24*100</f>
        <v>2.1705900336288599</v>
      </c>
      <c r="O24" s="427"/>
      <c r="P24" s="427"/>
      <c r="Q24" s="102"/>
      <c r="R24" s="102"/>
      <c r="S24" s="102"/>
      <c r="T24" s="102"/>
      <c r="U24" s="102"/>
      <c r="V24" s="102"/>
      <c r="X24" s="102"/>
      <c r="Y24" s="102"/>
      <c r="Z24" s="102"/>
    </row>
    <row r="25" spans="1:26" ht="15.75" customHeight="1">
      <c r="A25" s="420"/>
      <c r="B25" s="420"/>
      <c r="C25" s="420"/>
      <c r="D25" s="420"/>
      <c r="E25" s="163"/>
      <c r="F25" s="163"/>
      <c r="G25" s="163"/>
      <c r="H25" s="163"/>
      <c r="I25" s="163"/>
      <c r="J25" s="163"/>
      <c r="K25" s="163"/>
      <c r="L25" s="163"/>
      <c r="M25" s="163"/>
      <c r="N25" s="163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</row>
    <row r="26" spans="1:26" ht="15.75" customHeight="1">
      <c r="A26" s="137" t="s">
        <v>505</v>
      </c>
      <c r="B26" s="102"/>
      <c r="C26" s="102"/>
      <c r="D26" s="304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</row>
    <row r="27" spans="1:26" ht="15.75" customHeight="1">
      <c r="A27" s="102"/>
      <c r="B27" s="102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</row>
    <row r="28" spans="1:26" ht="15.75" customHeight="1">
      <c r="A28" s="102"/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</row>
    <row r="29" spans="1:26" ht="15.75" customHeight="1">
      <c r="A29" s="102"/>
      <c r="B29" s="304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</row>
    <row r="30" spans="1:26" ht="15.75" customHeight="1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</row>
    <row r="31" spans="1:26" ht="15.75" customHeight="1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</row>
    <row r="32" spans="1:26" ht="15.75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</row>
    <row r="33" spans="1:26" ht="15.75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</row>
    <row r="34" spans="1:26" ht="15.7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</row>
    <row r="35" spans="1:26" ht="15.7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 spans="1:26" ht="15.7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</row>
    <row r="37" spans="1:26" ht="15.7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</row>
    <row r="38" spans="1:26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</row>
    <row r="39" spans="1:26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</row>
    <row r="40" spans="1:26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</row>
    <row r="41" spans="1:26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</row>
    <row r="42" spans="1:26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</row>
    <row r="43" spans="1:26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 spans="1:26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</row>
    <row r="45" spans="1:26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 spans="1:26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 spans="1:26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26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 spans="1:26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spans="1:26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 spans="1:26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 spans="1:26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 spans="1:26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spans="1:26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 spans="1:26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 spans="1:26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 spans="1:26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spans="1:26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 spans="1:26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 spans="1:26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 spans="1:26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spans="1:26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 spans="1:26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 spans="1:26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 spans="1:26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spans="1:26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 spans="1:26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 spans="1:26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 spans="1:26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 spans="1:26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 spans="1:26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 spans="1:26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 spans="1:26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 spans="1:26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 spans="1:26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 spans="1:26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 spans="1:26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 spans="1:26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 spans="1:26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 spans="1:26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 spans="1:26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 spans="1:26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 spans="1:26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 spans="1:26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 spans="1:26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 spans="1:26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 spans="1:26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 spans="1:26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 spans="1:26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 spans="1:26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 spans="1:26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 spans="1:26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 spans="1:26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 spans="1:2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 spans="1:26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 spans="1:26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 spans="1:26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 spans="1:26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 spans="1:26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 spans="1:26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 spans="1:26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 spans="1:26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 spans="1:26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 spans="1:26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 spans="1:26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 spans="1:26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 spans="1:26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 spans="1:26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 spans="1:26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 spans="1:26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 spans="1:26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 spans="1:26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 spans="1:26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 spans="1:26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 spans="1:26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 spans="1:26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 spans="1:26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 spans="1:26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 spans="1:26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 spans="1:26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 spans="1:26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 spans="1:26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 spans="1:26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 spans="1:26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 spans="1:26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 spans="1:26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 spans="1:26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 spans="1:26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 spans="1:26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 spans="1:26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 spans="1:26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 spans="1:26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 spans="1:26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 spans="1:26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 spans="1:26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 spans="1:26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 spans="1:26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 spans="1:26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 spans="1:26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 spans="1:26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 spans="1:26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 spans="1:26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 spans="1:26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 spans="1:26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 spans="1:26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 spans="1:26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 spans="1:26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 spans="1:26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 spans="1:26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 spans="1:26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 spans="1:26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 spans="1:26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 spans="1:26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 spans="1:26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 spans="1:26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 spans="1:26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 spans="1:26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 spans="1:26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 spans="1:26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 spans="1:26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 spans="1:26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 spans="1:26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 spans="1:26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 spans="1:26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 spans="1:26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 spans="1:26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 spans="1:26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 spans="1:26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 spans="1:26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 spans="1:26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 spans="1:26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 spans="1:26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 spans="1:26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 spans="1:26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 spans="1:26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 spans="1:26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 spans="1:26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 spans="1:26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 spans="1:26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 spans="1:26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 spans="1:26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 spans="1:26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 spans="1:26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 spans="1:26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 spans="1:26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 spans="1:26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 spans="1:26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 spans="1:26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 spans="1:26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 spans="1:26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 spans="1:26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 spans="1:26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 spans="1:26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 spans="1:26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 spans="1:26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 spans="1:26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 spans="1:26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 spans="1:26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 spans="1:26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 spans="1:26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 spans="1:26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 spans="1:26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 spans="1:26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 spans="1:26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 spans="1:26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 spans="1:26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 spans="1:26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 spans="1:26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 spans="1:26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 spans="1:26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 spans="1:26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 spans="1:26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 spans="1:26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 spans="1:26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 spans="1:26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 spans="1:26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</row>
    <row r="222" spans="1:26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</row>
    <row r="223" spans="1:26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</row>
    <row r="224" spans="1:26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</row>
    <row r="225" spans="1:14" ht="15.75" customHeight="1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</row>
    <row r="226" spans="1:14" ht="15.75" customHeight="1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</row>
    <row r="227" spans="1:14" ht="15.75" customHeight="1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</row>
    <row r="228" spans="1:14" ht="15.75" customHeight="1">
      <c r="A228" s="102"/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</row>
    <row r="229" spans="1:14" ht="15.75" customHeight="1">
      <c r="A229" s="102"/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</row>
    <row r="230" spans="1:14" ht="15.75" customHeight="1">
      <c r="A230" s="102"/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</row>
    <row r="231" spans="1:14" ht="15.75" customHeight="1"/>
    <row r="232" spans="1:14" ht="15.75" customHeight="1"/>
    <row r="233" spans="1:14" ht="15.75" customHeight="1"/>
    <row r="234" spans="1:14" ht="15.75" customHeight="1"/>
    <row r="235" spans="1:14" ht="15.75" customHeight="1"/>
    <row r="236" spans="1:14" ht="15.75" customHeight="1"/>
    <row r="237" spans="1:14" ht="15.75" customHeight="1"/>
    <row r="238" spans="1:14" ht="15.75" customHeight="1"/>
    <row r="239" spans="1:14" ht="15.75" customHeight="1"/>
    <row r="240" spans="1:14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1">
    <mergeCell ref="G8:H8"/>
    <mergeCell ref="I8:J8"/>
    <mergeCell ref="K8:L8"/>
    <mergeCell ref="M8:N8"/>
    <mergeCell ref="A3:N3"/>
    <mergeCell ref="A7:A9"/>
    <mergeCell ref="B7:B9"/>
    <mergeCell ref="C7:C9"/>
    <mergeCell ref="D7:D9"/>
    <mergeCell ref="E7:N7"/>
    <mergeCell ref="E8:F8"/>
  </mergeCells>
  <pageMargins left="0.7" right="0.7" top="0.75" bottom="0.75" header="0" footer="0"/>
  <pageSetup paperSize="9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1000"/>
  <sheetViews>
    <sheetView workbookViewId="0"/>
  </sheetViews>
  <sheetFormatPr defaultColWidth="14.42578125" defaultRowHeight="15" customHeight="1"/>
  <cols>
    <col min="1" max="1" width="5.5703125" customWidth="1"/>
    <col min="2" max="2" width="21.42578125" customWidth="1"/>
    <col min="3" max="3" width="23.140625" customWidth="1"/>
    <col min="4" max="4" width="20.5703125" customWidth="1"/>
    <col min="5" max="5" width="20" customWidth="1"/>
    <col min="6" max="6" width="15.85546875" customWidth="1"/>
    <col min="7" max="7" width="18.7109375" customWidth="1"/>
    <col min="8" max="8" width="18" customWidth="1"/>
    <col min="9" max="26" width="9.28515625" customWidth="1"/>
  </cols>
  <sheetData>
    <row r="1" spans="1:26" ht="15.75">
      <c r="A1" s="100" t="s">
        <v>773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6.5">
      <c r="A3" s="963" t="s">
        <v>774</v>
      </c>
      <c r="B3" s="953"/>
      <c r="C3" s="953"/>
      <c r="D3" s="953"/>
      <c r="E3" s="953"/>
      <c r="F3" s="953"/>
      <c r="G3" s="953"/>
      <c r="H3" s="953"/>
      <c r="I3" s="285"/>
      <c r="J3" s="285"/>
      <c r="K3" s="285"/>
      <c r="L3" s="285"/>
      <c r="M3" s="285"/>
      <c r="N3" s="285"/>
      <c r="O3" s="285"/>
      <c r="P3" s="285"/>
      <c r="Q3" s="285"/>
      <c r="R3" s="285"/>
      <c r="S3" s="285"/>
      <c r="T3" s="285"/>
      <c r="U3" s="285"/>
      <c r="V3" s="285"/>
      <c r="W3" s="285"/>
      <c r="X3" s="285"/>
      <c r="Y3" s="285"/>
      <c r="Z3" s="285"/>
    </row>
    <row r="4" spans="1:26" ht="16.5">
      <c r="A4" s="101"/>
      <c r="B4" s="101"/>
      <c r="C4" s="275"/>
      <c r="D4" s="139" t="str">
        <f>'1'!E5</f>
        <v>KABUPATEN/KOTA</v>
      </c>
      <c r="E4" s="105" t="str">
        <f>'1'!$F$5</f>
        <v>KARANGANYAR</v>
      </c>
      <c r="F4" s="105"/>
      <c r="G4" s="275"/>
      <c r="H4" s="275"/>
      <c r="I4" s="285"/>
      <c r="J4" s="285"/>
      <c r="K4" s="285"/>
      <c r="L4" s="285"/>
      <c r="M4" s="285"/>
      <c r="N4" s="285"/>
      <c r="O4" s="285"/>
      <c r="P4" s="285"/>
      <c r="Q4" s="285"/>
      <c r="R4" s="285"/>
      <c r="S4" s="285"/>
      <c r="T4" s="285"/>
      <c r="U4" s="285"/>
      <c r="V4" s="285"/>
      <c r="W4" s="285"/>
      <c r="X4" s="285"/>
      <c r="Y4" s="285"/>
      <c r="Z4" s="285"/>
    </row>
    <row r="5" spans="1:26" ht="16.5">
      <c r="A5" s="101"/>
      <c r="B5" s="101"/>
      <c r="C5" s="275"/>
      <c r="D5" s="139" t="str">
        <f>'1'!E6</f>
        <v>TAHUN</v>
      </c>
      <c r="E5" s="105">
        <f>'1'!$F$6</f>
        <v>2023</v>
      </c>
      <c r="F5" s="105"/>
      <c r="G5" s="275"/>
      <c r="H5" s="275"/>
      <c r="I5" s="285"/>
      <c r="J5" s="285"/>
      <c r="K5" s="285"/>
      <c r="L5" s="285"/>
      <c r="M5" s="285"/>
      <c r="N5" s="285"/>
      <c r="O5" s="285"/>
      <c r="P5" s="285"/>
      <c r="Q5" s="285"/>
      <c r="R5" s="285"/>
      <c r="S5" s="285"/>
      <c r="T5" s="285"/>
      <c r="U5" s="285"/>
      <c r="V5" s="285"/>
      <c r="W5" s="285"/>
      <c r="X5" s="285"/>
      <c r="Y5" s="285"/>
      <c r="Z5" s="285"/>
    </row>
    <row r="6" spans="1:26">
      <c r="A6" s="106"/>
      <c r="B6" s="106"/>
      <c r="C6" s="106"/>
      <c r="D6" s="106"/>
      <c r="E6" s="106"/>
      <c r="F6" s="106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19.5" customHeight="1">
      <c r="A7" s="964" t="s">
        <v>4</v>
      </c>
      <c r="B7" s="964" t="s">
        <v>498</v>
      </c>
      <c r="C7" s="964" t="str">
        <f>'12'!C7</f>
        <v>DESA</v>
      </c>
      <c r="D7" s="969" t="s">
        <v>755</v>
      </c>
      <c r="E7" s="988" t="s">
        <v>775</v>
      </c>
      <c r="F7" s="977"/>
      <c r="G7" s="977"/>
      <c r="H7" s="978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43.5" customHeight="1">
      <c r="A8" s="955"/>
      <c r="B8" s="955"/>
      <c r="C8" s="955"/>
      <c r="D8" s="955"/>
      <c r="E8" s="201" t="s">
        <v>776</v>
      </c>
      <c r="F8" s="141" t="s">
        <v>30</v>
      </c>
      <c r="G8" s="201" t="s">
        <v>777</v>
      </c>
      <c r="H8" s="141" t="s">
        <v>30</v>
      </c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 ht="13.5" customHeight="1">
      <c r="A9" s="430">
        <v>1</v>
      </c>
      <c r="B9" s="291">
        <v>2</v>
      </c>
      <c r="C9" s="115">
        <v>3</v>
      </c>
      <c r="D9" s="115">
        <v>4</v>
      </c>
      <c r="E9" s="115">
        <v>5</v>
      </c>
      <c r="F9" s="115">
        <v>6</v>
      </c>
      <c r="G9" s="115">
        <v>7</v>
      </c>
      <c r="H9" s="115">
        <v>8</v>
      </c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</row>
    <row r="10" spans="1:26">
      <c r="A10" s="423">
        <v>1</v>
      </c>
      <c r="B10" s="421" t="s">
        <v>500</v>
      </c>
      <c r="C10" s="422" t="str">
        <f>'12'!C11</f>
        <v>PASEBAN</v>
      </c>
      <c r="D10" s="436">
        <v>37</v>
      </c>
      <c r="E10" s="437">
        <f t="shared" ref="E10:E21" si="0">D10</f>
        <v>37</v>
      </c>
      <c r="F10" s="438">
        <f t="shared" ref="F10:F21" si="1">E10/D10*100</f>
        <v>100</v>
      </c>
      <c r="G10" s="439">
        <f t="shared" ref="G10:G21" si="2">D10</f>
        <v>37</v>
      </c>
      <c r="H10" s="438">
        <f t="shared" ref="H10:H21" si="3">G10/D10*100</f>
        <v>100</v>
      </c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</row>
    <row r="11" spans="1:26">
      <c r="A11" s="423">
        <v>2</v>
      </c>
      <c r="B11" s="440"/>
      <c r="C11" s="422" t="str">
        <f>'12'!C12</f>
        <v>LEMAHBANG</v>
      </c>
      <c r="D11" s="436">
        <v>30</v>
      </c>
      <c r="E11" s="437">
        <f t="shared" si="0"/>
        <v>30</v>
      </c>
      <c r="F11" s="438">
        <f t="shared" si="1"/>
        <v>100</v>
      </c>
      <c r="G11" s="439">
        <f t="shared" si="2"/>
        <v>30</v>
      </c>
      <c r="H11" s="438">
        <f t="shared" si="3"/>
        <v>100</v>
      </c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spans="1:26">
      <c r="A12" s="423">
        <v>3</v>
      </c>
      <c r="B12" s="440"/>
      <c r="C12" s="422" t="str">
        <f>'12'!C13</f>
        <v>KARANGBANGUN</v>
      </c>
      <c r="D12" s="436">
        <v>18</v>
      </c>
      <c r="E12" s="437">
        <f t="shared" si="0"/>
        <v>18</v>
      </c>
      <c r="F12" s="438">
        <f t="shared" si="1"/>
        <v>100</v>
      </c>
      <c r="G12" s="439">
        <f t="shared" si="2"/>
        <v>18</v>
      </c>
      <c r="H12" s="438">
        <f t="shared" si="3"/>
        <v>100</v>
      </c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>
      <c r="A13" s="423">
        <v>4</v>
      </c>
      <c r="B13" s="440"/>
      <c r="C13" s="422" t="str">
        <f>'12'!C14</f>
        <v>PLOSO</v>
      </c>
      <c r="D13" s="436">
        <v>33</v>
      </c>
      <c r="E13" s="437">
        <f t="shared" si="0"/>
        <v>33</v>
      </c>
      <c r="F13" s="438">
        <f t="shared" si="1"/>
        <v>100</v>
      </c>
      <c r="G13" s="439">
        <f t="shared" si="2"/>
        <v>33</v>
      </c>
      <c r="H13" s="438">
        <f t="shared" si="3"/>
        <v>100</v>
      </c>
      <c r="I13" s="102"/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</row>
    <row r="14" spans="1:26">
      <c r="A14" s="423">
        <v>5</v>
      </c>
      <c r="B14" s="440"/>
      <c r="C14" s="422" t="str">
        <f>'12'!C15</f>
        <v>GIRIWONDO</v>
      </c>
      <c r="D14" s="436">
        <v>33</v>
      </c>
      <c r="E14" s="437">
        <f t="shared" si="0"/>
        <v>33</v>
      </c>
      <c r="F14" s="438">
        <f t="shared" si="1"/>
        <v>100</v>
      </c>
      <c r="G14" s="439">
        <f t="shared" si="2"/>
        <v>33</v>
      </c>
      <c r="H14" s="438">
        <f t="shared" si="3"/>
        <v>100</v>
      </c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</row>
    <row r="15" spans="1:26">
      <c r="A15" s="423">
        <v>6</v>
      </c>
      <c r="B15" s="440"/>
      <c r="C15" s="422" t="str">
        <f>'12'!C16</f>
        <v>KADIPIRO</v>
      </c>
      <c r="D15" s="436">
        <v>33</v>
      </c>
      <c r="E15" s="437">
        <f t="shared" si="0"/>
        <v>33</v>
      </c>
      <c r="F15" s="438">
        <f t="shared" si="1"/>
        <v>100</v>
      </c>
      <c r="G15" s="439">
        <f t="shared" si="2"/>
        <v>33</v>
      </c>
      <c r="H15" s="438">
        <f t="shared" si="3"/>
        <v>100</v>
      </c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</row>
    <row r="16" spans="1:26">
      <c r="A16" s="423">
        <v>7</v>
      </c>
      <c r="B16" s="440"/>
      <c r="C16" s="422" t="str">
        <f>'12'!C17</f>
        <v>JUMANTORO</v>
      </c>
      <c r="D16" s="436">
        <v>49</v>
      </c>
      <c r="E16" s="437">
        <f t="shared" si="0"/>
        <v>49</v>
      </c>
      <c r="F16" s="438">
        <f t="shared" si="1"/>
        <v>100</v>
      </c>
      <c r="G16" s="439">
        <f t="shared" si="2"/>
        <v>49</v>
      </c>
      <c r="H16" s="438">
        <f t="shared" si="3"/>
        <v>100</v>
      </c>
      <c r="I16" s="102"/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</row>
    <row r="17" spans="1:26">
      <c r="A17" s="423">
        <v>8</v>
      </c>
      <c r="B17" s="440"/>
      <c r="C17" s="422" t="str">
        <f>'12'!C18</f>
        <v>KEDAWUNG</v>
      </c>
      <c r="D17" s="436">
        <v>23</v>
      </c>
      <c r="E17" s="437">
        <f t="shared" si="0"/>
        <v>23</v>
      </c>
      <c r="F17" s="438">
        <f t="shared" si="1"/>
        <v>100</v>
      </c>
      <c r="G17" s="439">
        <f t="shared" si="2"/>
        <v>23</v>
      </c>
      <c r="H17" s="438">
        <f t="shared" si="3"/>
        <v>100</v>
      </c>
      <c r="I17" s="102"/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</row>
    <row r="18" spans="1:26">
      <c r="A18" s="423">
        <v>9</v>
      </c>
      <c r="B18" s="440"/>
      <c r="C18" s="422" t="str">
        <f>'12'!C19</f>
        <v>BAKALAN</v>
      </c>
      <c r="D18" s="436">
        <v>36</v>
      </c>
      <c r="E18" s="437">
        <f t="shared" si="0"/>
        <v>36</v>
      </c>
      <c r="F18" s="438">
        <f t="shared" si="1"/>
        <v>100</v>
      </c>
      <c r="G18" s="439">
        <f t="shared" si="2"/>
        <v>36</v>
      </c>
      <c r="H18" s="438">
        <f t="shared" si="3"/>
        <v>100</v>
      </c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</row>
    <row r="19" spans="1:26">
      <c r="A19" s="423">
        <v>10</v>
      </c>
      <c r="B19" s="440"/>
      <c r="C19" s="422" t="str">
        <f>'12'!C20</f>
        <v>JUMAPOLO</v>
      </c>
      <c r="D19" s="436">
        <v>56</v>
      </c>
      <c r="E19" s="437">
        <f t="shared" si="0"/>
        <v>56</v>
      </c>
      <c r="F19" s="438">
        <f t="shared" si="1"/>
        <v>100</v>
      </c>
      <c r="G19" s="439">
        <f t="shared" si="2"/>
        <v>56</v>
      </c>
      <c r="H19" s="438">
        <f t="shared" si="3"/>
        <v>100</v>
      </c>
      <c r="I19" s="102"/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</row>
    <row r="20" spans="1:26">
      <c r="A20" s="423">
        <v>11</v>
      </c>
      <c r="B20" s="440"/>
      <c r="C20" s="422" t="str">
        <f>'12'!C21</f>
        <v>KWANGSAN</v>
      </c>
      <c r="D20" s="436">
        <v>52</v>
      </c>
      <c r="E20" s="437">
        <f t="shared" si="0"/>
        <v>52</v>
      </c>
      <c r="F20" s="438">
        <f t="shared" si="1"/>
        <v>100</v>
      </c>
      <c r="G20" s="439">
        <f t="shared" si="2"/>
        <v>52</v>
      </c>
      <c r="H20" s="438">
        <f t="shared" si="3"/>
        <v>100</v>
      </c>
      <c r="I20" s="102"/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</row>
    <row r="21" spans="1:26" ht="15.75" customHeight="1">
      <c r="A21" s="423">
        <v>12</v>
      </c>
      <c r="B21" s="106"/>
      <c r="C21" s="422" t="str">
        <f>'12'!C22</f>
        <v>JATIREJO</v>
      </c>
      <c r="D21" s="436">
        <v>54</v>
      </c>
      <c r="E21" s="437">
        <f t="shared" si="0"/>
        <v>54</v>
      </c>
      <c r="F21" s="438">
        <f t="shared" si="1"/>
        <v>100</v>
      </c>
      <c r="G21" s="439">
        <f t="shared" si="2"/>
        <v>54</v>
      </c>
      <c r="H21" s="438">
        <f t="shared" si="3"/>
        <v>100</v>
      </c>
      <c r="I21" s="102"/>
      <c r="J21" s="102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</row>
    <row r="22" spans="1:26" ht="15.75" customHeight="1">
      <c r="A22" s="203"/>
      <c r="B22" s="138"/>
      <c r="C22" s="227"/>
      <c r="D22" s="293"/>
      <c r="E22" s="293"/>
      <c r="F22" s="294"/>
      <c r="G22" s="293"/>
      <c r="H22" s="294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</row>
    <row r="23" spans="1:26" ht="15.75" customHeight="1">
      <c r="A23" s="156" t="s">
        <v>591</v>
      </c>
      <c r="B23" s="157"/>
      <c r="C23" s="418"/>
      <c r="D23" s="262">
        <f t="shared" ref="D23:E23" si="4">SUM(D10:D22)</f>
        <v>454</v>
      </c>
      <c r="E23" s="262">
        <f t="shared" si="4"/>
        <v>454</v>
      </c>
      <c r="F23" s="136">
        <f>E23/D23*100</f>
        <v>100</v>
      </c>
      <c r="G23" s="262">
        <f>SUM(G10:G22)</f>
        <v>454</v>
      </c>
      <c r="H23" s="136">
        <f>G23/D23*100</f>
        <v>100</v>
      </c>
      <c r="I23" s="102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</row>
    <row r="24" spans="1:26" ht="15.75" customHeight="1">
      <c r="A24" s="102"/>
      <c r="B24" s="102"/>
      <c r="C24" s="102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</row>
    <row r="25" spans="1:26" ht="15.75" customHeight="1">
      <c r="A25" s="137" t="s">
        <v>470</v>
      </c>
      <c r="B25" s="102"/>
      <c r="C25" s="102"/>
      <c r="D25" s="102"/>
      <c r="E25" s="304"/>
      <c r="F25" s="102"/>
      <c r="G25" s="304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</row>
    <row r="26" spans="1:26" ht="15.75" customHeight="1">
      <c r="A26" s="102"/>
      <c r="B26" s="102"/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</row>
    <row r="27" spans="1:26" ht="15.75" customHeight="1">
      <c r="A27" s="102"/>
      <c r="B27" s="102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</row>
    <row r="28" spans="1:26" ht="15.75" customHeight="1">
      <c r="A28" s="102"/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</row>
    <row r="29" spans="1:26" ht="15.75" customHeight="1">
      <c r="A29" s="102"/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</row>
    <row r="30" spans="1:26" ht="15.75" customHeight="1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</row>
    <row r="31" spans="1:26" ht="15.75" customHeight="1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</row>
    <row r="32" spans="1:26" ht="15.75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</row>
    <row r="33" spans="1:26" ht="15.75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</row>
    <row r="34" spans="1:26" ht="19.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</row>
    <row r="35" spans="1:26" ht="15.7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 spans="1:26" ht="15.7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</row>
    <row r="37" spans="1:26" ht="15.7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</row>
    <row r="38" spans="1:26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</row>
    <row r="39" spans="1:26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</row>
    <row r="40" spans="1:26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</row>
    <row r="41" spans="1:26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</row>
    <row r="42" spans="1:26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</row>
    <row r="43" spans="1:26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 spans="1:26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</row>
    <row r="45" spans="1:26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 spans="1:26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 spans="1:26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26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 spans="1:26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spans="1:26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 spans="1:26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 spans="1:26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 spans="1:26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spans="1:26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 spans="1:26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 spans="1:26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 spans="1:26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spans="1:26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 spans="1:26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 spans="1:26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 spans="1:26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spans="1:26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 spans="1:26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 spans="1:26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 spans="1:26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spans="1:26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 spans="1:26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 spans="1:26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 spans="1:26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 spans="1:26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 spans="1:26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 spans="1:26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 spans="1:26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 spans="1:26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 spans="1:26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 spans="1:26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 spans="1:26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 spans="1:26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 spans="1:26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 spans="1:26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 spans="1:26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 spans="1:26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 spans="1:26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 spans="1:26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 spans="1:26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 spans="1:26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 spans="1:26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 spans="1:26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 spans="1:26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 spans="1:26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 spans="1:26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 spans="1:26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 spans="1:26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 spans="1:2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 spans="1:26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 spans="1:26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 spans="1:26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 spans="1:26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 spans="1:26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 spans="1:26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 spans="1:26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 spans="1:26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 spans="1:26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 spans="1:26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 spans="1:26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 spans="1:26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 spans="1:26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 spans="1:26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 spans="1:26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 spans="1:26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 spans="1:26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 spans="1:26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 spans="1:26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 spans="1:26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 spans="1:26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 spans="1:26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 spans="1:26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 spans="1:26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 spans="1:26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 spans="1:26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 spans="1:26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 spans="1:26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 spans="1:26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 spans="1:26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 spans="1:26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 spans="1:26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 spans="1:26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 spans="1:26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 spans="1:26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 spans="1:26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 spans="1:26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 spans="1:26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 spans="1:26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 spans="1:26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 spans="1:26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 spans="1:26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 spans="1:26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 spans="1:26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 spans="1:26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 spans="1:26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 spans="1:26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 spans="1:26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 spans="1:26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 spans="1:26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 spans="1:26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 spans="1:26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 spans="1:26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 spans="1:26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 spans="1:26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 spans="1:26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 spans="1:26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 spans="1:26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 spans="1:26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 spans="1:26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 spans="1:26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 spans="1:26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 spans="1:26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 spans="1:26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 spans="1:26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 spans="1:26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 spans="1:26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 spans="1:26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 spans="1:26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 spans="1:26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 spans="1:26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 spans="1:26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 spans="1:26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 spans="1:26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 spans="1:26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 spans="1:26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 spans="1:26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 spans="1:26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 spans="1:26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 spans="1:26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 spans="1:26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 spans="1:26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 spans="1:26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 spans="1:26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 spans="1:26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 spans="1:26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 spans="1:26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 spans="1:26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 spans="1:26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 spans="1:26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 spans="1:26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 spans="1:26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 spans="1:26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 spans="1:26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 spans="1:26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 spans="1:26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 spans="1:26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 spans="1:26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 spans="1:26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 spans="1:26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 spans="1:26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 spans="1:26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 spans="1:26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 spans="1:26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 spans="1:26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 spans="1:26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 spans="1:26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 spans="1:26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 spans="1:26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 spans="1:26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 spans="1:26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 spans="1:26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 spans="1:26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 spans="1:26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 spans="1:26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 spans="1:26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 spans="1:26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 spans="1:26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 spans="1:26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 spans="1:26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 spans="1:26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 spans="1:26" ht="15.75" customHeight="1">
      <c r="A221" s="102"/>
      <c r="B221" s="102"/>
      <c r="C221" s="102"/>
      <c r="D221" s="102"/>
      <c r="E221" s="102"/>
      <c r="F221" s="102"/>
      <c r="G221" s="102"/>
      <c r="H221" s="102"/>
    </row>
    <row r="222" spans="1:26" ht="15.75" customHeight="1">
      <c r="A222" s="102"/>
      <c r="B222" s="102"/>
      <c r="C222" s="102"/>
      <c r="D222" s="102"/>
      <c r="E222" s="102"/>
      <c r="F222" s="102"/>
      <c r="G222" s="102"/>
      <c r="H222" s="102"/>
    </row>
    <row r="223" spans="1:26" ht="15.75" customHeight="1">
      <c r="A223" s="102"/>
      <c r="B223" s="102"/>
      <c r="C223" s="102"/>
      <c r="D223" s="102"/>
      <c r="E223" s="102"/>
      <c r="F223" s="102"/>
      <c r="G223" s="102"/>
      <c r="H223" s="102"/>
    </row>
    <row r="224" spans="1:26" ht="15.75" customHeight="1">
      <c r="A224" s="102"/>
      <c r="B224" s="102"/>
      <c r="C224" s="102"/>
      <c r="D224" s="102"/>
      <c r="E224" s="102"/>
      <c r="F224" s="102"/>
      <c r="G224" s="102"/>
      <c r="H224" s="102"/>
    </row>
    <row r="225" spans="1:8" ht="15.75" customHeight="1">
      <c r="A225" s="102"/>
      <c r="B225" s="102"/>
      <c r="C225" s="102"/>
      <c r="D225" s="102"/>
      <c r="E225" s="102"/>
      <c r="F225" s="102"/>
      <c r="G225" s="102"/>
      <c r="H225" s="102"/>
    </row>
    <row r="226" spans="1:8" ht="15.75" customHeight="1">
      <c r="A226" s="102"/>
      <c r="B226" s="102"/>
      <c r="C226" s="102"/>
      <c r="D226" s="102"/>
      <c r="E226" s="102"/>
      <c r="F226" s="102"/>
      <c r="G226" s="102"/>
      <c r="H226" s="102"/>
    </row>
    <row r="227" spans="1:8" ht="15.75" customHeight="1">
      <c r="A227" s="102"/>
      <c r="B227" s="102"/>
      <c r="C227" s="102"/>
      <c r="D227" s="102"/>
      <c r="E227" s="102"/>
      <c r="F227" s="102"/>
      <c r="G227" s="102"/>
      <c r="H227" s="102"/>
    </row>
    <row r="228" spans="1:8" ht="15.75" customHeight="1">
      <c r="A228" s="102"/>
      <c r="B228" s="102"/>
      <c r="C228" s="102"/>
      <c r="D228" s="102"/>
      <c r="E228" s="102"/>
      <c r="F228" s="102"/>
      <c r="G228" s="102"/>
      <c r="H228" s="102"/>
    </row>
    <row r="229" spans="1:8" ht="15.75" customHeight="1"/>
    <row r="230" spans="1:8" ht="15.75" customHeight="1"/>
    <row r="231" spans="1:8" ht="15.75" customHeight="1"/>
    <row r="232" spans="1:8" ht="15.75" customHeight="1"/>
    <row r="233" spans="1:8" ht="15.75" customHeight="1"/>
    <row r="234" spans="1:8" ht="15.75" customHeight="1"/>
    <row r="235" spans="1:8" ht="15.75" customHeight="1"/>
    <row r="236" spans="1:8" ht="15.75" customHeight="1"/>
    <row r="237" spans="1:8" ht="15.75" customHeight="1"/>
    <row r="238" spans="1:8" ht="15.75" customHeight="1"/>
    <row r="239" spans="1:8" ht="15.75" customHeight="1"/>
    <row r="240" spans="1: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A3:H3"/>
    <mergeCell ref="A7:A8"/>
    <mergeCell ref="B7:B8"/>
    <mergeCell ref="C7:C8"/>
    <mergeCell ref="D7:D8"/>
    <mergeCell ref="E7:H7"/>
  </mergeCells>
  <printOptions horizontalCentered="1"/>
  <pageMargins left="0.78740157480314965" right="0.78740157480314965" top="1.0236220472440944" bottom="0.70866141732283472" header="0" footer="0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1000"/>
  <sheetViews>
    <sheetView workbookViewId="0">
      <selection activeCell="K10" sqref="K10:K21"/>
    </sheetView>
  </sheetViews>
  <sheetFormatPr defaultColWidth="14.42578125" defaultRowHeight="15" customHeight="1"/>
  <cols>
    <col min="1" max="1" width="5.7109375" customWidth="1"/>
    <col min="2" max="2" width="22.85546875" customWidth="1"/>
    <col min="3" max="3" width="17.28515625" customWidth="1"/>
    <col min="4" max="4" width="17" customWidth="1"/>
    <col min="5" max="6" width="28" customWidth="1"/>
    <col min="7" max="26" width="16.28515625" customWidth="1"/>
  </cols>
  <sheetData>
    <row r="1" spans="1:26" ht="15.75">
      <c r="A1" s="100" t="s">
        <v>354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5.75">
      <c r="A3" s="963" t="s">
        <v>355</v>
      </c>
      <c r="B3" s="953"/>
      <c r="C3" s="953"/>
      <c r="D3" s="953"/>
      <c r="E3" s="953"/>
      <c r="F3" s="953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15.75">
      <c r="A4" s="101"/>
      <c r="B4" s="101"/>
      <c r="C4" s="139" t="str">
        <f>'1'!E5</f>
        <v>KABUPATEN/KOTA</v>
      </c>
      <c r="D4" s="105" t="str">
        <f>'1'!F5</f>
        <v>KARANGANYAR</v>
      </c>
      <c r="E4" s="101"/>
      <c r="F4" s="101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5.75">
      <c r="A5" s="101"/>
      <c r="B5" s="101"/>
      <c r="C5" s="139" t="str">
        <f>'1'!E6</f>
        <v>TAHUN</v>
      </c>
      <c r="D5" s="105">
        <f>'1'!F6</f>
        <v>2023</v>
      </c>
      <c r="E5" s="101"/>
      <c r="F5" s="101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>
      <c r="A6" s="106"/>
      <c r="B6" s="106"/>
      <c r="C6" s="106"/>
      <c r="D6" s="106"/>
      <c r="E6" s="106"/>
      <c r="F6" s="106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19.5" customHeight="1">
      <c r="A7" s="964" t="s">
        <v>4</v>
      </c>
      <c r="B7" s="970" t="s">
        <v>356</v>
      </c>
      <c r="C7" s="966" t="s">
        <v>327</v>
      </c>
      <c r="D7" s="967"/>
      <c r="E7" s="967"/>
      <c r="F7" s="968"/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43.5" customHeight="1">
      <c r="A8" s="955"/>
      <c r="B8" s="971"/>
      <c r="C8" s="140" t="s">
        <v>357</v>
      </c>
      <c r="D8" s="140" t="s">
        <v>358</v>
      </c>
      <c r="E8" s="141" t="s">
        <v>359</v>
      </c>
      <c r="F8" s="141" t="s">
        <v>360</v>
      </c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>
      <c r="A9" s="142">
        <v>1</v>
      </c>
      <c r="B9" s="143">
        <v>2</v>
      </c>
      <c r="C9" s="142">
        <v>3</v>
      </c>
      <c r="D9" s="142">
        <v>4</v>
      </c>
      <c r="E9" s="142">
        <v>5</v>
      </c>
      <c r="F9" s="142">
        <v>6</v>
      </c>
      <c r="G9" s="119"/>
      <c r="H9" s="119"/>
      <c r="I9" s="119"/>
      <c r="J9" s="119"/>
      <c r="K9" s="119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</row>
    <row r="10" spans="1:26" ht="15.75" thickBot="1">
      <c r="A10" s="120">
        <v>1</v>
      </c>
      <c r="B10" s="144" t="s">
        <v>361</v>
      </c>
      <c r="C10" s="145">
        <v>1462</v>
      </c>
      <c r="D10" s="145">
        <v>1352</v>
      </c>
      <c r="E10" s="146">
        <f t="shared" ref="E10:E25" si="0">SUM(C10:D10)</f>
        <v>2814</v>
      </c>
      <c r="F10" s="147">
        <f t="shared" ref="F10:F25" si="1">C10/D10*100</f>
        <v>108.1360946745562</v>
      </c>
      <c r="G10" s="102"/>
      <c r="H10" s="102">
        <v>2814</v>
      </c>
      <c r="I10" s="102"/>
      <c r="J10" s="933">
        <v>2889</v>
      </c>
      <c r="K10" s="102">
        <v>601</v>
      </c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</row>
    <row r="11" spans="1:26" ht="15.75" thickBot="1">
      <c r="A11" s="120">
        <v>2</v>
      </c>
      <c r="B11" s="144" t="s">
        <v>362</v>
      </c>
      <c r="C11" s="145">
        <v>1614</v>
      </c>
      <c r="D11" s="145">
        <v>1552</v>
      </c>
      <c r="E11" s="146">
        <f t="shared" si="0"/>
        <v>3166</v>
      </c>
      <c r="F11" s="147">
        <f t="shared" si="1"/>
        <v>103.99484536082475</v>
      </c>
      <c r="G11" s="102"/>
      <c r="H11" s="102">
        <v>3166</v>
      </c>
      <c r="I11" s="102"/>
      <c r="J11" s="933">
        <v>3303</v>
      </c>
      <c r="K11" s="102">
        <v>657</v>
      </c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spans="1:26" ht="15.75" thickBot="1">
      <c r="A12" s="120">
        <v>3</v>
      </c>
      <c r="B12" s="144" t="s">
        <v>363</v>
      </c>
      <c r="C12" s="145">
        <v>1702</v>
      </c>
      <c r="D12" s="145">
        <v>1611</v>
      </c>
      <c r="E12" s="146">
        <f t="shared" si="0"/>
        <v>3313</v>
      </c>
      <c r="F12" s="147">
        <f t="shared" si="1"/>
        <v>105.64866542520176</v>
      </c>
      <c r="G12" s="102"/>
      <c r="H12" s="102">
        <v>3313</v>
      </c>
      <c r="I12" s="102"/>
      <c r="J12" s="933">
        <v>4208</v>
      </c>
      <c r="K12" s="102">
        <v>829</v>
      </c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 ht="15.75" thickBot="1">
      <c r="A13" s="120">
        <v>4</v>
      </c>
      <c r="B13" s="120" t="s">
        <v>364</v>
      </c>
      <c r="C13" s="145">
        <v>1595</v>
      </c>
      <c r="D13" s="145">
        <v>1503</v>
      </c>
      <c r="E13" s="146">
        <f t="shared" si="0"/>
        <v>3098</v>
      </c>
      <c r="F13" s="147">
        <f t="shared" si="1"/>
        <v>106.12109115103128</v>
      </c>
      <c r="G13" s="102"/>
      <c r="H13" s="102">
        <f>SUM(H10:H12)</f>
        <v>9293</v>
      </c>
      <c r="I13" s="102"/>
      <c r="J13" s="933">
        <v>4916</v>
      </c>
      <c r="K13" s="102">
        <v>847</v>
      </c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</row>
    <row r="14" spans="1:26" ht="15.75" thickBot="1">
      <c r="A14" s="120">
        <v>5</v>
      </c>
      <c r="B14" s="120" t="s">
        <v>365</v>
      </c>
      <c r="C14" s="145">
        <v>1748</v>
      </c>
      <c r="D14" s="145">
        <v>1636</v>
      </c>
      <c r="E14" s="146">
        <f t="shared" si="0"/>
        <v>3384</v>
      </c>
      <c r="F14" s="147">
        <f t="shared" si="1"/>
        <v>106.84596577017116</v>
      </c>
      <c r="G14" s="102"/>
      <c r="H14" s="102"/>
      <c r="I14" s="102"/>
      <c r="J14" s="933">
        <v>2960</v>
      </c>
      <c r="K14" s="102">
        <v>674</v>
      </c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</row>
    <row r="15" spans="1:26" ht="15.75" thickBot="1">
      <c r="A15" s="120">
        <v>6</v>
      </c>
      <c r="B15" s="120" t="s">
        <v>366</v>
      </c>
      <c r="C15" s="145">
        <v>1730</v>
      </c>
      <c r="D15" s="145">
        <v>1474</v>
      </c>
      <c r="E15" s="146">
        <f t="shared" si="0"/>
        <v>3204</v>
      </c>
      <c r="F15" s="147">
        <f t="shared" si="1"/>
        <v>117.36770691994573</v>
      </c>
      <c r="G15" s="102"/>
      <c r="H15" s="102"/>
      <c r="I15" s="102"/>
      <c r="J15" s="933">
        <v>2879</v>
      </c>
      <c r="K15" s="102">
        <v>630</v>
      </c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</row>
    <row r="16" spans="1:26" ht="15.75" thickBot="1">
      <c r="A16" s="120">
        <v>7</v>
      </c>
      <c r="B16" s="120" t="s">
        <v>367</v>
      </c>
      <c r="C16" s="145">
        <v>1462</v>
      </c>
      <c r="D16" s="145">
        <v>1436</v>
      </c>
      <c r="E16" s="146">
        <f t="shared" si="0"/>
        <v>2898</v>
      </c>
      <c r="F16" s="147">
        <f t="shared" si="1"/>
        <v>101.81058495821726</v>
      </c>
      <c r="G16" s="102"/>
      <c r="H16" s="102"/>
      <c r="I16" s="102"/>
      <c r="J16" s="933">
        <v>3122</v>
      </c>
      <c r="K16" s="102">
        <v>728</v>
      </c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</row>
    <row r="17" spans="1:26" ht="15.75" thickBot="1">
      <c r="A17" s="120">
        <v>8</v>
      </c>
      <c r="B17" s="120" t="s">
        <v>368</v>
      </c>
      <c r="C17" s="145">
        <v>1606</v>
      </c>
      <c r="D17" s="145">
        <v>1568</v>
      </c>
      <c r="E17" s="146">
        <f t="shared" si="0"/>
        <v>3174</v>
      </c>
      <c r="F17" s="147">
        <f t="shared" si="1"/>
        <v>102.42346938775511</v>
      </c>
      <c r="G17" s="102"/>
      <c r="H17" s="102"/>
      <c r="I17" s="102"/>
      <c r="J17" s="933">
        <v>3790</v>
      </c>
      <c r="K17" s="102">
        <v>763</v>
      </c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</row>
    <row r="18" spans="1:26" ht="15.75" thickBot="1">
      <c r="A18" s="120">
        <v>9</v>
      </c>
      <c r="B18" s="120" t="s">
        <v>369</v>
      </c>
      <c r="C18" s="145">
        <v>1625</v>
      </c>
      <c r="D18" s="145">
        <v>1541</v>
      </c>
      <c r="E18" s="146">
        <f t="shared" si="0"/>
        <v>3166</v>
      </c>
      <c r="F18" s="147">
        <f t="shared" si="1"/>
        <v>105.45100584036339</v>
      </c>
      <c r="G18" s="102"/>
      <c r="H18" s="102"/>
      <c r="I18" s="102"/>
      <c r="J18" s="933">
        <v>4230</v>
      </c>
      <c r="K18" s="102">
        <v>804</v>
      </c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</row>
    <row r="19" spans="1:26" ht="15.75" thickBot="1">
      <c r="A19" s="120">
        <v>10</v>
      </c>
      <c r="B19" s="120" t="s">
        <v>370</v>
      </c>
      <c r="C19" s="145">
        <v>1425</v>
      </c>
      <c r="D19" s="145">
        <v>1533</v>
      </c>
      <c r="E19" s="146">
        <f t="shared" si="0"/>
        <v>2958</v>
      </c>
      <c r="F19" s="147">
        <f t="shared" si="1"/>
        <v>92.954990215264189</v>
      </c>
      <c r="G19" s="102"/>
      <c r="H19" s="102"/>
      <c r="I19" s="102"/>
      <c r="J19" s="933">
        <v>3154</v>
      </c>
      <c r="K19" s="102">
        <v>824</v>
      </c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</row>
    <row r="20" spans="1:26" ht="15.75" thickBot="1">
      <c r="A20" s="120">
        <v>11</v>
      </c>
      <c r="B20" s="120" t="s">
        <v>371</v>
      </c>
      <c r="C20" s="145">
        <v>1644</v>
      </c>
      <c r="D20" s="145">
        <v>1568</v>
      </c>
      <c r="E20" s="146">
        <f t="shared" si="0"/>
        <v>3212</v>
      </c>
      <c r="F20" s="147">
        <f t="shared" si="1"/>
        <v>104.84693877551021</v>
      </c>
      <c r="G20" s="102"/>
      <c r="H20" s="102"/>
      <c r="I20" s="102"/>
      <c r="J20" s="933">
        <v>6284</v>
      </c>
      <c r="K20" s="102">
        <v>1221</v>
      </c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</row>
    <row r="21" spans="1:26" ht="15.75" customHeight="1" thickBot="1">
      <c r="A21" s="120">
        <v>12</v>
      </c>
      <c r="B21" s="120" t="s">
        <v>372</v>
      </c>
      <c r="C21" s="145">
        <v>1310</v>
      </c>
      <c r="D21" s="145">
        <v>1407</v>
      </c>
      <c r="E21" s="146">
        <f t="shared" si="0"/>
        <v>2717</v>
      </c>
      <c r="F21" s="147">
        <f t="shared" si="1"/>
        <v>93.105899076048331</v>
      </c>
      <c r="G21" s="102"/>
      <c r="H21" s="102"/>
      <c r="I21" s="102"/>
      <c r="J21" s="933">
        <v>3271</v>
      </c>
      <c r="K21" s="102">
        <v>715</v>
      </c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</row>
    <row r="22" spans="1:26" ht="15.75" customHeight="1">
      <c r="A22" s="120">
        <v>13</v>
      </c>
      <c r="B22" s="120" t="s">
        <v>373</v>
      </c>
      <c r="C22" s="145">
        <v>1239</v>
      </c>
      <c r="D22" s="145">
        <v>1241</v>
      </c>
      <c r="E22" s="146">
        <f t="shared" si="0"/>
        <v>2480</v>
      </c>
      <c r="F22" s="147">
        <f t="shared" si="1"/>
        <v>99.838839645447223</v>
      </c>
      <c r="G22" s="102"/>
      <c r="H22" s="102"/>
      <c r="I22" s="102"/>
      <c r="J22" s="361">
        <f>SUM(J10:J21)</f>
        <v>45006</v>
      </c>
      <c r="K22" s="361">
        <f>SUM(K10:K21)</f>
        <v>9293</v>
      </c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</row>
    <row r="23" spans="1:26" ht="15.75" customHeight="1">
      <c r="A23" s="120">
        <v>14</v>
      </c>
      <c r="B23" s="120" t="s">
        <v>374</v>
      </c>
      <c r="C23" s="145">
        <v>908</v>
      </c>
      <c r="D23" s="145">
        <v>880</v>
      </c>
      <c r="E23" s="146">
        <f t="shared" si="0"/>
        <v>1788</v>
      </c>
      <c r="F23" s="147">
        <f t="shared" si="1"/>
        <v>103.18181818181817</v>
      </c>
      <c r="G23" s="102"/>
      <c r="H23" s="102"/>
      <c r="I23" s="102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</row>
    <row r="24" spans="1:26" ht="15.75" customHeight="1">
      <c r="A24" s="120">
        <v>15</v>
      </c>
      <c r="B24" s="120" t="s">
        <v>375</v>
      </c>
      <c r="C24" s="145">
        <v>638</v>
      </c>
      <c r="D24" s="145">
        <v>714</v>
      </c>
      <c r="E24" s="146">
        <f t="shared" si="0"/>
        <v>1352</v>
      </c>
      <c r="F24" s="147">
        <f t="shared" si="1"/>
        <v>89.355742296918777</v>
      </c>
      <c r="G24" s="102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</row>
    <row r="25" spans="1:26" ht="15.75" customHeight="1">
      <c r="A25" s="120">
        <v>16</v>
      </c>
      <c r="B25" s="120" t="s">
        <v>376</v>
      </c>
      <c r="C25" s="145">
        <v>885</v>
      </c>
      <c r="D25" s="145">
        <v>1152</v>
      </c>
      <c r="E25" s="146">
        <f t="shared" si="0"/>
        <v>2037</v>
      </c>
      <c r="F25" s="147">
        <f t="shared" si="1"/>
        <v>76.822916666666657</v>
      </c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</row>
    <row r="26" spans="1:26" ht="15.75" customHeight="1">
      <c r="A26" s="148"/>
      <c r="B26" s="126"/>
      <c r="C26" s="149"/>
      <c r="D26" s="149"/>
      <c r="E26" s="149"/>
      <c r="F26" s="150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</row>
    <row r="27" spans="1:26" ht="15.75" customHeight="1">
      <c r="A27" s="151" t="s">
        <v>1</v>
      </c>
      <c r="B27" s="152"/>
      <c r="C27" s="153">
        <f t="shared" ref="C27:E27" si="2">SUM(C10:C25)</f>
        <v>22593</v>
      </c>
      <c r="D27" s="153">
        <f t="shared" si="2"/>
        <v>22168</v>
      </c>
      <c r="E27" s="154">
        <f t="shared" si="2"/>
        <v>44761</v>
      </c>
      <c r="F27" s="155">
        <f>C27/D27*100</f>
        <v>101.91717791411044</v>
      </c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</row>
    <row r="28" spans="1:26" ht="19.5" customHeight="1">
      <c r="A28" s="156" t="s">
        <v>377</v>
      </c>
      <c r="B28" s="157"/>
      <c r="C28" s="158"/>
      <c r="D28" s="159"/>
      <c r="E28" s="160">
        <f>SUM(E10:E12,E23:E25)/SUM(E13:E22)*100</f>
        <v>47.769964675976361</v>
      </c>
      <c r="F28" s="161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</row>
    <row r="29" spans="1:26" ht="20.25" customHeight="1">
      <c r="A29" s="162"/>
      <c r="B29" s="162"/>
      <c r="C29" s="162"/>
      <c r="D29" s="102"/>
      <c r="E29" s="163"/>
      <c r="F29" s="163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</row>
    <row r="30" spans="1:26" ht="15.75" customHeight="1">
      <c r="A30" s="137" t="s">
        <v>378</v>
      </c>
      <c r="B30" s="137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</row>
    <row r="31" spans="1:26" ht="15.75" customHeight="1">
      <c r="A31" s="137" t="s">
        <v>379</v>
      </c>
      <c r="B31" s="137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</row>
    <row r="32" spans="1:26" ht="15.75" customHeight="1">
      <c r="A32" s="102"/>
      <c r="B32" s="102"/>
      <c r="C32" s="102"/>
      <c r="D32" s="102"/>
      <c r="E32" s="164"/>
      <c r="F32" s="164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</row>
    <row r="33" spans="1:26" ht="15.75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</row>
    <row r="34" spans="1:26" ht="15.7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</row>
    <row r="35" spans="1:26" ht="15.7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 spans="1:26" ht="15.7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</row>
    <row r="37" spans="1:26" ht="15.7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</row>
    <row r="38" spans="1:26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</row>
    <row r="39" spans="1:26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</row>
    <row r="40" spans="1:26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</row>
    <row r="41" spans="1:26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</row>
    <row r="42" spans="1:26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</row>
    <row r="43" spans="1:26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 spans="1:26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</row>
    <row r="45" spans="1:26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 spans="1:26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 spans="1:26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26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 spans="1:26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spans="1:26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 spans="1:26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 spans="1:26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 spans="1:26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spans="1:26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 spans="1:26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 spans="1:26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 spans="1:26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spans="1:26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 spans="1:26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 spans="1:26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 spans="1:26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spans="1:26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 spans="1:26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 spans="1:26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 spans="1:26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spans="1:26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 spans="1:26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 spans="1:26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 spans="1:26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 spans="1:26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 spans="1:26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 spans="1:26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 spans="1:26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 spans="1:26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 spans="1:26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 spans="1:26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 spans="1:26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 spans="1:26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 spans="1:26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 spans="1:26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 spans="1:26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 spans="1:26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 spans="1:26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 spans="1:26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 spans="1:26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 spans="1:26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 spans="1:26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 spans="1:26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 spans="1:26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 spans="1:26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 spans="1:26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 spans="1:26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 spans="1:26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 spans="1:2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 spans="1:26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 spans="1:26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 spans="1:26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 spans="1:26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 spans="1:26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 spans="1:26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 spans="1:26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 spans="1:26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 spans="1:26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 spans="1:26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 spans="1:26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 spans="1:26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 spans="1:26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 spans="1:26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 spans="1:26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 spans="1:26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 spans="1:26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 spans="1:26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 spans="1:26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 spans="1:26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 spans="1:26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 spans="1:26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 spans="1:26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 spans="1:26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 spans="1:26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 spans="1:26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 spans="1:26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 spans="1:26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 spans="1:26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 spans="1:26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 spans="1:26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 spans="1:26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 spans="1:26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 spans="1:26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 spans="1:26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 spans="1:26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 spans="1:26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 spans="1:26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 spans="1:26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 spans="1:26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 spans="1:26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 spans="1:26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 spans="1:26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 spans="1:26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 spans="1:26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 spans="1:26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 spans="1:26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 spans="1:26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 spans="1:26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 spans="1:26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 spans="1:26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 spans="1:26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 spans="1:26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 spans="1:26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 spans="1:26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 spans="1:26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 spans="1:26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 spans="1:26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 spans="1:26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 spans="1:26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 spans="1:26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 spans="1:26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 spans="1:26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 spans="1:26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 spans="1:26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 spans="1:26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 spans="1:26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 spans="1:26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 spans="1:26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 spans="1:26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 spans="1:26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 spans="1:26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 spans="1:26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 spans="1:26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 spans="1:26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 spans="1:26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 spans="1:26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 spans="1:26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 spans="1:26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 spans="1:26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 spans="1:26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 spans="1:26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 spans="1:26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 spans="1:26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 spans="1:26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 spans="1:26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 spans="1:26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 spans="1:26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 spans="1:26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 spans="1:26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 spans="1:26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 spans="1:26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 spans="1:26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 spans="1:26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 spans="1:26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 spans="1:26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 spans="1:26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 spans="1:26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 spans="1:26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 spans="1:26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 spans="1:26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 spans="1:26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 spans="1:26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 spans="1:26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 spans="1:26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 spans="1:26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 spans="1:26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 spans="1:26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 spans="1:26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 spans="1:26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 spans="1:26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 spans="1:26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 spans="1:26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 spans="1:26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 spans="1:26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 spans="1:26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 spans="1:26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 spans="1:26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 spans="1:26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 spans="1:26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 spans="1:26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 spans="1:26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</row>
    <row r="222" spans="1:26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</row>
    <row r="223" spans="1:26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</row>
    <row r="224" spans="1:26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</row>
    <row r="225" spans="1:26" ht="15.75" customHeight="1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</row>
    <row r="226" spans="1:26" ht="15.75" customHeight="1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</row>
    <row r="227" spans="1:26" ht="15.75" customHeight="1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</row>
    <row r="228" spans="1:26" ht="15.75" customHeight="1">
      <c r="A228" s="102"/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</row>
    <row r="229" spans="1:26" ht="15.75" customHeight="1">
      <c r="A229" s="102"/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</row>
    <row r="230" spans="1:26" ht="15.75" customHeight="1">
      <c r="A230" s="102"/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  <c r="Z230" s="102"/>
    </row>
    <row r="231" spans="1:26" ht="15.75" customHeight="1">
      <c r="A231" s="102"/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  <c r="Z231" s="102"/>
    </row>
    <row r="232" spans="1:26" ht="15.75" customHeight="1"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2"/>
      <c r="Z232" s="102"/>
    </row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3:F3"/>
    <mergeCell ref="A7:A8"/>
    <mergeCell ref="B7:B8"/>
    <mergeCell ref="C7:F7"/>
  </mergeCells>
  <printOptions horizontalCentered="1"/>
  <pageMargins left="1.35" right="1.1200000000000001" top="1.1499999999999999" bottom="0.9" header="0" footer="0"/>
  <pageSetup paperSize="9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AD1000"/>
  <sheetViews>
    <sheetView workbookViewId="0"/>
  </sheetViews>
  <sheetFormatPr defaultColWidth="14.42578125" defaultRowHeight="15" customHeight="1"/>
  <cols>
    <col min="1" max="1" width="5.7109375" customWidth="1"/>
    <col min="2" max="2" width="30.140625" customWidth="1"/>
    <col min="3" max="3" width="21.7109375" customWidth="1"/>
    <col min="4" max="4" width="14.28515625" customWidth="1"/>
    <col min="5" max="20" width="10.7109375" customWidth="1"/>
    <col min="21" max="21" width="18.28515625" customWidth="1"/>
    <col min="22" max="22" width="10.7109375" customWidth="1"/>
    <col min="23" max="23" width="16.42578125" customWidth="1"/>
    <col min="24" max="24" width="10.7109375" customWidth="1"/>
    <col min="25" max="25" width="15.7109375" customWidth="1"/>
    <col min="26" max="26" width="10.7109375" customWidth="1"/>
    <col min="27" max="27" width="16.28515625" customWidth="1"/>
    <col min="28" max="28" width="10.7109375" customWidth="1"/>
    <col min="29" max="29" width="13.42578125" customWidth="1"/>
    <col min="30" max="30" width="10.7109375" customWidth="1"/>
  </cols>
  <sheetData>
    <row r="1" spans="1:30" ht="15.75">
      <c r="A1" s="100" t="s">
        <v>778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</row>
    <row r="2" spans="1:30" ht="15.75">
      <c r="A2" s="101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</row>
    <row r="3" spans="1:30" ht="15.75">
      <c r="A3" s="963" t="s">
        <v>779</v>
      </c>
      <c r="B3" s="953"/>
      <c r="C3" s="953"/>
      <c r="D3" s="953"/>
      <c r="E3" s="953"/>
      <c r="F3" s="953"/>
      <c r="G3" s="953"/>
      <c r="H3" s="953"/>
      <c r="I3" s="953"/>
      <c r="J3" s="953"/>
      <c r="K3" s="953"/>
      <c r="L3" s="953"/>
      <c r="M3" s="953"/>
      <c r="N3" s="953"/>
      <c r="O3" s="953"/>
      <c r="P3" s="953"/>
      <c r="Q3" s="953"/>
      <c r="R3" s="953"/>
      <c r="S3" s="953"/>
      <c r="T3" s="953"/>
      <c r="U3" s="953"/>
      <c r="V3" s="953"/>
      <c r="W3" s="953"/>
      <c r="X3" s="953"/>
      <c r="Y3" s="953"/>
      <c r="Z3" s="953"/>
      <c r="AA3" s="953"/>
      <c r="AB3" s="953"/>
      <c r="AC3" s="953"/>
      <c r="AD3" s="953"/>
    </row>
    <row r="4" spans="1:30" ht="15.75">
      <c r="A4" s="101"/>
      <c r="B4" s="101"/>
      <c r="C4" s="101"/>
      <c r="D4" s="101"/>
      <c r="E4" s="101"/>
      <c r="F4" s="101"/>
      <c r="G4" s="101"/>
      <c r="H4" s="101"/>
      <c r="I4" s="139"/>
      <c r="J4" s="105"/>
      <c r="K4" s="101"/>
      <c r="L4" s="101"/>
      <c r="M4" s="101"/>
      <c r="N4" s="101"/>
      <c r="O4" s="139" t="str">
        <f>'1'!E5</f>
        <v>KABUPATEN/KOTA</v>
      </c>
      <c r="P4" s="105" t="str">
        <f>'1'!$F$5</f>
        <v>KARANGANYAR</v>
      </c>
      <c r="Q4" s="101"/>
      <c r="R4" s="101"/>
      <c r="S4" s="101"/>
      <c r="T4" s="101"/>
      <c r="U4" s="101"/>
      <c r="V4" s="103"/>
      <c r="W4" s="101"/>
      <c r="X4" s="101"/>
      <c r="Y4" s="101"/>
      <c r="Z4" s="101"/>
      <c r="AA4" s="101"/>
      <c r="AB4" s="101"/>
      <c r="AC4" s="101"/>
      <c r="AD4" s="101"/>
    </row>
    <row r="5" spans="1:30" ht="15.75">
      <c r="A5" s="101"/>
      <c r="B5" s="101"/>
      <c r="C5" s="101"/>
      <c r="D5" s="101"/>
      <c r="E5" s="101"/>
      <c r="F5" s="101"/>
      <c r="G5" s="101"/>
      <c r="H5" s="101"/>
      <c r="I5" s="139"/>
      <c r="J5" s="105"/>
      <c r="K5" s="101"/>
      <c r="L5" s="101"/>
      <c r="M5" s="101"/>
      <c r="N5" s="101"/>
      <c r="O5" s="139" t="str">
        <f>'1'!E6</f>
        <v>TAHUN</v>
      </c>
      <c r="P5" s="105">
        <f>'1'!$F$6</f>
        <v>2023</v>
      </c>
      <c r="Q5" s="101"/>
      <c r="R5" s="101"/>
      <c r="S5" s="101"/>
      <c r="T5" s="101"/>
      <c r="U5" s="101"/>
      <c r="V5" s="103"/>
      <c r="W5" s="101"/>
      <c r="X5" s="101"/>
      <c r="Y5" s="101"/>
      <c r="Z5" s="101"/>
      <c r="AA5" s="101"/>
      <c r="AB5" s="101"/>
      <c r="AC5" s="101"/>
      <c r="AD5" s="101"/>
    </row>
    <row r="6" spans="1:30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B6" s="162"/>
      <c r="AC6" s="162"/>
      <c r="AD6" s="162"/>
    </row>
    <row r="7" spans="1:30" ht="18" customHeight="1">
      <c r="A7" s="1021" t="s">
        <v>4</v>
      </c>
      <c r="B7" s="961" t="s">
        <v>498</v>
      </c>
      <c r="C7" s="961" t="str">
        <f>'12'!C7</f>
        <v>DESA</v>
      </c>
      <c r="D7" s="962" t="s">
        <v>780</v>
      </c>
      <c r="E7" s="1024" t="s">
        <v>781</v>
      </c>
      <c r="F7" s="982"/>
      <c r="G7" s="982"/>
      <c r="H7" s="982"/>
      <c r="I7" s="982"/>
      <c r="J7" s="982"/>
      <c r="K7" s="982"/>
      <c r="L7" s="982"/>
      <c r="M7" s="982"/>
      <c r="N7" s="982"/>
      <c r="O7" s="982"/>
      <c r="P7" s="982"/>
      <c r="Q7" s="982"/>
      <c r="R7" s="982"/>
      <c r="S7" s="982"/>
      <c r="T7" s="982"/>
      <c r="U7" s="982"/>
      <c r="V7" s="983"/>
      <c r="W7" s="962" t="s">
        <v>782</v>
      </c>
      <c r="X7" s="962" t="s">
        <v>30</v>
      </c>
      <c r="Y7" s="962" t="s">
        <v>783</v>
      </c>
      <c r="Z7" s="962" t="s">
        <v>30</v>
      </c>
      <c r="AA7" s="962" t="s">
        <v>784</v>
      </c>
      <c r="AB7" s="962" t="s">
        <v>30</v>
      </c>
      <c r="AC7" s="962" t="s">
        <v>785</v>
      </c>
      <c r="AD7" s="962" t="s">
        <v>30</v>
      </c>
    </row>
    <row r="8" spans="1:30" ht="18" customHeight="1">
      <c r="A8" s="1022"/>
      <c r="B8" s="965"/>
      <c r="C8" s="965"/>
      <c r="D8" s="965"/>
      <c r="E8" s="971"/>
      <c r="F8" s="967"/>
      <c r="G8" s="967"/>
      <c r="H8" s="967"/>
      <c r="I8" s="967"/>
      <c r="J8" s="967"/>
      <c r="K8" s="967"/>
      <c r="L8" s="967"/>
      <c r="M8" s="967"/>
      <c r="N8" s="967"/>
      <c r="O8" s="967"/>
      <c r="P8" s="967"/>
      <c r="Q8" s="967"/>
      <c r="R8" s="967"/>
      <c r="S8" s="967"/>
      <c r="T8" s="967"/>
      <c r="U8" s="967"/>
      <c r="V8" s="968"/>
      <c r="W8" s="965"/>
      <c r="X8" s="965"/>
      <c r="Y8" s="965"/>
      <c r="Z8" s="965"/>
      <c r="AA8" s="965"/>
      <c r="AB8" s="965"/>
      <c r="AC8" s="965"/>
      <c r="AD8" s="965"/>
    </row>
    <row r="9" spans="1:30" ht="38.25" customHeight="1">
      <c r="A9" s="1023"/>
      <c r="B9" s="955"/>
      <c r="C9" s="955"/>
      <c r="D9" s="955"/>
      <c r="E9" s="201" t="s">
        <v>786</v>
      </c>
      <c r="F9" s="201" t="s">
        <v>30</v>
      </c>
      <c r="G9" s="201" t="s">
        <v>787</v>
      </c>
      <c r="H9" s="201" t="s">
        <v>30</v>
      </c>
      <c r="I9" s="201" t="s">
        <v>788</v>
      </c>
      <c r="J9" s="201" t="s">
        <v>30</v>
      </c>
      <c r="K9" s="141" t="s">
        <v>789</v>
      </c>
      <c r="L9" s="141" t="s">
        <v>30</v>
      </c>
      <c r="M9" s="201" t="s">
        <v>790</v>
      </c>
      <c r="N9" s="201" t="s">
        <v>30</v>
      </c>
      <c r="O9" s="201" t="s">
        <v>791</v>
      </c>
      <c r="P9" s="201" t="s">
        <v>30</v>
      </c>
      <c r="Q9" s="201" t="s">
        <v>792</v>
      </c>
      <c r="R9" s="201" t="s">
        <v>30</v>
      </c>
      <c r="S9" s="201" t="s">
        <v>793</v>
      </c>
      <c r="T9" s="201" t="s">
        <v>30</v>
      </c>
      <c r="U9" s="201" t="s">
        <v>326</v>
      </c>
      <c r="V9" s="141" t="s">
        <v>30</v>
      </c>
      <c r="W9" s="955"/>
      <c r="X9" s="955"/>
      <c r="Y9" s="955"/>
      <c r="Z9" s="955"/>
      <c r="AA9" s="955"/>
      <c r="AB9" s="955"/>
      <c r="AC9" s="955"/>
      <c r="AD9" s="955"/>
    </row>
    <row r="10" spans="1:30" ht="12" customHeight="1">
      <c r="A10" s="441">
        <v>1</v>
      </c>
      <c r="B10" s="142">
        <v>2</v>
      </c>
      <c r="C10" s="115">
        <v>3</v>
      </c>
      <c r="D10" s="115">
        <v>4</v>
      </c>
      <c r="E10" s="115">
        <v>5</v>
      </c>
      <c r="F10" s="115">
        <v>6</v>
      </c>
      <c r="G10" s="115">
        <v>7</v>
      </c>
      <c r="H10" s="115">
        <v>8</v>
      </c>
      <c r="I10" s="115">
        <v>9</v>
      </c>
      <c r="J10" s="115">
        <v>10</v>
      </c>
      <c r="K10" s="115">
        <v>11</v>
      </c>
      <c r="L10" s="115">
        <v>12</v>
      </c>
      <c r="M10" s="115">
        <v>13</v>
      </c>
      <c r="N10" s="115">
        <v>14</v>
      </c>
      <c r="O10" s="115">
        <v>15</v>
      </c>
      <c r="P10" s="115">
        <v>16</v>
      </c>
      <c r="Q10" s="115">
        <v>17</v>
      </c>
      <c r="R10" s="115">
        <v>18</v>
      </c>
      <c r="S10" s="115">
        <v>19</v>
      </c>
      <c r="T10" s="115">
        <v>20</v>
      </c>
      <c r="U10" s="115">
        <v>21</v>
      </c>
      <c r="V10" s="115">
        <v>22</v>
      </c>
      <c r="W10" s="115">
        <v>23</v>
      </c>
      <c r="X10" s="115">
        <v>24</v>
      </c>
      <c r="Y10" s="115">
        <v>25</v>
      </c>
      <c r="Z10" s="115">
        <v>26</v>
      </c>
      <c r="AA10" s="115">
        <v>27</v>
      </c>
      <c r="AB10" s="115">
        <v>28</v>
      </c>
      <c r="AC10" s="115">
        <v>29</v>
      </c>
      <c r="AD10" s="442">
        <v>30</v>
      </c>
    </row>
    <row r="11" spans="1:30" ht="19.5" customHeight="1">
      <c r="A11" s="120">
        <v>1</v>
      </c>
      <c r="B11" s="199" t="str">
        <f>'9'!C9</f>
        <v>PUSKESMAS JUMAPOLO</v>
      </c>
      <c r="C11" s="443" t="s">
        <v>794</v>
      </c>
      <c r="D11" s="444">
        <v>420</v>
      </c>
      <c r="E11" s="444">
        <v>12</v>
      </c>
      <c r="F11" s="445">
        <f t="shared" ref="F11:F22" si="0">E11/$U11*100</f>
        <v>4.7430830039525684</v>
      </c>
      <c r="G11" s="145">
        <v>127</v>
      </c>
      <c r="H11" s="445">
        <f t="shared" ref="H11:H22" si="1">G11/$U11*100</f>
        <v>50.197628458498023</v>
      </c>
      <c r="I11" s="444">
        <v>17</v>
      </c>
      <c r="J11" s="445">
        <f t="shared" ref="J11:J22" si="2">I11/$U11*100</f>
        <v>6.7193675889328066</v>
      </c>
      <c r="K11" s="444">
        <v>67</v>
      </c>
      <c r="L11" s="445">
        <f t="shared" ref="L11:L22" si="3">K11/$U11*100</f>
        <v>26.48221343873518</v>
      </c>
      <c r="M11" s="145">
        <v>4</v>
      </c>
      <c r="N11" s="445">
        <f t="shared" ref="N11:N22" si="4">M11/$U11*100</f>
        <v>1.5810276679841897</v>
      </c>
      <c r="O11" s="444">
        <v>7</v>
      </c>
      <c r="P11" s="445">
        <f t="shared" ref="P11:P22" si="5">O11/$U11*100</f>
        <v>2.766798418972332</v>
      </c>
      <c r="Q11" s="444">
        <v>27</v>
      </c>
      <c r="R11" s="445">
        <f t="shared" ref="R11:R22" si="6">Q11/$U11*100</f>
        <v>10.671936758893279</v>
      </c>
      <c r="S11" s="444">
        <v>1</v>
      </c>
      <c r="T11" s="445">
        <f t="shared" ref="T11:T22" si="7">S11/$U11*100</f>
        <v>0.39525691699604742</v>
      </c>
      <c r="U11" s="145">
        <v>253</v>
      </c>
      <c r="V11" s="445">
        <f t="shared" ref="V11:V22" si="8">U11/D11*100</f>
        <v>60.238095238095234</v>
      </c>
      <c r="W11" s="145">
        <v>0</v>
      </c>
      <c r="X11" s="446">
        <f t="shared" ref="X11:X22" si="9">W11/$U11*100</f>
        <v>0</v>
      </c>
      <c r="Y11" s="145">
        <v>0</v>
      </c>
      <c r="Z11" s="446">
        <f t="shared" ref="Z11:Z22" si="10">Y11/$U11*100</f>
        <v>0</v>
      </c>
      <c r="AA11" s="145">
        <v>0</v>
      </c>
      <c r="AB11" s="446">
        <f t="shared" ref="AB11:AB22" si="11">AA11/$U11*100</f>
        <v>0</v>
      </c>
      <c r="AC11" s="145">
        <v>0</v>
      </c>
      <c r="AD11" s="446">
        <f t="shared" ref="AD11:AD22" si="12">AC11/$U11*100</f>
        <v>0</v>
      </c>
    </row>
    <row r="12" spans="1:30" ht="19.5" customHeight="1">
      <c r="A12" s="120">
        <v>2</v>
      </c>
      <c r="B12" s="199"/>
      <c r="C12" s="443" t="s">
        <v>795</v>
      </c>
      <c r="D12" s="444">
        <v>505</v>
      </c>
      <c r="E12" s="444">
        <v>29</v>
      </c>
      <c r="F12" s="445">
        <f t="shared" si="0"/>
        <v>8.5294117647058822</v>
      </c>
      <c r="G12" s="444">
        <v>190</v>
      </c>
      <c r="H12" s="445">
        <f t="shared" si="1"/>
        <v>55.882352941176471</v>
      </c>
      <c r="I12" s="444">
        <v>21</v>
      </c>
      <c r="J12" s="445">
        <f t="shared" si="2"/>
        <v>6.1764705882352944</v>
      </c>
      <c r="K12" s="145">
        <v>76</v>
      </c>
      <c r="L12" s="445">
        <f t="shared" si="3"/>
        <v>22.352941176470591</v>
      </c>
      <c r="M12" s="145">
        <v>2</v>
      </c>
      <c r="N12" s="445">
        <f t="shared" si="4"/>
        <v>0.58823529411764708</v>
      </c>
      <c r="O12" s="444">
        <v>15</v>
      </c>
      <c r="P12" s="445">
        <f t="shared" si="5"/>
        <v>4.4117647058823533</v>
      </c>
      <c r="Q12" s="444">
        <v>27</v>
      </c>
      <c r="R12" s="445">
        <f t="shared" si="6"/>
        <v>7.9411764705882346</v>
      </c>
      <c r="S12" s="145">
        <v>0</v>
      </c>
      <c r="T12" s="445">
        <f t="shared" si="7"/>
        <v>0</v>
      </c>
      <c r="U12" s="145">
        <v>340</v>
      </c>
      <c r="V12" s="445">
        <f t="shared" si="8"/>
        <v>67.32673267326733</v>
      </c>
      <c r="W12" s="145">
        <v>0</v>
      </c>
      <c r="X12" s="446">
        <f t="shared" si="9"/>
        <v>0</v>
      </c>
      <c r="Y12" s="145">
        <v>0</v>
      </c>
      <c r="Z12" s="446">
        <f t="shared" si="10"/>
        <v>0</v>
      </c>
      <c r="AA12" s="145">
        <v>0</v>
      </c>
      <c r="AB12" s="446">
        <f t="shared" si="11"/>
        <v>0</v>
      </c>
      <c r="AC12" s="145">
        <v>0</v>
      </c>
      <c r="AD12" s="446">
        <f t="shared" si="12"/>
        <v>0</v>
      </c>
    </row>
    <row r="13" spans="1:30" ht="19.5" customHeight="1">
      <c r="A13" s="120">
        <v>3</v>
      </c>
      <c r="B13" s="199"/>
      <c r="C13" s="443" t="s">
        <v>796</v>
      </c>
      <c r="D13" s="444">
        <v>433</v>
      </c>
      <c r="E13" s="444">
        <v>14</v>
      </c>
      <c r="F13" s="445">
        <f t="shared" si="0"/>
        <v>4.946996466431095</v>
      </c>
      <c r="G13" s="444">
        <v>171</v>
      </c>
      <c r="H13" s="445">
        <f t="shared" si="1"/>
        <v>60.424028268551233</v>
      </c>
      <c r="I13" s="444">
        <v>22</v>
      </c>
      <c r="J13" s="445">
        <f t="shared" si="2"/>
        <v>7.7738515901060072</v>
      </c>
      <c r="K13" s="444">
        <v>21</v>
      </c>
      <c r="L13" s="445">
        <f t="shared" si="3"/>
        <v>7.4204946996466434</v>
      </c>
      <c r="M13" s="145">
        <v>0</v>
      </c>
      <c r="N13" s="445">
        <f t="shared" si="4"/>
        <v>0</v>
      </c>
      <c r="O13" s="444">
        <v>13</v>
      </c>
      <c r="P13" s="445">
        <f t="shared" si="5"/>
        <v>4.5936395759717312</v>
      </c>
      <c r="Q13" s="444">
        <v>31</v>
      </c>
      <c r="R13" s="445">
        <f t="shared" si="6"/>
        <v>10.954063604240282</v>
      </c>
      <c r="S13" s="145">
        <v>0</v>
      </c>
      <c r="T13" s="445">
        <f t="shared" si="7"/>
        <v>0</v>
      </c>
      <c r="U13" s="145">
        <v>283</v>
      </c>
      <c r="V13" s="445">
        <f t="shared" si="8"/>
        <v>65.357967667436483</v>
      </c>
      <c r="W13" s="145">
        <v>0</v>
      </c>
      <c r="X13" s="446">
        <f t="shared" si="9"/>
        <v>0</v>
      </c>
      <c r="Y13" s="145">
        <v>0</v>
      </c>
      <c r="Z13" s="446">
        <f t="shared" si="10"/>
        <v>0</v>
      </c>
      <c r="AA13" s="145">
        <v>0</v>
      </c>
      <c r="AB13" s="446">
        <f t="shared" si="11"/>
        <v>0</v>
      </c>
      <c r="AC13" s="145">
        <v>0</v>
      </c>
      <c r="AD13" s="446">
        <f t="shared" si="12"/>
        <v>0</v>
      </c>
    </row>
    <row r="14" spans="1:30" ht="19.5" customHeight="1">
      <c r="A14" s="120">
        <v>4</v>
      </c>
      <c r="B14" s="199"/>
      <c r="C14" s="443" t="s">
        <v>797</v>
      </c>
      <c r="D14" s="444">
        <v>443</v>
      </c>
      <c r="E14" s="444">
        <v>20</v>
      </c>
      <c r="F14" s="445">
        <f t="shared" si="0"/>
        <v>5.8309037900874632</v>
      </c>
      <c r="G14" s="444">
        <v>192</v>
      </c>
      <c r="H14" s="445">
        <f t="shared" si="1"/>
        <v>55.976676384839649</v>
      </c>
      <c r="I14" s="444">
        <v>31</v>
      </c>
      <c r="J14" s="445">
        <f t="shared" si="2"/>
        <v>9.037900874635568</v>
      </c>
      <c r="K14" s="444">
        <v>48</v>
      </c>
      <c r="L14" s="445">
        <f t="shared" si="3"/>
        <v>13.994169096209912</v>
      </c>
      <c r="M14" s="145">
        <v>2</v>
      </c>
      <c r="N14" s="445">
        <f t="shared" si="4"/>
        <v>0.58309037900874638</v>
      </c>
      <c r="O14" s="145">
        <v>20</v>
      </c>
      <c r="P14" s="445">
        <f t="shared" si="5"/>
        <v>5.8309037900874632</v>
      </c>
      <c r="Q14" s="444">
        <v>42</v>
      </c>
      <c r="R14" s="445">
        <f t="shared" si="6"/>
        <v>12.244897959183673</v>
      </c>
      <c r="S14" s="145">
        <v>0</v>
      </c>
      <c r="T14" s="445">
        <f t="shared" si="7"/>
        <v>0</v>
      </c>
      <c r="U14" s="145">
        <v>343</v>
      </c>
      <c r="V14" s="445">
        <f t="shared" si="8"/>
        <v>77.426636568848764</v>
      </c>
      <c r="W14" s="145">
        <v>0</v>
      </c>
      <c r="X14" s="446">
        <f t="shared" si="9"/>
        <v>0</v>
      </c>
      <c r="Y14" s="145">
        <v>0</v>
      </c>
      <c r="Z14" s="446">
        <f t="shared" si="10"/>
        <v>0</v>
      </c>
      <c r="AA14" s="145">
        <v>0</v>
      </c>
      <c r="AB14" s="446">
        <f t="shared" si="11"/>
        <v>0</v>
      </c>
      <c r="AC14" s="145">
        <v>0</v>
      </c>
      <c r="AD14" s="446">
        <f t="shared" si="12"/>
        <v>0</v>
      </c>
    </row>
    <row r="15" spans="1:30" ht="19.5" customHeight="1">
      <c r="A15" s="120">
        <v>5</v>
      </c>
      <c r="B15" s="199"/>
      <c r="C15" s="443" t="s">
        <v>798</v>
      </c>
      <c r="D15" s="444">
        <v>473</v>
      </c>
      <c r="E15" s="444">
        <v>17</v>
      </c>
      <c r="F15" s="445">
        <f t="shared" si="0"/>
        <v>4.6703296703296706</v>
      </c>
      <c r="G15" s="444">
        <v>199</v>
      </c>
      <c r="H15" s="445">
        <f t="shared" si="1"/>
        <v>54.670329670329664</v>
      </c>
      <c r="I15" s="444">
        <v>26</v>
      </c>
      <c r="J15" s="445">
        <f t="shared" si="2"/>
        <v>7.1428571428571423</v>
      </c>
      <c r="K15" s="444">
        <v>41</v>
      </c>
      <c r="L15" s="445">
        <f t="shared" si="3"/>
        <v>11.263736263736265</v>
      </c>
      <c r="M15" s="145">
        <v>3</v>
      </c>
      <c r="N15" s="445">
        <f t="shared" si="4"/>
        <v>0.82417582417582425</v>
      </c>
      <c r="O15" s="444">
        <v>23</v>
      </c>
      <c r="P15" s="445">
        <f t="shared" si="5"/>
        <v>6.3186813186813184</v>
      </c>
      <c r="Q15" s="444">
        <v>69</v>
      </c>
      <c r="R15" s="445">
        <f t="shared" si="6"/>
        <v>18.956043956043956</v>
      </c>
      <c r="S15" s="145">
        <v>0</v>
      </c>
      <c r="T15" s="445">
        <f t="shared" si="7"/>
        <v>0</v>
      </c>
      <c r="U15" s="145">
        <v>364</v>
      </c>
      <c r="V15" s="445">
        <f t="shared" si="8"/>
        <v>76.955602536997887</v>
      </c>
      <c r="W15" s="145">
        <v>0</v>
      </c>
      <c r="X15" s="446">
        <f t="shared" si="9"/>
        <v>0</v>
      </c>
      <c r="Y15" s="145">
        <v>0</v>
      </c>
      <c r="Z15" s="446">
        <f t="shared" si="10"/>
        <v>0</v>
      </c>
      <c r="AA15" s="145">
        <v>0</v>
      </c>
      <c r="AB15" s="446">
        <f t="shared" si="11"/>
        <v>0</v>
      </c>
      <c r="AC15" s="145">
        <v>0</v>
      </c>
      <c r="AD15" s="446">
        <f t="shared" si="12"/>
        <v>0</v>
      </c>
    </row>
    <row r="16" spans="1:30" ht="19.5" customHeight="1">
      <c r="A16" s="120">
        <v>6</v>
      </c>
      <c r="B16" s="199"/>
      <c r="C16" s="443" t="s">
        <v>799</v>
      </c>
      <c r="D16" s="444">
        <v>587</v>
      </c>
      <c r="E16" s="444">
        <v>23</v>
      </c>
      <c r="F16" s="445">
        <f t="shared" si="0"/>
        <v>5.1685393258426959</v>
      </c>
      <c r="G16" s="444">
        <v>281</v>
      </c>
      <c r="H16" s="445">
        <f t="shared" si="1"/>
        <v>63.146067415730336</v>
      </c>
      <c r="I16" s="444">
        <v>19</v>
      </c>
      <c r="J16" s="445">
        <f t="shared" si="2"/>
        <v>4.2696629213483144</v>
      </c>
      <c r="K16" s="145">
        <v>33</v>
      </c>
      <c r="L16" s="445">
        <f t="shared" si="3"/>
        <v>7.415730337078652</v>
      </c>
      <c r="M16" s="145">
        <v>4</v>
      </c>
      <c r="N16" s="445">
        <f t="shared" si="4"/>
        <v>0.89887640449438211</v>
      </c>
      <c r="O16" s="145">
        <v>11</v>
      </c>
      <c r="P16" s="445">
        <f t="shared" si="5"/>
        <v>2.4719101123595504</v>
      </c>
      <c r="Q16" s="444">
        <v>93</v>
      </c>
      <c r="R16" s="445">
        <f t="shared" si="6"/>
        <v>20.898876404494381</v>
      </c>
      <c r="S16" s="145">
        <v>0</v>
      </c>
      <c r="T16" s="445">
        <f t="shared" si="7"/>
        <v>0</v>
      </c>
      <c r="U16" s="145">
        <v>445</v>
      </c>
      <c r="V16" s="445">
        <f t="shared" si="8"/>
        <v>75.809199318569</v>
      </c>
      <c r="W16" s="145">
        <v>0</v>
      </c>
      <c r="X16" s="446">
        <f t="shared" si="9"/>
        <v>0</v>
      </c>
      <c r="Y16" s="145">
        <v>0</v>
      </c>
      <c r="Z16" s="446">
        <f t="shared" si="10"/>
        <v>0</v>
      </c>
      <c r="AA16" s="145">
        <v>0</v>
      </c>
      <c r="AB16" s="446">
        <f t="shared" si="11"/>
        <v>0</v>
      </c>
      <c r="AC16" s="145">
        <v>0</v>
      </c>
      <c r="AD16" s="446">
        <f t="shared" si="12"/>
        <v>0</v>
      </c>
    </row>
    <row r="17" spans="1:30" ht="19.5" customHeight="1">
      <c r="A17" s="120">
        <v>7</v>
      </c>
      <c r="B17" s="199"/>
      <c r="C17" s="443" t="s">
        <v>800</v>
      </c>
      <c r="D17" s="444">
        <v>641</v>
      </c>
      <c r="E17" s="444">
        <v>29</v>
      </c>
      <c r="F17" s="445">
        <f t="shared" si="0"/>
        <v>5.8823529411764701</v>
      </c>
      <c r="G17" s="444">
        <v>337</v>
      </c>
      <c r="H17" s="445">
        <f t="shared" si="1"/>
        <v>68.356997971602425</v>
      </c>
      <c r="I17" s="444">
        <v>33</v>
      </c>
      <c r="J17" s="445">
        <f t="shared" si="2"/>
        <v>6.6937119675456387</v>
      </c>
      <c r="K17" s="444">
        <v>24</v>
      </c>
      <c r="L17" s="445">
        <f t="shared" si="3"/>
        <v>4.8681541582150096</v>
      </c>
      <c r="M17" s="145">
        <v>1</v>
      </c>
      <c r="N17" s="445">
        <f t="shared" si="4"/>
        <v>0.20283975659229209</v>
      </c>
      <c r="O17" s="444">
        <v>9</v>
      </c>
      <c r="P17" s="445">
        <f t="shared" si="5"/>
        <v>1.8255578093306288</v>
      </c>
      <c r="Q17" s="444">
        <v>87</v>
      </c>
      <c r="R17" s="445">
        <f t="shared" si="6"/>
        <v>17.647058823529413</v>
      </c>
      <c r="S17" s="145">
        <v>0</v>
      </c>
      <c r="T17" s="445">
        <f t="shared" si="7"/>
        <v>0</v>
      </c>
      <c r="U17" s="145">
        <v>493</v>
      </c>
      <c r="V17" s="445">
        <f t="shared" si="8"/>
        <v>76.911076443057723</v>
      </c>
      <c r="W17" s="145">
        <v>0</v>
      </c>
      <c r="X17" s="446">
        <f t="shared" si="9"/>
        <v>0</v>
      </c>
      <c r="Y17" s="145">
        <v>0</v>
      </c>
      <c r="Z17" s="446">
        <f t="shared" si="10"/>
        <v>0</v>
      </c>
      <c r="AA17" s="145">
        <v>0</v>
      </c>
      <c r="AB17" s="446">
        <f t="shared" si="11"/>
        <v>0</v>
      </c>
      <c r="AC17" s="145">
        <v>0</v>
      </c>
      <c r="AD17" s="446">
        <f t="shared" si="12"/>
        <v>0</v>
      </c>
    </row>
    <row r="18" spans="1:30" ht="19.5" customHeight="1">
      <c r="A18" s="120">
        <v>8</v>
      </c>
      <c r="B18" s="199"/>
      <c r="C18" s="443" t="s">
        <v>801</v>
      </c>
      <c r="D18" s="444">
        <v>471</v>
      </c>
      <c r="E18" s="444">
        <v>35</v>
      </c>
      <c r="F18" s="445">
        <f t="shared" si="0"/>
        <v>13.20754716981132</v>
      </c>
      <c r="G18" s="444">
        <v>165</v>
      </c>
      <c r="H18" s="445">
        <f t="shared" si="1"/>
        <v>62.264150943396224</v>
      </c>
      <c r="I18" s="444">
        <v>16</v>
      </c>
      <c r="J18" s="445">
        <f t="shared" si="2"/>
        <v>6.0377358490566042</v>
      </c>
      <c r="K18" s="444">
        <v>21</v>
      </c>
      <c r="L18" s="445">
        <f t="shared" si="3"/>
        <v>7.9245283018867925</v>
      </c>
      <c r="M18" s="145">
        <v>2</v>
      </c>
      <c r="N18" s="445">
        <f t="shared" si="4"/>
        <v>0.75471698113207553</v>
      </c>
      <c r="O18" s="145">
        <v>22</v>
      </c>
      <c r="P18" s="445">
        <f t="shared" si="5"/>
        <v>8.3018867924528301</v>
      </c>
      <c r="Q18" s="444">
        <v>55</v>
      </c>
      <c r="R18" s="445">
        <f t="shared" si="6"/>
        <v>20.754716981132077</v>
      </c>
      <c r="S18" s="145">
        <v>0</v>
      </c>
      <c r="T18" s="445">
        <f t="shared" si="7"/>
        <v>0</v>
      </c>
      <c r="U18" s="145">
        <v>265</v>
      </c>
      <c r="V18" s="445">
        <f t="shared" si="8"/>
        <v>56.263269639065818</v>
      </c>
      <c r="W18" s="145">
        <v>0</v>
      </c>
      <c r="X18" s="446">
        <f t="shared" si="9"/>
        <v>0</v>
      </c>
      <c r="Y18" s="145">
        <v>0</v>
      </c>
      <c r="Z18" s="446">
        <f t="shared" si="10"/>
        <v>0</v>
      </c>
      <c r="AA18" s="444">
        <v>1</v>
      </c>
      <c r="AB18" s="446">
        <f t="shared" si="11"/>
        <v>0.37735849056603776</v>
      </c>
      <c r="AC18" s="145">
        <v>0</v>
      </c>
      <c r="AD18" s="446">
        <f t="shared" si="12"/>
        <v>0</v>
      </c>
    </row>
    <row r="19" spans="1:30" ht="19.5" customHeight="1">
      <c r="A19" s="120">
        <v>9</v>
      </c>
      <c r="B19" s="199"/>
      <c r="C19" s="443" t="s">
        <v>802</v>
      </c>
      <c r="D19" s="444">
        <v>491</v>
      </c>
      <c r="E19" s="444">
        <v>34</v>
      </c>
      <c r="F19" s="445">
        <f t="shared" si="0"/>
        <v>9.2140921409214087</v>
      </c>
      <c r="G19" s="444">
        <v>184</v>
      </c>
      <c r="H19" s="445">
        <f t="shared" si="1"/>
        <v>49.864498644986448</v>
      </c>
      <c r="I19" s="444">
        <v>25</v>
      </c>
      <c r="J19" s="445">
        <f t="shared" si="2"/>
        <v>6.7750677506775059</v>
      </c>
      <c r="K19" s="444">
        <v>56</v>
      </c>
      <c r="L19" s="445">
        <f t="shared" si="3"/>
        <v>15.176151761517614</v>
      </c>
      <c r="M19" s="145">
        <v>3</v>
      </c>
      <c r="N19" s="445">
        <f t="shared" si="4"/>
        <v>0.81300813008130091</v>
      </c>
      <c r="O19" s="444">
        <v>18</v>
      </c>
      <c r="P19" s="445">
        <f t="shared" si="5"/>
        <v>4.8780487804878048</v>
      </c>
      <c r="Q19" s="444">
        <v>82</v>
      </c>
      <c r="R19" s="445">
        <f t="shared" si="6"/>
        <v>22.222222222222221</v>
      </c>
      <c r="S19" s="145">
        <v>0</v>
      </c>
      <c r="T19" s="445">
        <f t="shared" si="7"/>
        <v>0</v>
      </c>
      <c r="U19" s="145">
        <v>369</v>
      </c>
      <c r="V19" s="445">
        <f t="shared" si="8"/>
        <v>75.152749490835035</v>
      </c>
      <c r="W19" s="145">
        <v>0</v>
      </c>
      <c r="X19" s="446">
        <f t="shared" si="9"/>
        <v>0</v>
      </c>
      <c r="Y19" s="145">
        <v>0</v>
      </c>
      <c r="Z19" s="446">
        <f t="shared" si="10"/>
        <v>0</v>
      </c>
      <c r="AA19" s="145">
        <v>0</v>
      </c>
      <c r="AB19" s="446">
        <f t="shared" si="11"/>
        <v>0</v>
      </c>
      <c r="AC19" s="145">
        <v>0</v>
      </c>
      <c r="AD19" s="446">
        <f t="shared" si="12"/>
        <v>0</v>
      </c>
    </row>
    <row r="20" spans="1:30" ht="19.5" customHeight="1">
      <c r="A20" s="120">
        <v>10</v>
      </c>
      <c r="B20" s="199"/>
      <c r="C20" s="443" t="s">
        <v>500</v>
      </c>
      <c r="D20" s="444">
        <v>940</v>
      </c>
      <c r="E20" s="444">
        <v>60</v>
      </c>
      <c r="F20" s="445">
        <f t="shared" si="0"/>
        <v>10.221465076660987</v>
      </c>
      <c r="G20" s="444">
        <v>331</v>
      </c>
      <c r="H20" s="445">
        <f t="shared" si="1"/>
        <v>56.388415672913119</v>
      </c>
      <c r="I20" s="444">
        <v>44</v>
      </c>
      <c r="J20" s="445">
        <f t="shared" si="2"/>
        <v>7.4957410562180584</v>
      </c>
      <c r="K20" s="444">
        <v>118</v>
      </c>
      <c r="L20" s="445">
        <f t="shared" si="3"/>
        <v>20.102214650766609</v>
      </c>
      <c r="M20" s="145">
        <v>0</v>
      </c>
      <c r="N20" s="445">
        <f t="shared" si="4"/>
        <v>0</v>
      </c>
      <c r="O20" s="444">
        <v>17</v>
      </c>
      <c r="P20" s="445">
        <f t="shared" si="5"/>
        <v>2.8960817717206133</v>
      </c>
      <c r="Q20" s="444">
        <v>64</v>
      </c>
      <c r="R20" s="445">
        <f t="shared" si="6"/>
        <v>10.90289608177172</v>
      </c>
      <c r="S20" s="145">
        <v>0</v>
      </c>
      <c r="T20" s="445">
        <f t="shared" si="7"/>
        <v>0</v>
      </c>
      <c r="U20" s="145">
        <v>587</v>
      </c>
      <c r="V20" s="445">
        <f t="shared" si="8"/>
        <v>62.446808510638299</v>
      </c>
      <c r="W20" s="145">
        <v>0</v>
      </c>
      <c r="X20" s="446">
        <f t="shared" si="9"/>
        <v>0</v>
      </c>
      <c r="Y20" s="145">
        <v>0</v>
      </c>
      <c r="Z20" s="446">
        <f t="shared" si="10"/>
        <v>0</v>
      </c>
      <c r="AA20" s="444">
        <v>1</v>
      </c>
      <c r="AB20" s="446">
        <f t="shared" si="11"/>
        <v>0.17035775127768313</v>
      </c>
      <c r="AC20" s="145">
        <v>0</v>
      </c>
      <c r="AD20" s="446">
        <f t="shared" si="12"/>
        <v>0</v>
      </c>
    </row>
    <row r="21" spans="1:30" ht="19.5" customHeight="1">
      <c r="A21" s="120">
        <v>11</v>
      </c>
      <c r="B21" s="199"/>
      <c r="C21" s="443" t="s">
        <v>803</v>
      </c>
      <c r="D21" s="444">
        <v>778</v>
      </c>
      <c r="E21" s="444">
        <v>29</v>
      </c>
      <c r="F21" s="445">
        <f t="shared" si="0"/>
        <v>6.4732142857142865</v>
      </c>
      <c r="G21" s="444">
        <v>290</v>
      </c>
      <c r="H21" s="445">
        <f t="shared" si="1"/>
        <v>64.732142857142861</v>
      </c>
      <c r="I21" s="444">
        <v>45</v>
      </c>
      <c r="J21" s="445">
        <f t="shared" si="2"/>
        <v>10.044642857142858</v>
      </c>
      <c r="K21" s="444">
        <v>60</v>
      </c>
      <c r="L21" s="445">
        <f t="shared" si="3"/>
        <v>13.392857142857142</v>
      </c>
      <c r="M21" s="145">
        <v>2</v>
      </c>
      <c r="N21" s="445">
        <f t="shared" si="4"/>
        <v>0.4464285714285714</v>
      </c>
      <c r="O21" s="145">
        <v>12</v>
      </c>
      <c r="P21" s="445">
        <f t="shared" si="5"/>
        <v>2.6785714285714284</v>
      </c>
      <c r="Q21" s="444">
        <v>36</v>
      </c>
      <c r="R21" s="445">
        <f t="shared" si="6"/>
        <v>8.0357142857142865</v>
      </c>
      <c r="S21" s="145">
        <v>0</v>
      </c>
      <c r="T21" s="445">
        <f t="shared" si="7"/>
        <v>0</v>
      </c>
      <c r="U21" s="145">
        <v>448</v>
      </c>
      <c r="V21" s="445">
        <f t="shared" si="8"/>
        <v>57.583547557840618</v>
      </c>
      <c r="W21" s="145">
        <v>0</v>
      </c>
      <c r="X21" s="446">
        <f t="shared" si="9"/>
        <v>0</v>
      </c>
      <c r="Y21" s="145">
        <v>0</v>
      </c>
      <c r="Z21" s="446">
        <f t="shared" si="10"/>
        <v>0</v>
      </c>
      <c r="AA21" s="145">
        <v>0</v>
      </c>
      <c r="AB21" s="446">
        <f t="shared" si="11"/>
        <v>0</v>
      </c>
      <c r="AC21" s="145">
        <v>0</v>
      </c>
      <c r="AD21" s="446">
        <f t="shared" si="12"/>
        <v>0</v>
      </c>
    </row>
    <row r="22" spans="1:30" ht="19.5" customHeight="1">
      <c r="A22" s="120">
        <v>12</v>
      </c>
      <c r="B22" s="431"/>
      <c r="C22" s="443" t="s">
        <v>804</v>
      </c>
      <c r="D22" s="444">
        <v>654</v>
      </c>
      <c r="E22" s="444">
        <v>21</v>
      </c>
      <c r="F22" s="445">
        <f t="shared" si="0"/>
        <v>4.9763033175355451</v>
      </c>
      <c r="G22" s="444">
        <v>289</v>
      </c>
      <c r="H22" s="445">
        <f t="shared" si="1"/>
        <v>68.483412322274887</v>
      </c>
      <c r="I22" s="444">
        <v>20</v>
      </c>
      <c r="J22" s="445">
        <f t="shared" si="2"/>
        <v>4.7393364928909953</v>
      </c>
      <c r="K22" s="444">
        <v>49</v>
      </c>
      <c r="L22" s="445">
        <f t="shared" si="3"/>
        <v>11.611374407582939</v>
      </c>
      <c r="M22" s="145">
        <v>4</v>
      </c>
      <c r="N22" s="445">
        <f t="shared" si="4"/>
        <v>0.94786729857819907</v>
      </c>
      <c r="O22" s="444">
        <v>11</v>
      </c>
      <c r="P22" s="445">
        <f t="shared" si="5"/>
        <v>2.6066350710900474</v>
      </c>
      <c r="Q22" s="444">
        <v>36</v>
      </c>
      <c r="R22" s="445">
        <f t="shared" si="6"/>
        <v>8.5308056872037916</v>
      </c>
      <c r="S22" s="145">
        <v>0</v>
      </c>
      <c r="T22" s="445">
        <f t="shared" si="7"/>
        <v>0</v>
      </c>
      <c r="U22" s="145">
        <v>422</v>
      </c>
      <c r="V22" s="445">
        <f t="shared" si="8"/>
        <v>64.525993883792054</v>
      </c>
      <c r="W22" s="145">
        <v>0</v>
      </c>
      <c r="X22" s="446">
        <f t="shared" si="9"/>
        <v>0</v>
      </c>
      <c r="Y22" s="145">
        <v>0</v>
      </c>
      <c r="Z22" s="446">
        <f t="shared" si="10"/>
        <v>0</v>
      </c>
      <c r="AA22" s="145">
        <v>0</v>
      </c>
      <c r="AB22" s="446">
        <f t="shared" si="11"/>
        <v>0</v>
      </c>
      <c r="AC22" s="145">
        <v>0</v>
      </c>
      <c r="AD22" s="446">
        <f t="shared" si="12"/>
        <v>0</v>
      </c>
    </row>
    <row r="23" spans="1:30" ht="19.5" customHeight="1">
      <c r="A23" s="447"/>
      <c r="B23" s="127"/>
      <c r="C23" s="127"/>
      <c r="D23" s="332"/>
      <c r="E23" s="332"/>
      <c r="F23" s="445"/>
      <c r="G23" s="332"/>
      <c r="H23" s="445"/>
      <c r="I23" s="332"/>
      <c r="J23" s="445"/>
      <c r="K23" s="332"/>
      <c r="L23" s="445"/>
      <c r="M23" s="332"/>
      <c r="N23" s="445"/>
      <c r="O23" s="332"/>
      <c r="P23" s="445"/>
      <c r="Q23" s="332"/>
      <c r="R23" s="445"/>
      <c r="S23" s="332"/>
      <c r="T23" s="445"/>
      <c r="U23" s="332"/>
      <c r="V23" s="445"/>
      <c r="W23" s="332"/>
      <c r="X23" s="446"/>
      <c r="Y23" s="332"/>
      <c r="Z23" s="446"/>
      <c r="AA23" s="332"/>
      <c r="AB23" s="446"/>
      <c r="AC23" s="332"/>
      <c r="AD23" s="446"/>
    </row>
    <row r="24" spans="1:30" ht="19.5" customHeight="1">
      <c r="A24" s="448" t="s">
        <v>669</v>
      </c>
      <c r="B24" s="157"/>
      <c r="C24" s="157"/>
      <c r="D24" s="262">
        <f t="shared" ref="D24:E24" si="13">SUM(D11:D23)</f>
        <v>6836</v>
      </c>
      <c r="E24" s="262">
        <f t="shared" si="13"/>
        <v>323</v>
      </c>
      <c r="F24" s="449">
        <f>E24/$U24*100</f>
        <v>6.6365317444010685</v>
      </c>
      <c r="G24" s="262">
        <f>SUM(G11:G23)</f>
        <v>2756</v>
      </c>
      <c r="H24" s="449">
        <f>G24/$U24*100</f>
        <v>56.626258475446889</v>
      </c>
      <c r="I24" s="262">
        <f>SUM(I11:I23)</f>
        <v>319</v>
      </c>
      <c r="J24" s="449">
        <f>I24/$U24*100</f>
        <v>6.5543455927676186</v>
      </c>
      <c r="K24" s="262">
        <f>SUM(K11:K23)</f>
        <v>614</v>
      </c>
      <c r="L24" s="449">
        <f>K24/$U24*100</f>
        <v>12.61557427573454</v>
      </c>
      <c r="M24" s="262">
        <f>SUM(M11:M23)</f>
        <v>27</v>
      </c>
      <c r="N24" s="449">
        <f>M24/$U24*100</f>
        <v>0.55475652352578586</v>
      </c>
      <c r="O24" s="262">
        <f>SUM(O11:O23)</f>
        <v>178</v>
      </c>
      <c r="P24" s="449">
        <f>O24/$U24*100</f>
        <v>3.6572837476885147</v>
      </c>
      <c r="Q24" s="262">
        <f>SUM(Q11:Q23)</f>
        <v>649</v>
      </c>
      <c r="R24" s="449">
        <f>Q24/$U24*100</f>
        <v>13.334703102527223</v>
      </c>
      <c r="S24" s="262">
        <f>SUM(S11:S23)</f>
        <v>1</v>
      </c>
      <c r="T24" s="449">
        <f>S24/$U24*100</f>
        <v>2.0546537908362441E-2</v>
      </c>
      <c r="U24" s="262">
        <f>SUM(E24,G24,I24,K24,M24,O24,Q24,S24)</f>
        <v>4867</v>
      </c>
      <c r="V24" s="449">
        <f>U24/D24*100</f>
        <v>71.196606202457573</v>
      </c>
      <c r="W24" s="262">
        <f>SUM(W11:W23)</f>
        <v>0</v>
      </c>
      <c r="X24" s="450">
        <f>W24/$U24*100</f>
        <v>0</v>
      </c>
      <c r="Y24" s="262">
        <f>SUM(Y11:Y23)</f>
        <v>0</v>
      </c>
      <c r="Z24" s="450">
        <f>Y24/$U24*100</f>
        <v>0</v>
      </c>
      <c r="AA24" s="262">
        <f>SUM(AA11:AA23)</f>
        <v>2</v>
      </c>
      <c r="AB24" s="450">
        <f>AA24/$U24*100</f>
        <v>4.1093075816724882E-2</v>
      </c>
      <c r="AC24" s="262">
        <f>SUM(AC11:AC23)</f>
        <v>0</v>
      </c>
      <c r="AD24" s="450">
        <f>AC24/$U24*100</f>
        <v>0</v>
      </c>
    </row>
    <row r="25" spans="1:30" ht="19.5" customHeight="1">
      <c r="A25" s="163"/>
      <c r="B25" s="163"/>
      <c r="C25" s="163"/>
      <c r="D25" s="163"/>
      <c r="E25" s="163"/>
      <c r="F25" s="163"/>
      <c r="G25" s="163"/>
      <c r="H25" s="163"/>
      <c r="I25" s="163"/>
      <c r="J25" s="163"/>
      <c r="K25" s="163"/>
      <c r="L25" s="163"/>
      <c r="M25" s="163"/>
      <c r="N25" s="451"/>
      <c r="O25" s="163"/>
      <c r="P25" s="163"/>
      <c r="Q25" s="163"/>
      <c r="R25" s="163"/>
      <c r="S25" s="163"/>
      <c r="T25" s="163"/>
      <c r="U25" s="163"/>
      <c r="V25" s="102"/>
      <c r="W25" s="163"/>
      <c r="X25" s="451"/>
      <c r="Y25" s="163"/>
      <c r="Z25" s="163"/>
      <c r="AA25" s="163"/>
      <c r="AB25" s="163"/>
      <c r="AC25" s="163"/>
      <c r="AD25" s="163"/>
    </row>
    <row r="26" spans="1:30" ht="19.5" customHeight="1">
      <c r="A26" s="137" t="s">
        <v>670</v>
      </c>
      <c r="B26" s="137"/>
      <c r="C26" s="137"/>
      <c r="D26" s="304"/>
      <c r="E26" s="304"/>
      <c r="F26" s="102"/>
      <c r="G26" s="304"/>
      <c r="H26" s="102"/>
      <c r="I26" s="304"/>
      <c r="J26" s="102"/>
      <c r="K26" s="304"/>
      <c r="L26" s="102"/>
      <c r="M26" s="102"/>
      <c r="N26" s="102"/>
      <c r="O26" s="304"/>
      <c r="P26" s="102"/>
      <c r="Q26" s="304"/>
      <c r="R26" s="102"/>
      <c r="S26" s="304"/>
      <c r="T26" s="102"/>
      <c r="U26" s="304"/>
      <c r="V26" s="102"/>
      <c r="W26" s="102"/>
      <c r="X26" s="102"/>
      <c r="Y26" s="102"/>
      <c r="Z26" s="102"/>
      <c r="AA26" s="102"/>
      <c r="AB26" s="102"/>
      <c r="AC26" s="102"/>
      <c r="AD26" s="102"/>
    </row>
    <row r="27" spans="1:30" ht="19.5" customHeight="1">
      <c r="A27" s="137" t="s">
        <v>721</v>
      </c>
      <c r="B27" s="137"/>
      <c r="C27" s="137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  <c r="AA27" s="102"/>
      <c r="AB27" s="102"/>
      <c r="AC27" s="102"/>
      <c r="AD27" s="102"/>
    </row>
    <row r="28" spans="1:30" ht="19.5" customHeight="1">
      <c r="A28" s="137" t="s">
        <v>805</v>
      </c>
      <c r="B28" s="137"/>
      <c r="C28" s="137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</row>
    <row r="29" spans="1:30" ht="19.5" customHeight="1">
      <c r="A29" s="137" t="s">
        <v>806</v>
      </c>
      <c r="B29" s="137"/>
      <c r="C29" s="137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  <c r="AA29" s="102"/>
      <c r="AB29" s="102"/>
      <c r="AC29" s="102"/>
      <c r="AD29" s="102"/>
    </row>
    <row r="30" spans="1:30" ht="19.5" customHeight="1">
      <c r="A30" s="137" t="s">
        <v>807</v>
      </c>
      <c r="B30" s="137"/>
      <c r="C30" s="137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</row>
    <row r="31" spans="1:30" ht="19.5" customHeight="1">
      <c r="A31" s="137" t="s">
        <v>808</v>
      </c>
      <c r="B31" s="137"/>
      <c r="C31" s="137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  <c r="AA31" s="102"/>
      <c r="AB31" s="102"/>
      <c r="AC31" s="102"/>
      <c r="AD31" s="102"/>
    </row>
    <row r="32" spans="1:30" ht="19.5" customHeight="1">
      <c r="A32" s="137"/>
      <c r="B32" s="137"/>
      <c r="C32" s="137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</row>
    <row r="33" spans="1:30" ht="19.5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  <c r="AA33" s="102"/>
      <c r="AB33" s="102"/>
      <c r="AC33" s="102"/>
      <c r="AD33" s="102"/>
    </row>
    <row r="34" spans="1:30" ht="19.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  <c r="AC34" s="102"/>
      <c r="AD34" s="102"/>
    </row>
    <row r="35" spans="1:30" ht="19.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  <c r="AA35" s="102"/>
      <c r="AB35" s="102"/>
      <c r="AC35" s="102"/>
      <c r="AD35" s="102"/>
    </row>
    <row r="36" spans="1:30" ht="15.7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  <c r="AD36" s="102"/>
    </row>
    <row r="37" spans="1:30" ht="15.7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  <c r="AA37" s="102"/>
      <c r="AB37" s="102"/>
      <c r="AC37" s="102"/>
      <c r="AD37" s="102"/>
    </row>
    <row r="38" spans="1:30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</row>
    <row r="39" spans="1:30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  <c r="AA39" s="102"/>
      <c r="AB39" s="102"/>
      <c r="AC39" s="102"/>
      <c r="AD39" s="102"/>
    </row>
    <row r="40" spans="1:30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</row>
    <row r="41" spans="1:30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  <c r="AA41" s="102"/>
      <c r="AB41" s="102"/>
      <c r="AC41" s="102"/>
      <c r="AD41" s="102"/>
    </row>
    <row r="42" spans="1:30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</row>
    <row r="43" spans="1:30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  <c r="AA43" s="102"/>
      <c r="AB43" s="102"/>
      <c r="AC43" s="102"/>
      <c r="AD43" s="102"/>
    </row>
    <row r="44" spans="1:30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</row>
    <row r="45" spans="1:30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  <c r="AD45" s="102"/>
    </row>
    <row r="46" spans="1:30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  <c r="AD46" s="102"/>
    </row>
    <row r="47" spans="1:30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  <c r="AA47" s="102"/>
      <c r="AB47" s="102"/>
      <c r="AC47" s="102"/>
      <c r="AD47" s="102"/>
    </row>
    <row r="48" spans="1:30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/>
      <c r="AC48" s="102"/>
      <c r="AD48" s="102"/>
    </row>
    <row r="49" spans="1:30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  <c r="AD49" s="102"/>
    </row>
    <row r="50" spans="1:30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</row>
    <row r="51" spans="1:30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  <c r="AA51" s="102"/>
      <c r="AB51" s="102"/>
      <c r="AC51" s="102"/>
      <c r="AD51" s="102"/>
    </row>
    <row r="52" spans="1:30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  <c r="AA52" s="102"/>
      <c r="AB52" s="102"/>
      <c r="AC52" s="102"/>
      <c r="AD52" s="102"/>
    </row>
    <row r="53" spans="1:30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  <c r="AA53" s="102"/>
      <c r="AB53" s="102"/>
      <c r="AC53" s="102"/>
      <c r="AD53" s="102"/>
    </row>
    <row r="54" spans="1:30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  <c r="AC54" s="102"/>
      <c r="AD54" s="102"/>
    </row>
    <row r="55" spans="1:30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</row>
    <row r="56" spans="1:30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  <c r="AA56" s="102"/>
      <c r="AB56" s="102"/>
      <c r="AC56" s="102"/>
      <c r="AD56" s="102"/>
    </row>
    <row r="57" spans="1:30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  <c r="AA57" s="102"/>
      <c r="AB57" s="102"/>
      <c r="AC57" s="102"/>
      <c r="AD57" s="102"/>
    </row>
    <row r="58" spans="1:30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  <c r="AA58" s="102"/>
      <c r="AB58" s="102"/>
      <c r="AC58" s="102"/>
      <c r="AD58" s="102"/>
    </row>
    <row r="59" spans="1:30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  <c r="AA59" s="102"/>
      <c r="AB59" s="102"/>
      <c r="AC59" s="102"/>
      <c r="AD59" s="102"/>
    </row>
    <row r="60" spans="1:30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</row>
    <row r="61" spans="1:30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  <c r="AB61" s="102"/>
      <c r="AC61" s="102"/>
      <c r="AD61" s="102"/>
    </row>
    <row r="62" spans="1:30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  <c r="AA62" s="102"/>
      <c r="AB62" s="102"/>
      <c r="AC62" s="102"/>
      <c r="AD62" s="102"/>
    </row>
    <row r="63" spans="1:30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  <c r="AA63" s="102"/>
      <c r="AB63" s="102"/>
      <c r="AC63" s="102"/>
      <c r="AD63" s="102"/>
    </row>
    <row r="64" spans="1:30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  <c r="AA64" s="102"/>
      <c r="AB64" s="102"/>
      <c r="AC64" s="102"/>
      <c r="AD64" s="102"/>
    </row>
    <row r="65" spans="1:30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</row>
    <row r="66" spans="1:30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</row>
    <row r="67" spans="1:30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  <c r="AD67" s="102"/>
    </row>
    <row r="68" spans="1:30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</row>
    <row r="69" spans="1:30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  <c r="AD69" s="102"/>
    </row>
    <row r="70" spans="1:30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</row>
    <row r="71" spans="1:30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  <c r="AD71" s="102"/>
    </row>
    <row r="72" spans="1:30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</row>
    <row r="73" spans="1:30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  <c r="AD73" s="102"/>
    </row>
    <row r="74" spans="1:30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</row>
    <row r="75" spans="1:30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</row>
    <row r="76" spans="1:30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102"/>
    </row>
    <row r="77" spans="1:30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</row>
    <row r="78" spans="1:30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  <c r="AB78" s="102"/>
      <c r="AC78" s="102"/>
      <c r="AD78" s="102"/>
    </row>
    <row r="79" spans="1:30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  <c r="AC79" s="102"/>
      <c r="AD79" s="102"/>
    </row>
    <row r="80" spans="1:30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</row>
    <row r="81" spans="1:30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  <c r="AC81" s="102"/>
      <c r="AD81" s="102"/>
    </row>
    <row r="82" spans="1:30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  <c r="AB82" s="102"/>
      <c r="AC82" s="102"/>
      <c r="AD82" s="102"/>
    </row>
    <row r="83" spans="1:30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  <c r="AD83" s="102"/>
    </row>
    <row r="84" spans="1:30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  <c r="AD84" s="102"/>
    </row>
    <row r="85" spans="1:30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</row>
    <row r="86" spans="1:30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</row>
    <row r="87" spans="1:30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</row>
    <row r="88" spans="1:30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</row>
    <row r="89" spans="1:30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</row>
    <row r="90" spans="1:30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</row>
    <row r="91" spans="1:30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</row>
    <row r="92" spans="1:30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  <c r="AD92" s="102"/>
    </row>
    <row r="93" spans="1:30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  <c r="AB93" s="102"/>
      <c r="AC93" s="102"/>
      <c r="AD93" s="102"/>
    </row>
    <row r="94" spans="1:30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  <c r="AB94" s="102"/>
      <c r="AC94" s="102"/>
      <c r="AD94" s="102"/>
    </row>
    <row r="95" spans="1:30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  <c r="AA95" s="102"/>
      <c r="AB95" s="102"/>
      <c r="AC95" s="102"/>
      <c r="AD95" s="102"/>
    </row>
    <row r="96" spans="1:30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  <c r="AB96" s="102"/>
      <c r="AC96" s="102"/>
      <c r="AD96" s="102"/>
    </row>
    <row r="97" spans="1:30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  <c r="AB97" s="102"/>
      <c r="AC97" s="102"/>
      <c r="AD97" s="102"/>
    </row>
    <row r="98" spans="1:30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  <c r="AB98" s="102"/>
      <c r="AC98" s="102"/>
      <c r="AD98" s="102"/>
    </row>
    <row r="99" spans="1:30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</row>
    <row r="100" spans="1:30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  <c r="AC100" s="102"/>
      <c r="AD100" s="102"/>
    </row>
    <row r="101" spans="1:30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</row>
    <row r="102" spans="1:30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  <c r="AA102" s="102"/>
      <c r="AB102" s="102"/>
      <c r="AC102" s="102"/>
      <c r="AD102" s="102"/>
    </row>
    <row r="103" spans="1:30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  <c r="AD103" s="102"/>
    </row>
    <row r="104" spans="1:30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  <c r="AA104" s="102"/>
      <c r="AB104" s="102"/>
      <c r="AC104" s="102"/>
      <c r="AD104" s="102"/>
    </row>
    <row r="105" spans="1:30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  <c r="AD105" s="102"/>
    </row>
    <row r="106" spans="1:30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  <c r="AA106" s="102"/>
      <c r="AB106" s="102"/>
      <c r="AC106" s="102"/>
      <c r="AD106" s="102"/>
    </row>
    <row r="107" spans="1:30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</row>
    <row r="108" spans="1:30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  <c r="AA108" s="102"/>
      <c r="AB108" s="102"/>
      <c r="AC108" s="102"/>
      <c r="AD108" s="102"/>
    </row>
    <row r="109" spans="1:30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  <c r="AA109" s="102"/>
      <c r="AB109" s="102"/>
      <c r="AC109" s="102"/>
      <c r="AD109" s="102"/>
    </row>
    <row r="110" spans="1:30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  <c r="AA110" s="102"/>
      <c r="AB110" s="102"/>
      <c r="AC110" s="102"/>
      <c r="AD110" s="102"/>
    </row>
    <row r="111" spans="1:30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  <c r="AA111" s="102"/>
      <c r="AB111" s="102"/>
      <c r="AC111" s="102"/>
      <c r="AD111" s="102"/>
    </row>
    <row r="112" spans="1:30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  <c r="AA112" s="102"/>
      <c r="AB112" s="102"/>
      <c r="AC112" s="102"/>
      <c r="AD112" s="102"/>
    </row>
    <row r="113" spans="1:30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</row>
    <row r="114" spans="1:30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</row>
    <row r="115" spans="1:30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</row>
    <row r="116" spans="1:30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</row>
    <row r="117" spans="1:30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</row>
    <row r="118" spans="1:30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  <c r="AA118" s="102"/>
      <c r="AB118" s="102"/>
      <c r="AC118" s="102"/>
      <c r="AD118" s="102"/>
    </row>
    <row r="119" spans="1:30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</row>
    <row r="120" spans="1:30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  <c r="AA120" s="102"/>
      <c r="AB120" s="102"/>
      <c r="AC120" s="102"/>
      <c r="AD120" s="102"/>
    </row>
    <row r="121" spans="1:30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  <c r="AA121" s="102"/>
      <c r="AB121" s="102"/>
      <c r="AC121" s="102"/>
      <c r="AD121" s="102"/>
    </row>
    <row r="122" spans="1:30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  <c r="AA122" s="102"/>
      <c r="AB122" s="102"/>
      <c r="AC122" s="102"/>
      <c r="AD122" s="102"/>
    </row>
    <row r="123" spans="1:30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  <c r="AB123" s="102"/>
      <c r="AC123" s="102"/>
      <c r="AD123" s="102"/>
    </row>
    <row r="124" spans="1:30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  <c r="AA124" s="102"/>
      <c r="AB124" s="102"/>
      <c r="AC124" s="102"/>
      <c r="AD124" s="102"/>
    </row>
    <row r="125" spans="1:30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  <c r="AA125" s="102"/>
      <c r="AB125" s="102"/>
      <c r="AC125" s="102"/>
      <c r="AD125" s="102"/>
    </row>
    <row r="126" spans="1:30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  <c r="AA126" s="102"/>
      <c r="AB126" s="102"/>
      <c r="AC126" s="102"/>
      <c r="AD126" s="102"/>
    </row>
    <row r="127" spans="1:30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</row>
    <row r="128" spans="1:30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  <c r="AB128" s="102"/>
      <c r="AC128" s="102"/>
      <c r="AD128" s="102"/>
    </row>
    <row r="129" spans="1:30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  <c r="AA129" s="102"/>
      <c r="AB129" s="102"/>
      <c r="AC129" s="102"/>
      <c r="AD129" s="102"/>
    </row>
    <row r="130" spans="1:30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  <c r="AB130" s="102"/>
      <c r="AC130" s="102"/>
      <c r="AD130" s="102"/>
    </row>
    <row r="131" spans="1:30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  <c r="AB131" s="102"/>
      <c r="AC131" s="102"/>
      <c r="AD131" s="102"/>
    </row>
    <row r="132" spans="1:30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  <c r="AA132" s="102"/>
      <c r="AB132" s="102"/>
      <c r="AC132" s="102"/>
      <c r="AD132" s="102"/>
    </row>
    <row r="133" spans="1:30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  <c r="AA133" s="102"/>
      <c r="AB133" s="102"/>
      <c r="AC133" s="102"/>
      <c r="AD133" s="102"/>
    </row>
    <row r="134" spans="1:30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  <c r="AA134" s="102"/>
      <c r="AB134" s="102"/>
      <c r="AC134" s="102"/>
      <c r="AD134" s="102"/>
    </row>
    <row r="135" spans="1:30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  <c r="AA135" s="102"/>
      <c r="AB135" s="102"/>
      <c r="AC135" s="102"/>
      <c r="AD135" s="102"/>
    </row>
    <row r="136" spans="1:30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</row>
    <row r="137" spans="1:30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  <c r="AB137" s="102"/>
      <c r="AC137" s="102"/>
      <c r="AD137" s="102"/>
    </row>
    <row r="138" spans="1:30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  <c r="AB138" s="102"/>
      <c r="AC138" s="102"/>
      <c r="AD138" s="102"/>
    </row>
    <row r="139" spans="1:30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  <c r="AB139" s="102"/>
      <c r="AC139" s="102"/>
      <c r="AD139" s="102"/>
    </row>
    <row r="140" spans="1:30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  <c r="AA140" s="102"/>
      <c r="AB140" s="102"/>
      <c r="AC140" s="102"/>
      <c r="AD140" s="102"/>
    </row>
    <row r="141" spans="1:30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</row>
    <row r="142" spans="1:30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</row>
    <row r="143" spans="1:30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</row>
    <row r="144" spans="1:30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</row>
    <row r="145" spans="1:30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</row>
    <row r="146" spans="1:30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</row>
    <row r="147" spans="1:30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</row>
    <row r="148" spans="1:30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  <c r="AA148" s="102"/>
      <c r="AB148" s="102"/>
      <c r="AC148" s="102"/>
      <c r="AD148" s="102"/>
    </row>
    <row r="149" spans="1:30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  <c r="AA149" s="102"/>
      <c r="AB149" s="102"/>
      <c r="AC149" s="102"/>
      <c r="AD149" s="102"/>
    </row>
    <row r="150" spans="1:30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  <c r="AA150" s="102"/>
      <c r="AB150" s="102"/>
      <c r="AC150" s="102"/>
      <c r="AD150" s="102"/>
    </row>
    <row r="151" spans="1:30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  <c r="AA151" s="102"/>
      <c r="AB151" s="102"/>
      <c r="AC151" s="102"/>
      <c r="AD151" s="102"/>
    </row>
    <row r="152" spans="1:30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  <c r="AA152" s="102"/>
      <c r="AB152" s="102"/>
      <c r="AC152" s="102"/>
      <c r="AD152" s="102"/>
    </row>
    <row r="153" spans="1:30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  <c r="AA153" s="102"/>
      <c r="AB153" s="102"/>
      <c r="AC153" s="102"/>
      <c r="AD153" s="102"/>
    </row>
    <row r="154" spans="1:30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  <c r="AA154" s="102"/>
      <c r="AB154" s="102"/>
      <c r="AC154" s="102"/>
      <c r="AD154" s="102"/>
    </row>
    <row r="155" spans="1:30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  <c r="AA155" s="102"/>
      <c r="AB155" s="102"/>
      <c r="AC155" s="102"/>
      <c r="AD155" s="102"/>
    </row>
    <row r="156" spans="1:30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  <c r="AA156" s="102"/>
      <c r="AB156" s="102"/>
      <c r="AC156" s="102"/>
      <c r="AD156" s="102"/>
    </row>
    <row r="157" spans="1:30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  <c r="AA157" s="102"/>
      <c r="AB157" s="102"/>
      <c r="AC157" s="102"/>
      <c r="AD157" s="102"/>
    </row>
    <row r="158" spans="1:30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  <c r="AA158" s="102"/>
      <c r="AB158" s="102"/>
      <c r="AC158" s="102"/>
      <c r="AD158" s="102"/>
    </row>
    <row r="159" spans="1:30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  <c r="AB159" s="102"/>
      <c r="AC159" s="102"/>
      <c r="AD159" s="102"/>
    </row>
    <row r="160" spans="1:30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  <c r="AA160" s="102"/>
      <c r="AB160" s="102"/>
      <c r="AC160" s="102"/>
      <c r="AD160" s="102"/>
    </row>
    <row r="161" spans="1:30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  <c r="AA161" s="102"/>
      <c r="AB161" s="102"/>
      <c r="AC161" s="102"/>
      <c r="AD161" s="102"/>
    </row>
    <row r="162" spans="1:30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  <c r="AA162" s="102"/>
      <c r="AB162" s="102"/>
      <c r="AC162" s="102"/>
      <c r="AD162" s="102"/>
    </row>
    <row r="163" spans="1:30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  <c r="AA163" s="102"/>
      <c r="AB163" s="102"/>
      <c r="AC163" s="102"/>
      <c r="AD163" s="102"/>
    </row>
    <row r="164" spans="1:30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  <c r="AA164" s="102"/>
      <c r="AB164" s="102"/>
      <c r="AC164" s="102"/>
      <c r="AD164" s="102"/>
    </row>
    <row r="165" spans="1:30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</row>
    <row r="166" spans="1:30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  <c r="AA166" s="102"/>
      <c r="AB166" s="102"/>
      <c r="AC166" s="102"/>
      <c r="AD166" s="102"/>
    </row>
    <row r="167" spans="1:30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  <c r="AA167" s="102"/>
      <c r="AB167" s="102"/>
      <c r="AC167" s="102"/>
      <c r="AD167" s="102"/>
    </row>
    <row r="168" spans="1:30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  <c r="AA168" s="102"/>
      <c r="AB168" s="102"/>
      <c r="AC168" s="102"/>
      <c r="AD168" s="102"/>
    </row>
    <row r="169" spans="1:30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  <c r="AA169" s="102"/>
      <c r="AB169" s="102"/>
      <c r="AC169" s="102"/>
      <c r="AD169" s="102"/>
    </row>
    <row r="170" spans="1:30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  <c r="AA170" s="102"/>
      <c r="AB170" s="102"/>
      <c r="AC170" s="102"/>
      <c r="AD170" s="102"/>
    </row>
    <row r="171" spans="1:30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  <c r="AA171" s="102"/>
      <c r="AB171" s="102"/>
      <c r="AC171" s="102"/>
      <c r="AD171" s="102"/>
    </row>
    <row r="172" spans="1:30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  <c r="AA172" s="102"/>
      <c r="AB172" s="102"/>
      <c r="AC172" s="102"/>
      <c r="AD172" s="102"/>
    </row>
    <row r="173" spans="1:30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  <c r="AA173" s="102"/>
      <c r="AB173" s="102"/>
      <c r="AC173" s="102"/>
      <c r="AD173" s="102"/>
    </row>
    <row r="174" spans="1:30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  <c r="AA174" s="102"/>
      <c r="AB174" s="102"/>
      <c r="AC174" s="102"/>
      <c r="AD174" s="102"/>
    </row>
    <row r="175" spans="1:30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  <c r="AA175" s="102"/>
      <c r="AB175" s="102"/>
      <c r="AC175" s="102"/>
      <c r="AD175" s="102"/>
    </row>
    <row r="176" spans="1:30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  <c r="AA176" s="102"/>
      <c r="AB176" s="102"/>
      <c r="AC176" s="102"/>
      <c r="AD176" s="102"/>
    </row>
    <row r="177" spans="1:30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  <c r="AA177" s="102"/>
      <c r="AB177" s="102"/>
      <c r="AC177" s="102"/>
      <c r="AD177" s="102"/>
    </row>
    <row r="178" spans="1:30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  <c r="AA178" s="102"/>
      <c r="AB178" s="102"/>
      <c r="AC178" s="102"/>
      <c r="AD178" s="102"/>
    </row>
    <row r="179" spans="1:30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  <c r="AA179" s="102"/>
      <c r="AB179" s="102"/>
      <c r="AC179" s="102"/>
      <c r="AD179" s="102"/>
    </row>
    <row r="180" spans="1:30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  <c r="AA180" s="102"/>
      <c r="AB180" s="102"/>
      <c r="AC180" s="102"/>
      <c r="AD180" s="102"/>
    </row>
    <row r="181" spans="1:30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  <c r="AA181" s="102"/>
      <c r="AB181" s="102"/>
      <c r="AC181" s="102"/>
      <c r="AD181" s="102"/>
    </row>
    <row r="182" spans="1:30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  <c r="AA182" s="102"/>
      <c r="AB182" s="102"/>
      <c r="AC182" s="102"/>
      <c r="AD182" s="102"/>
    </row>
    <row r="183" spans="1:30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  <c r="AC183" s="102"/>
      <c r="AD183" s="102"/>
    </row>
    <row r="184" spans="1:30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  <c r="AC184" s="102"/>
      <c r="AD184" s="102"/>
    </row>
    <row r="185" spans="1:30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  <c r="AC185" s="102"/>
      <c r="AD185" s="102"/>
    </row>
    <row r="186" spans="1:30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  <c r="AA186" s="102"/>
      <c r="AB186" s="102"/>
      <c r="AC186" s="102"/>
      <c r="AD186" s="102"/>
    </row>
    <row r="187" spans="1:30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  <c r="AA187" s="102"/>
      <c r="AB187" s="102"/>
      <c r="AC187" s="102"/>
      <c r="AD187" s="102"/>
    </row>
    <row r="188" spans="1:30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  <c r="AA188" s="102"/>
      <c r="AB188" s="102"/>
      <c r="AC188" s="102"/>
      <c r="AD188" s="102"/>
    </row>
    <row r="189" spans="1:30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  <c r="AA189" s="102"/>
      <c r="AB189" s="102"/>
      <c r="AC189" s="102"/>
      <c r="AD189" s="102"/>
    </row>
    <row r="190" spans="1:30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  <c r="AA190" s="102"/>
      <c r="AB190" s="102"/>
      <c r="AC190" s="102"/>
      <c r="AD190" s="102"/>
    </row>
    <row r="191" spans="1:30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  <c r="AA191" s="102"/>
      <c r="AB191" s="102"/>
      <c r="AC191" s="102"/>
      <c r="AD191" s="102"/>
    </row>
    <row r="192" spans="1:30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  <c r="AA192" s="102"/>
      <c r="AB192" s="102"/>
      <c r="AC192" s="102"/>
      <c r="AD192" s="102"/>
    </row>
    <row r="193" spans="1:30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  <c r="AA193" s="102"/>
      <c r="AB193" s="102"/>
      <c r="AC193" s="102"/>
      <c r="AD193" s="102"/>
    </row>
    <row r="194" spans="1:30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  <c r="AA194" s="102"/>
      <c r="AB194" s="102"/>
      <c r="AC194" s="102"/>
      <c r="AD194" s="102"/>
    </row>
    <row r="195" spans="1:30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  <c r="AA195" s="102"/>
      <c r="AB195" s="102"/>
      <c r="AC195" s="102"/>
      <c r="AD195" s="102"/>
    </row>
    <row r="196" spans="1:30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  <c r="AA196" s="102"/>
      <c r="AB196" s="102"/>
      <c r="AC196" s="102"/>
      <c r="AD196" s="102"/>
    </row>
    <row r="197" spans="1:30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  <c r="AA197" s="102"/>
      <c r="AB197" s="102"/>
      <c r="AC197" s="102"/>
      <c r="AD197" s="102"/>
    </row>
    <row r="198" spans="1:30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  <c r="AA198" s="102"/>
      <c r="AB198" s="102"/>
      <c r="AC198" s="102"/>
      <c r="AD198" s="102"/>
    </row>
    <row r="199" spans="1:30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  <c r="AA199" s="102"/>
      <c r="AB199" s="102"/>
      <c r="AC199" s="102"/>
      <c r="AD199" s="102"/>
    </row>
    <row r="200" spans="1:30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  <c r="AA200" s="102"/>
      <c r="AB200" s="102"/>
      <c r="AC200" s="102"/>
      <c r="AD200" s="102"/>
    </row>
    <row r="201" spans="1:30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  <c r="AA201" s="102"/>
      <c r="AB201" s="102"/>
      <c r="AC201" s="102"/>
      <c r="AD201" s="102"/>
    </row>
    <row r="202" spans="1:30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  <c r="AA202" s="102"/>
      <c r="AB202" s="102"/>
      <c r="AC202" s="102"/>
      <c r="AD202" s="102"/>
    </row>
    <row r="203" spans="1:30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  <c r="AA203" s="102"/>
      <c r="AB203" s="102"/>
      <c r="AC203" s="102"/>
      <c r="AD203" s="102"/>
    </row>
    <row r="204" spans="1:30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  <c r="AA204" s="102"/>
      <c r="AB204" s="102"/>
      <c r="AC204" s="102"/>
      <c r="AD204" s="102"/>
    </row>
    <row r="205" spans="1:30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  <c r="AA205" s="102"/>
      <c r="AB205" s="102"/>
      <c r="AC205" s="102"/>
      <c r="AD205" s="102"/>
    </row>
    <row r="206" spans="1:30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  <c r="AA206" s="102"/>
      <c r="AB206" s="102"/>
      <c r="AC206" s="102"/>
      <c r="AD206" s="102"/>
    </row>
    <row r="207" spans="1:30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  <c r="AA207" s="102"/>
      <c r="AB207" s="102"/>
      <c r="AC207" s="102"/>
      <c r="AD207" s="102"/>
    </row>
    <row r="208" spans="1:30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  <c r="AA208" s="102"/>
      <c r="AB208" s="102"/>
      <c r="AC208" s="102"/>
      <c r="AD208" s="102"/>
    </row>
    <row r="209" spans="1:30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  <c r="AA209" s="102"/>
      <c r="AB209" s="102"/>
      <c r="AC209" s="102"/>
      <c r="AD209" s="102"/>
    </row>
    <row r="210" spans="1:30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  <c r="AA210" s="102"/>
      <c r="AB210" s="102"/>
      <c r="AC210" s="102"/>
      <c r="AD210" s="102"/>
    </row>
    <row r="211" spans="1:30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  <c r="AA211" s="102"/>
      <c r="AB211" s="102"/>
      <c r="AC211" s="102"/>
      <c r="AD211" s="102"/>
    </row>
    <row r="212" spans="1:30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  <c r="AA212" s="102"/>
      <c r="AB212" s="102"/>
      <c r="AC212" s="102"/>
      <c r="AD212" s="102"/>
    </row>
    <row r="213" spans="1:30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</row>
    <row r="214" spans="1:30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  <c r="AA214" s="102"/>
      <c r="AB214" s="102"/>
      <c r="AC214" s="102"/>
      <c r="AD214" s="102"/>
    </row>
    <row r="215" spans="1:30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  <c r="AA215" s="102"/>
      <c r="AB215" s="102"/>
      <c r="AC215" s="102"/>
      <c r="AD215" s="102"/>
    </row>
    <row r="216" spans="1:30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  <c r="AA216" s="102"/>
      <c r="AB216" s="102"/>
      <c r="AC216" s="102"/>
      <c r="AD216" s="102"/>
    </row>
    <row r="217" spans="1:30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  <c r="AA217" s="102"/>
      <c r="AB217" s="102"/>
      <c r="AC217" s="102"/>
      <c r="AD217" s="102"/>
    </row>
    <row r="218" spans="1:30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  <c r="AA218" s="102"/>
      <c r="AB218" s="102"/>
      <c r="AC218" s="102"/>
      <c r="AD218" s="102"/>
    </row>
    <row r="219" spans="1:30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  <c r="AA219" s="102"/>
      <c r="AB219" s="102"/>
      <c r="AC219" s="102"/>
      <c r="AD219" s="102"/>
    </row>
    <row r="220" spans="1:30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  <c r="AA220" s="102"/>
      <c r="AB220" s="102"/>
      <c r="AC220" s="102"/>
      <c r="AD220" s="102"/>
    </row>
    <row r="221" spans="1:30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  <c r="AA221" s="102"/>
      <c r="AB221" s="102"/>
      <c r="AC221" s="102"/>
      <c r="AD221" s="102"/>
    </row>
    <row r="222" spans="1:30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  <c r="AA222" s="102"/>
      <c r="AB222" s="102"/>
      <c r="AC222" s="102"/>
      <c r="AD222" s="102"/>
    </row>
    <row r="223" spans="1:30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  <c r="AA223" s="102"/>
      <c r="AB223" s="102"/>
      <c r="AC223" s="102"/>
      <c r="AD223" s="102"/>
    </row>
    <row r="224" spans="1:30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  <c r="AA224" s="102"/>
      <c r="AB224" s="102"/>
      <c r="AC224" s="102"/>
      <c r="AD224" s="102"/>
    </row>
    <row r="225" spans="1:30" ht="15.75" customHeight="1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  <c r="AA225" s="102"/>
      <c r="AB225" s="102"/>
      <c r="AC225" s="102"/>
      <c r="AD225" s="102"/>
    </row>
    <row r="226" spans="1:30" ht="15.75" customHeight="1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  <c r="AA226" s="102"/>
      <c r="AB226" s="102"/>
      <c r="AC226" s="102"/>
      <c r="AD226" s="102"/>
    </row>
    <row r="227" spans="1:30" ht="15.75" customHeight="1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  <c r="AA227" s="102"/>
      <c r="AB227" s="102"/>
      <c r="AC227" s="102"/>
      <c r="AD227" s="102"/>
    </row>
    <row r="228" spans="1:30" ht="15.75" customHeight="1">
      <c r="A228" s="102"/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  <c r="AA228" s="102"/>
      <c r="AB228" s="102"/>
      <c r="AC228" s="102"/>
      <c r="AD228" s="102"/>
    </row>
    <row r="229" spans="1:30" ht="15.75" customHeight="1">
      <c r="A229" s="102"/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  <c r="AA229" s="102"/>
      <c r="AB229" s="102"/>
      <c r="AC229" s="102"/>
      <c r="AD229" s="102"/>
    </row>
    <row r="230" spans="1:30" ht="15.75" customHeight="1">
      <c r="A230" s="102"/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  <c r="Z230" s="102"/>
      <c r="AA230" s="102"/>
      <c r="AB230" s="102"/>
      <c r="AC230" s="102"/>
      <c r="AD230" s="102"/>
    </row>
    <row r="231" spans="1:30" ht="15.75" customHeight="1">
      <c r="A231" s="102"/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  <c r="Z231" s="102"/>
      <c r="AA231" s="102"/>
      <c r="AB231" s="102"/>
      <c r="AC231" s="102"/>
      <c r="AD231" s="102"/>
    </row>
    <row r="232" spans="1:30" ht="15.75" customHeight="1"/>
    <row r="233" spans="1:30" ht="15.75" customHeight="1"/>
    <row r="234" spans="1:30" ht="15.75" customHeight="1"/>
    <row r="235" spans="1:30" ht="15.75" customHeight="1"/>
    <row r="236" spans="1:30" ht="15.75" customHeight="1"/>
    <row r="237" spans="1:30" ht="15.75" customHeight="1"/>
    <row r="238" spans="1:30" ht="15.75" customHeight="1"/>
    <row r="239" spans="1:30" ht="15.75" customHeight="1"/>
    <row r="240" spans="1:3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4">
    <mergeCell ref="AC7:AC9"/>
    <mergeCell ref="A3:AD3"/>
    <mergeCell ref="A7:A9"/>
    <mergeCell ref="B7:B9"/>
    <mergeCell ref="C7:C9"/>
    <mergeCell ref="D7:D9"/>
    <mergeCell ref="E7:V8"/>
    <mergeCell ref="W7:W9"/>
    <mergeCell ref="AD7:AD9"/>
    <mergeCell ref="X7:X9"/>
    <mergeCell ref="Y7:Y9"/>
    <mergeCell ref="Z7:Z9"/>
    <mergeCell ref="AA7:AA9"/>
    <mergeCell ref="AB7:AB9"/>
  </mergeCells>
  <printOptions horizontalCentered="1"/>
  <pageMargins left="0.84" right="0.78" top="1.1417322834645669" bottom="0.9055118110236221" header="0" footer="0"/>
  <pageSetup paperSize="9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1000"/>
  <sheetViews>
    <sheetView workbookViewId="0"/>
  </sheetViews>
  <sheetFormatPr defaultColWidth="14.42578125" defaultRowHeight="15" customHeight="1"/>
  <cols>
    <col min="1" max="1" width="8.7109375" customWidth="1"/>
    <col min="2" max="2" width="30" customWidth="1"/>
    <col min="3" max="3" width="20.28515625" customWidth="1"/>
    <col min="4" max="4" width="14.28515625" customWidth="1"/>
    <col min="5" max="6" width="10.7109375" customWidth="1"/>
    <col min="7" max="7" width="15" customWidth="1"/>
    <col min="8" max="10" width="10.7109375" customWidth="1"/>
    <col min="11" max="11" width="13.7109375" customWidth="1"/>
    <col min="12" max="12" width="11.28515625" customWidth="1"/>
    <col min="13" max="26" width="9.28515625" customWidth="1"/>
  </cols>
  <sheetData>
    <row r="1" spans="1:26" ht="15.75">
      <c r="A1" s="100" t="s">
        <v>809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</row>
    <row r="2" spans="1:26" ht="15.75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</row>
    <row r="3" spans="1:26" ht="15.75">
      <c r="A3" s="963" t="s">
        <v>810</v>
      </c>
      <c r="B3" s="953"/>
      <c r="C3" s="953"/>
      <c r="D3" s="953"/>
      <c r="E3" s="953"/>
      <c r="F3" s="953"/>
      <c r="G3" s="953"/>
      <c r="H3" s="953"/>
      <c r="I3" s="953"/>
      <c r="J3" s="953"/>
      <c r="K3" s="953"/>
      <c r="L3" s="953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</row>
    <row r="4" spans="1:26" ht="15.75">
      <c r="A4" s="101"/>
      <c r="B4" s="101"/>
      <c r="C4" s="101"/>
      <c r="D4" s="101" t="s">
        <v>811</v>
      </c>
      <c r="E4" s="101"/>
      <c r="F4" s="101"/>
      <c r="G4" s="101"/>
      <c r="H4" s="101"/>
      <c r="I4" s="101"/>
      <c r="J4" s="101"/>
      <c r="K4" s="101"/>
      <c r="L4" s="103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</row>
    <row r="5" spans="1:26" ht="15.75">
      <c r="A5" s="101"/>
      <c r="B5" s="101"/>
      <c r="C5" s="101"/>
      <c r="D5" s="101"/>
      <c r="E5" s="139" t="str">
        <f>'1'!E5</f>
        <v>KABUPATEN/KOTA</v>
      </c>
      <c r="F5" s="105" t="str">
        <f>'1'!$F$5</f>
        <v>KARANGANYAR</v>
      </c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</row>
    <row r="6" spans="1:26" ht="15.75">
      <c r="A6" s="101"/>
      <c r="B6" s="101"/>
      <c r="C6" s="101"/>
      <c r="D6" s="101"/>
      <c r="E6" s="139" t="str">
        <f>'1'!E6</f>
        <v>TAHUN</v>
      </c>
      <c r="F6" s="105">
        <f>'1'!$F$6</f>
        <v>2023</v>
      </c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</row>
    <row r="7" spans="1:26">
      <c r="A7" s="162"/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18" customHeight="1">
      <c r="A8" s="1028" t="s">
        <v>4</v>
      </c>
      <c r="B8" s="986" t="s">
        <v>498</v>
      </c>
      <c r="C8" s="986" t="str">
        <f>'12'!C7</f>
        <v>DESA</v>
      </c>
      <c r="D8" s="975" t="s">
        <v>780</v>
      </c>
      <c r="E8" s="975" t="s">
        <v>812</v>
      </c>
      <c r="F8" s="975" t="s">
        <v>30</v>
      </c>
      <c r="G8" s="975" t="s">
        <v>813</v>
      </c>
      <c r="H8" s="975" t="s">
        <v>30</v>
      </c>
      <c r="I8" s="975" t="s">
        <v>814</v>
      </c>
      <c r="J8" s="975" t="s">
        <v>30</v>
      </c>
      <c r="K8" s="975" t="s">
        <v>815</v>
      </c>
      <c r="L8" s="1025" t="s">
        <v>30</v>
      </c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 ht="18" customHeight="1">
      <c r="A9" s="1022"/>
      <c r="B9" s="965"/>
      <c r="C9" s="965"/>
      <c r="D9" s="965"/>
      <c r="E9" s="965"/>
      <c r="F9" s="965"/>
      <c r="G9" s="965"/>
      <c r="H9" s="965"/>
      <c r="I9" s="965"/>
      <c r="J9" s="965"/>
      <c r="K9" s="965"/>
      <c r="L9" s="1026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</row>
    <row r="10" spans="1:26" ht="38.25" customHeight="1">
      <c r="A10" s="1023"/>
      <c r="B10" s="955"/>
      <c r="C10" s="955"/>
      <c r="D10" s="955"/>
      <c r="E10" s="955"/>
      <c r="F10" s="955"/>
      <c r="G10" s="955"/>
      <c r="H10" s="955"/>
      <c r="I10" s="955"/>
      <c r="J10" s="955"/>
      <c r="K10" s="955"/>
      <c r="L10" s="1027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</row>
    <row r="11" spans="1:26" ht="21" customHeight="1">
      <c r="A11" s="452">
        <v>1</v>
      </c>
      <c r="B11" s="142">
        <v>2</v>
      </c>
      <c r="C11" s="115">
        <v>3</v>
      </c>
      <c r="D11" s="115">
        <v>4</v>
      </c>
      <c r="E11" s="115">
        <v>5</v>
      </c>
      <c r="F11" s="115">
        <v>6</v>
      </c>
      <c r="G11" s="115">
        <v>7</v>
      </c>
      <c r="H11" s="115">
        <v>8</v>
      </c>
      <c r="I11" s="115">
        <v>9</v>
      </c>
      <c r="J11" s="115">
        <v>10</v>
      </c>
      <c r="K11" s="115">
        <v>11</v>
      </c>
      <c r="L11" s="442">
        <v>12</v>
      </c>
      <c r="M11" s="119"/>
      <c r="N11" s="119"/>
      <c r="O11" s="119"/>
      <c r="P11" s="119"/>
      <c r="Q11" s="119"/>
      <c r="R11" s="119"/>
      <c r="S11" s="119"/>
      <c r="T11" s="119"/>
      <c r="U11" s="119"/>
      <c r="V11" s="119"/>
      <c r="W11" s="119"/>
      <c r="X11" s="119"/>
      <c r="Y11" s="119"/>
      <c r="Z11" s="119"/>
    </row>
    <row r="12" spans="1:26" ht="19.5" customHeight="1">
      <c r="A12" s="120">
        <v>1</v>
      </c>
      <c r="B12" s="176" t="str">
        <f>'9'!C9</f>
        <v>PUSKESMAS JUMAPOLO</v>
      </c>
      <c r="C12" s="453" t="str">
        <f>'29'!C11</f>
        <v>PASEBAN</v>
      </c>
      <c r="D12" s="444">
        <v>420</v>
      </c>
      <c r="E12" s="444">
        <v>22</v>
      </c>
      <c r="F12" s="403">
        <f t="shared" ref="F12:F23" si="0">E12/D12*100</f>
        <v>5.2380952380952381</v>
      </c>
      <c r="G12" s="444">
        <v>0</v>
      </c>
      <c r="H12" s="403">
        <f t="shared" ref="H12:H23" si="1">G12/E12*100</f>
        <v>0</v>
      </c>
      <c r="I12" s="444">
        <v>16</v>
      </c>
      <c r="J12" s="403">
        <f t="shared" ref="J12:J23" si="2">I12/D12</f>
        <v>3.8095238095238099E-2</v>
      </c>
      <c r="K12" s="145">
        <v>0</v>
      </c>
      <c r="L12" s="403">
        <f t="shared" ref="L12:L23" si="3">K12/I12*100</f>
        <v>0</v>
      </c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 ht="19.5" customHeight="1">
      <c r="A13" s="120">
        <v>2</v>
      </c>
      <c r="B13" s="176"/>
      <c r="C13" s="453" t="str">
        <f>'29'!C12</f>
        <v>LEMAHBANG</v>
      </c>
      <c r="D13" s="444">
        <v>505</v>
      </c>
      <c r="E13" s="444">
        <v>35</v>
      </c>
      <c r="F13" s="403">
        <f t="shared" si="0"/>
        <v>6.9306930693069315</v>
      </c>
      <c r="G13" s="444">
        <v>0</v>
      </c>
      <c r="H13" s="403">
        <f t="shared" si="1"/>
        <v>0</v>
      </c>
      <c r="I13" s="444">
        <v>20</v>
      </c>
      <c r="J13" s="403">
        <f t="shared" si="2"/>
        <v>3.9603960396039604E-2</v>
      </c>
      <c r="K13" s="145">
        <v>0</v>
      </c>
      <c r="L13" s="403">
        <f t="shared" si="3"/>
        <v>0</v>
      </c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</row>
    <row r="14" spans="1:26" ht="19.5" customHeight="1">
      <c r="A14" s="120">
        <v>3</v>
      </c>
      <c r="B14" s="176"/>
      <c r="C14" s="453" t="str">
        <f>'29'!C13</f>
        <v>KARANGBANGUN</v>
      </c>
      <c r="D14" s="444">
        <v>433</v>
      </c>
      <c r="E14" s="444">
        <v>35</v>
      </c>
      <c r="F14" s="403">
        <f t="shared" si="0"/>
        <v>8.0831408775981526</v>
      </c>
      <c r="G14" s="145">
        <v>1</v>
      </c>
      <c r="H14" s="403">
        <f t="shared" si="1"/>
        <v>2.8571428571428572</v>
      </c>
      <c r="I14" s="444">
        <v>20</v>
      </c>
      <c r="J14" s="403">
        <f t="shared" si="2"/>
        <v>4.6189376443418015E-2</v>
      </c>
      <c r="K14" s="145">
        <v>0</v>
      </c>
      <c r="L14" s="403">
        <f t="shared" si="3"/>
        <v>0</v>
      </c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</row>
    <row r="15" spans="1:26" ht="19.5" customHeight="1">
      <c r="A15" s="120">
        <v>4</v>
      </c>
      <c r="B15" s="176"/>
      <c r="C15" s="453" t="str">
        <f>'29'!C14</f>
        <v>PLOSO</v>
      </c>
      <c r="D15" s="444">
        <v>443</v>
      </c>
      <c r="E15" s="444">
        <v>31</v>
      </c>
      <c r="F15" s="403">
        <f t="shared" si="0"/>
        <v>6.9977426636568847</v>
      </c>
      <c r="G15" s="444">
        <v>0</v>
      </c>
      <c r="H15" s="403">
        <f t="shared" si="1"/>
        <v>0</v>
      </c>
      <c r="I15" s="444">
        <v>117</v>
      </c>
      <c r="J15" s="403">
        <f t="shared" si="2"/>
        <v>0.26410835214446954</v>
      </c>
      <c r="K15" s="145">
        <v>0</v>
      </c>
      <c r="L15" s="403">
        <f t="shared" si="3"/>
        <v>0</v>
      </c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</row>
    <row r="16" spans="1:26" ht="19.5" customHeight="1">
      <c r="A16" s="120">
        <v>5</v>
      </c>
      <c r="B16" s="176"/>
      <c r="C16" s="453" t="str">
        <f>'29'!C15</f>
        <v>GIRIWONDO</v>
      </c>
      <c r="D16" s="444">
        <v>473</v>
      </c>
      <c r="E16" s="444">
        <v>45</v>
      </c>
      <c r="F16" s="403">
        <f t="shared" si="0"/>
        <v>9.513742071881607</v>
      </c>
      <c r="G16" s="444">
        <v>0</v>
      </c>
      <c r="H16" s="403">
        <f t="shared" si="1"/>
        <v>0</v>
      </c>
      <c r="I16" s="444">
        <v>27</v>
      </c>
      <c r="J16" s="403">
        <f t="shared" si="2"/>
        <v>5.7082452431289642E-2</v>
      </c>
      <c r="K16" s="145">
        <v>0</v>
      </c>
      <c r="L16" s="403">
        <f t="shared" si="3"/>
        <v>0</v>
      </c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</row>
    <row r="17" spans="1:26" ht="19.5" customHeight="1">
      <c r="A17" s="120">
        <v>6</v>
      </c>
      <c r="B17" s="176"/>
      <c r="C17" s="453" t="str">
        <f>'29'!C16</f>
        <v>KADIPIRO</v>
      </c>
      <c r="D17" s="444">
        <v>587</v>
      </c>
      <c r="E17" s="444">
        <v>35</v>
      </c>
      <c r="F17" s="403">
        <f t="shared" si="0"/>
        <v>5.9625212947189095</v>
      </c>
      <c r="G17" s="444">
        <v>1</v>
      </c>
      <c r="H17" s="403">
        <f t="shared" si="1"/>
        <v>2.8571428571428572</v>
      </c>
      <c r="I17" s="444">
        <v>22</v>
      </c>
      <c r="J17" s="403">
        <f t="shared" si="2"/>
        <v>3.7478705281090291E-2</v>
      </c>
      <c r="K17" s="145">
        <v>0</v>
      </c>
      <c r="L17" s="403">
        <f t="shared" si="3"/>
        <v>0</v>
      </c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</row>
    <row r="18" spans="1:26" ht="19.5" customHeight="1">
      <c r="A18" s="120">
        <v>7</v>
      </c>
      <c r="B18" s="176"/>
      <c r="C18" s="453" t="str">
        <f>'29'!C17</f>
        <v>JUMANTORO</v>
      </c>
      <c r="D18" s="444">
        <v>641</v>
      </c>
      <c r="E18" s="444">
        <v>36</v>
      </c>
      <c r="F18" s="403">
        <f t="shared" si="0"/>
        <v>5.61622464898596</v>
      </c>
      <c r="G18" s="145">
        <v>1</v>
      </c>
      <c r="H18" s="403">
        <f t="shared" si="1"/>
        <v>2.7777777777777777</v>
      </c>
      <c r="I18" s="444">
        <v>28</v>
      </c>
      <c r="J18" s="403">
        <f t="shared" si="2"/>
        <v>4.3681747269890797E-2</v>
      </c>
      <c r="K18" s="145">
        <v>0</v>
      </c>
      <c r="L18" s="403">
        <f t="shared" si="3"/>
        <v>0</v>
      </c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</row>
    <row r="19" spans="1:26" ht="19.5" customHeight="1">
      <c r="A19" s="120">
        <v>8</v>
      </c>
      <c r="B19" s="176"/>
      <c r="C19" s="453" t="str">
        <f>'29'!C18</f>
        <v>KEDAWUNG</v>
      </c>
      <c r="D19" s="444">
        <v>471</v>
      </c>
      <c r="E19" s="444">
        <v>30</v>
      </c>
      <c r="F19" s="403">
        <f t="shared" si="0"/>
        <v>6.369426751592357</v>
      </c>
      <c r="G19" s="444">
        <v>0</v>
      </c>
      <c r="H19" s="403">
        <f t="shared" si="1"/>
        <v>0</v>
      </c>
      <c r="I19" s="444">
        <v>25</v>
      </c>
      <c r="J19" s="403">
        <f t="shared" si="2"/>
        <v>5.3078556263269641E-2</v>
      </c>
      <c r="K19" s="145">
        <v>0</v>
      </c>
      <c r="L19" s="403">
        <f t="shared" si="3"/>
        <v>0</v>
      </c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</row>
    <row r="20" spans="1:26" ht="19.5" customHeight="1">
      <c r="A20" s="120">
        <v>9</v>
      </c>
      <c r="B20" s="176"/>
      <c r="C20" s="453" t="str">
        <f>'29'!C19</f>
        <v>BAKALAN</v>
      </c>
      <c r="D20" s="444">
        <v>491</v>
      </c>
      <c r="E20" s="444">
        <v>32</v>
      </c>
      <c r="F20" s="403">
        <f t="shared" si="0"/>
        <v>6.517311608961303</v>
      </c>
      <c r="G20" s="444">
        <v>0</v>
      </c>
      <c r="H20" s="403">
        <f t="shared" si="1"/>
        <v>0</v>
      </c>
      <c r="I20" s="444">
        <v>24</v>
      </c>
      <c r="J20" s="403">
        <f t="shared" si="2"/>
        <v>4.8879837067209775E-2</v>
      </c>
      <c r="K20" s="145">
        <v>0</v>
      </c>
      <c r="L20" s="403">
        <f t="shared" si="3"/>
        <v>0</v>
      </c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</row>
    <row r="21" spans="1:26" ht="19.5" customHeight="1">
      <c r="A21" s="120">
        <v>10</v>
      </c>
      <c r="B21" s="176"/>
      <c r="C21" s="453" t="str">
        <f>'29'!C20</f>
        <v>JUMAPOLO</v>
      </c>
      <c r="D21" s="444">
        <v>940</v>
      </c>
      <c r="E21" s="444">
        <v>75</v>
      </c>
      <c r="F21" s="403">
        <f t="shared" si="0"/>
        <v>7.9787234042553195</v>
      </c>
      <c r="G21" s="444">
        <v>2</v>
      </c>
      <c r="H21" s="403">
        <f t="shared" si="1"/>
        <v>2.666666666666667</v>
      </c>
      <c r="I21" s="444">
        <v>55</v>
      </c>
      <c r="J21" s="403">
        <f t="shared" si="2"/>
        <v>5.8510638297872342E-2</v>
      </c>
      <c r="K21" s="145">
        <v>0</v>
      </c>
      <c r="L21" s="403">
        <f t="shared" si="3"/>
        <v>0</v>
      </c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</row>
    <row r="22" spans="1:26" ht="19.5" customHeight="1">
      <c r="A22" s="120">
        <v>11</v>
      </c>
      <c r="B22" s="176"/>
      <c r="C22" s="453" t="str">
        <f>'29'!C21</f>
        <v>KWANGSAN</v>
      </c>
      <c r="D22" s="444">
        <v>778</v>
      </c>
      <c r="E22" s="444">
        <v>43</v>
      </c>
      <c r="F22" s="403">
        <f t="shared" si="0"/>
        <v>5.5269922879177376</v>
      </c>
      <c r="G22" s="444">
        <v>1</v>
      </c>
      <c r="H22" s="403">
        <f t="shared" si="1"/>
        <v>2.3255813953488373</v>
      </c>
      <c r="I22" s="444">
        <v>45</v>
      </c>
      <c r="J22" s="403">
        <f t="shared" si="2"/>
        <v>5.7840616966580979E-2</v>
      </c>
      <c r="K22" s="145">
        <v>0</v>
      </c>
      <c r="L22" s="403">
        <f t="shared" si="3"/>
        <v>0</v>
      </c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</row>
    <row r="23" spans="1:26" ht="19.5" customHeight="1">
      <c r="A23" s="120">
        <v>12</v>
      </c>
      <c r="B23" s="454"/>
      <c r="C23" s="453" t="str">
        <f>'29'!C22</f>
        <v>JATIREJO</v>
      </c>
      <c r="D23" s="444">
        <v>654</v>
      </c>
      <c r="E23" s="444">
        <v>49</v>
      </c>
      <c r="F23" s="403">
        <f t="shared" si="0"/>
        <v>7.4923547400611623</v>
      </c>
      <c r="G23" s="145">
        <v>1</v>
      </c>
      <c r="H23" s="403">
        <f t="shared" si="1"/>
        <v>2.0408163265306123</v>
      </c>
      <c r="I23" s="444">
        <v>36</v>
      </c>
      <c r="J23" s="403">
        <f t="shared" si="2"/>
        <v>5.5045871559633031E-2</v>
      </c>
      <c r="K23" s="145">
        <v>0</v>
      </c>
      <c r="L23" s="403">
        <f t="shared" si="3"/>
        <v>0</v>
      </c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</row>
    <row r="24" spans="1:26" ht="19.5" customHeight="1">
      <c r="A24" s="447"/>
      <c r="B24" s="455"/>
      <c r="C24" s="453"/>
      <c r="D24" s="322"/>
      <c r="E24" s="322"/>
      <c r="F24" s="403"/>
      <c r="G24" s="322"/>
      <c r="H24" s="403"/>
      <c r="I24" s="322"/>
      <c r="J24" s="403"/>
      <c r="K24" s="322"/>
      <c r="L24" s="403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</row>
    <row r="25" spans="1:26" ht="19.5" customHeight="1">
      <c r="A25" s="448" t="s">
        <v>669</v>
      </c>
      <c r="B25" s="157"/>
      <c r="C25" s="157"/>
      <c r="D25" s="262">
        <f t="shared" ref="D25:E25" si="4">SUM(D12:D24)</f>
        <v>6836</v>
      </c>
      <c r="E25" s="262">
        <f t="shared" si="4"/>
        <v>468</v>
      </c>
      <c r="F25" s="456">
        <f>E25/D25*100</f>
        <v>6.8461088355763602</v>
      </c>
      <c r="G25" s="262">
        <f>SUM(G12:G24)</f>
        <v>7</v>
      </c>
      <c r="H25" s="456">
        <f>G25/E25*100</f>
        <v>1.4957264957264957</v>
      </c>
      <c r="I25" s="262">
        <f>SUM(I12:I24)</f>
        <v>435</v>
      </c>
      <c r="J25" s="456">
        <f>I25/D25</f>
        <v>6.3633703920421295E-2</v>
      </c>
      <c r="K25" s="262">
        <f>SUM(K12:K24)</f>
        <v>0</v>
      </c>
      <c r="L25" s="457">
        <f>K25/I25*100</f>
        <v>0</v>
      </c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</row>
    <row r="26" spans="1:26" ht="19.5" customHeight="1">
      <c r="A26" s="163"/>
      <c r="B26" s="163"/>
      <c r="C26" s="163"/>
      <c r="D26" s="163"/>
      <c r="E26" s="163"/>
      <c r="F26" s="163"/>
      <c r="G26" s="163"/>
      <c r="H26" s="163"/>
      <c r="I26" s="163"/>
      <c r="J26" s="163"/>
      <c r="K26" s="163"/>
      <c r="L26" s="163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</row>
    <row r="27" spans="1:26" ht="19.5" customHeight="1">
      <c r="A27" s="137" t="s">
        <v>670</v>
      </c>
      <c r="B27" s="137"/>
      <c r="C27" s="137"/>
      <c r="D27" s="458"/>
      <c r="E27" s="458"/>
      <c r="F27" s="137"/>
      <c r="G27" s="458"/>
      <c r="H27" s="137"/>
      <c r="I27" s="458"/>
      <c r="J27" s="137"/>
      <c r="K27" s="137"/>
      <c r="L27" s="137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</row>
    <row r="28" spans="1:26" ht="19.5" customHeight="1">
      <c r="A28" s="137" t="s">
        <v>816</v>
      </c>
      <c r="B28" s="137"/>
      <c r="C28" s="137"/>
      <c r="D28" s="137"/>
      <c r="E28" s="137"/>
      <c r="F28" s="137"/>
      <c r="G28" s="137"/>
      <c r="H28" s="137"/>
      <c r="I28" s="137"/>
      <c r="J28" s="137"/>
      <c r="K28" s="137"/>
      <c r="L28" s="137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</row>
    <row r="29" spans="1:26" ht="19.5" customHeight="1">
      <c r="A29" s="137" t="s">
        <v>817</v>
      </c>
      <c r="B29" s="137"/>
      <c r="C29" s="137"/>
      <c r="D29" s="137"/>
      <c r="E29" s="137"/>
      <c r="F29" s="137"/>
      <c r="G29" s="137"/>
      <c r="H29" s="137"/>
      <c r="I29" s="137"/>
      <c r="J29" s="137"/>
      <c r="K29" s="137"/>
      <c r="L29" s="137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</row>
    <row r="30" spans="1:26" ht="19.5" customHeight="1">
      <c r="A30" s="459" t="s">
        <v>818</v>
      </c>
      <c r="B30" s="137"/>
      <c r="C30" s="137"/>
      <c r="D30" s="137"/>
      <c r="E30" s="137"/>
      <c r="F30" s="137"/>
      <c r="G30" s="137"/>
      <c r="H30" s="137"/>
      <c r="I30" s="137"/>
      <c r="J30" s="137"/>
      <c r="K30" s="137"/>
      <c r="L30" s="137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</row>
    <row r="31" spans="1:26" ht="19.5" customHeight="1">
      <c r="A31" s="137"/>
      <c r="B31" s="137" t="s">
        <v>819</v>
      </c>
      <c r="C31" s="137"/>
      <c r="D31" s="137"/>
      <c r="E31" s="137"/>
      <c r="F31" s="137"/>
      <c r="G31" s="137"/>
      <c r="H31" s="137"/>
      <c r="I31" s="137"/>
      <c r="J31" s="137"/>
      <c r="K31" s="137"/>
      <c r="L31" s="137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</row>
    <row r="32" spans="1:26" ht="19.5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</row>
    <row r="33" spans="1:26" ht="19.5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</row>
    <row r="34" spans="1:26" ht="19.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</row>
    <row r="35" spans="1:26" ht="19.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 spans="1:26" ht="19.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</row>
    <row r="37" spans="1:26" ht="15.7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</row>
    <row r="38" spans="1:26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37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</row>
    <row r="39" spans="1:26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37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</row>
    <row r="40" spans="1:26" ht="18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37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</row>
    <row r="41" spans="1:26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37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</row>
    <row r="42" spans="1:26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37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</row>
    <row r="43" spans="1:26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 spans="1:26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</row>
    <row r="45" spans="1:26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 spans="1:26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 spans="1:26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26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 spans="1:26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spans="1:26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 spans="1:26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 spans="1:26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 spans="1:26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spans="1:26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 spans="1:26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 spans="1:26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 spans="1:26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spans="1:26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 spans="1:26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 spans="1:26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 spans="1:26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spans="1:26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 spans="1:26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 spans="1:26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 spans="1:26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spans="1:26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 spans="1:26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 spans="1:26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 spans="1:26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 spans="1:26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 spans="1:26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 spans="1:26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 spans="1:26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 spans="1:26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 spans="1:26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 spans="1:26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 spans="1:26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 spans="1:26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 spans="1:26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 spans="1:26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 spans="1:26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 spans="1:26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 spans="1:26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 spans="1:26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 spans="1:26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 spans="1:26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 spans="1:26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 spans="1:26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 spans="1:26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 spans="1:26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 spans="1:26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 spans="1:26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 spans="1:26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 spans="1:2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 spans="1:26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 spans="1:26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 spans="1:26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 spans="1:26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 spans="1:26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 spans="1:26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 spans="1:26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 spans="1:26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 spans="1:26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 spans="1:26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 spans="1:26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 spans="1:26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 spans="1:26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 spans="1:26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 spans="1:26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 spans="1:26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 spans="1:26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 spans="1:26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 spans="1:26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 spans="1:26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 spans="1:26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 spans="1:26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 spans="1:26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 spans="1:26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 spans="1:26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 spans="1:26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 spans="1:26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 spans="1:26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 spans="1:26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 spans="1:26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 spans="1:26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 spans="1:26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 spans="1:26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 spans="1:26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 spans="1:26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 spans="1:26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 spans="1:26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 spans="1:26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 spans="1:26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 spans="1:26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 spans="1:26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 spans="1:26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 spans="1:26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 spans="1:26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 spans="1:26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 spans="1:26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 spans="1:26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 spans="1:26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 spans="1:26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 spans="1:26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 spans="1:26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 spans="1:26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 spans="1:26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 spans="1:26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 spans="1:26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 spans="1:26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 spans="1:26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 spans="1:26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 spans="1:26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 spans="1:26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 spans="1:26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 spans="1:26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 spans="1:26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 spans="1:26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 spans="1:26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 spans="1:26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 spans="1:26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 spans="1:26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 spans="1:26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 spans="1:26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 spans="1:26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 spans="1:26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 spans="1:26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 spans="1:26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 spans="1:26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 spans="1:26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 spans="1:26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 spans="1:26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 spans="1:26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 spans="1:26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 spans="1:26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 spans="1:26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 spans="1:26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 spans="1:26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 spans="1:26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 spans="1:26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 spans="1:26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 spans="1:26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 spans="1:26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 spans="1:26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 spans="1:26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 spans="1:26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 spans="1:26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 spans="1:26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 spans="1:26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 spans="1:26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 spans="1:26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 spans="1:26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 spans="1:26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 spans="1:26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 spans="1:26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 spans="1:26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 spans="1:26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 spans="1:26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 spans="1:26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 spans="1:26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 spans="1:26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 spans="1:26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 spans="1:26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 spans="1:26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 spans="1:26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 spans="1:26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 spans="1:26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 spans="1:26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 spans="1:26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 spans="1:26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 spans="1:26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 spans="1:26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 spans="1:26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 spans="1:26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 spans="1:26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 spans="1:26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</row>
    <row r="222" spans="1:26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</row>
    <row r="223" spans="1:26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</row>
    <row r="224" spans="1:26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</row>
    <row r="225" spans="1:26" ht="15.75" customHeight="1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</row>
    <row r="226" spans="1:26" ht="15.75" customHeight="1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</row>
    <row r="227" spans="1:26" ht="15.75" customHeight="1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</row>
    <row r="228" spans="1:26" ht="15.75" customHeight="1">
      <c r="A228" s="102"/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</row>
    <row r="229" spans="1:26" ht="15.75" customHeight="1">
      <c r="A229" s="102"/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</row>
    <row r="230" spans="1:26" ht="15.75" customHeight="1">
      <c r="A230" s="102"/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  <c r="Z230" s="102"/>
    </row>
    <row r="231" spans="1:26" ht="15.75" customHeight="1">
      <c r="A231" s="102"/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  <c r="Z231" s="102"/>
    </row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">
    <mergeCell ref="L8:L10"/>
    <mergeCell ref="A3:L3"/>
    <mergeCell ref="A8:A10"/>
    <mergeCell ref="B8:B10"/>
    <mergeCell ref="C8:C10"/>
    <mergeCell ref="D8:D10"/>
    <mergeCell ref="E8:E10"/>
    <mergeCell ref="F8:F10"/>
    <mergeCell ref="G8:G10"/>
    <mergeCell ref="H8:H10"/>
    <mergeCell ref="I8:I10"/>
    <mergeCell ref="J8:J10"/>
    <mergeCell ref="K8:K10"/>
  </mergeCells>
  <printOptions horizontalCentered="1"/>
  <pageMargins left="0.84" right="0.78" top="1.1417322834645669" bottom="0.9055118110236221" header="0" footer="0"/>
  <pageSetup paperSize="9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AT1000"/>
  <sheetViews>
    <sheetView workbookViewId="0"/>
  </sheetViews>
  <sheetFormatPr defaultColWidth="14.42578125" defaultRowHeight="15" customHeight="1"/>
  <cols>
    <col min="1" max="1" width="5.7109375" customWidth="1"/>
    <col min="2" max="2" width="28.5703125" customWidth="1"/>
    <col min="3" max="3" width="20.28515625" customWidth="1"/>
    <col min="4" max="4" width="21.7109375" customWidth="1"/>
    <col min="5" max="29" width="10.7109375" customWidth="1"/>
    <col min="30" max="30" width="7.7109375" customWidth="1"/>
    <col min="31" max="31" width="8.7109375" customWidth="1"/>
    <col min="32" max="32" width="7.7109375" customWidth="1"/>
    <col min="33" max="33" width="8.7109375" customWidth="1"/>
    <col min="34" max="34" width="7.7109375" customWidth="1"/>
    <col min="35" max="35" width="8.7109375" customWidth="1"/>
    <col min="36" max="36" width="9" customWidth="1"/>
    <col min="37" max="37" width="8.7109375" customWidth="1"/>
    <col min="38" max="38" width="7" customWidth="1"/>
    <col min="39" max="42" width="8.7109375" customWidth="1"/>
    <col min="43" max="43" width="9.7109375" customWidth="1"/>
    <col min="44" max="46" width="8.7109375" customWidth="1"/>
  </cols>
  <sheetData>
    <row r="1" spans="1:46" ht="15.75">
      <c r="A1" s="100" t="s">
        <v>820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</row>
    <row r="2" spans="1:46" ht="15.75">
      <c r="A2" s="101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</row>
    <row r="3" spans="1:46" ht="15.75">
      <c r="A3" s="963" t="s">
        <v>821</v>
      </c>
      <c r="B3" s="953"/>
      <c r="C3" s="953"/>
      <c r="D3" s="953"/>
      <c r="E3" s="953"/>
      <c r="F3" s="953"/>
      <c r="G3" s="953"/>
      <c r="H3" s="953"/>
      <c r="I3" s="953"/>
      <c r="J3" s="953"/>
      <c r="K3" s="953"/>
      <c r="L3" s="953"/>
      <c r="M3" s="953"/>
      <c r="N3" s="953"/>
      <c r="O3" s="953"/>
      <c r="P3" s="953"/>
      <c r="Q3" s="953"/>
      <c r="R3" s="953"/>
      <c r="S3" s="953"/>
      <c r="T3" s="953"/>
      <c r="U3" s="95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</row>
    <row r="4" spans="1:46" ht="15.75">
      <c r="A4" s="101"/>
      <c r="B4" s="101"/>
      <c r="C4" s="101"/>
      <c r="D4" s="101"/>
      <c r="E4" s="101"/>
      <c r="F4" s="101"/>
      <c r="G4" s="101"/>
      <c r="H4" s="139" t="str">
        <f>'1'!E5</f>
        <v>KABUPATEN/KOTA</v>
      </c>
      <c r="I4" s="105" t="str">
        <f>'1'!$F$5</f>
        <v>KARANGANYAR</v>
      </c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39" t="s">
        <v>20</v>
      </c>
      <c r="AK4" s="105" t="s">
        <v>20</v>
      </c>
      <c r="AL4" s="103"/>
      <c r="AM4" s="103"/>
      <c r="AN4" s="103"/>
      <c r="AO4" s="103"/>
      <c r="AP4" s="103"/>
      <c r="AQ4" s="103"/>
      <c r="AR4" s="103"/>
      <c r="AS4" s="103"/>
      <c r="AT4" s="103"/>
    </row>
    <row r="5" spans="1:46" ht="15.75">
      <c r="A5" s="101"/>
      <c r="B5" s="101"/>
      <c r="C5" s="101"/>
      <c r="D5" s="101"/>
      <c r="E5" s="101"/>
      <c r="F5" s="101"/>
      <c r="G5" s="101"/>
      <c r="H5" s="139" t="str">
        <f>'1'!E6</f>
        <v>TAHUN</v>
      </c>
      <c r="I5" s="105">
        <f>'1'!$F$6</f>
        <v>2023</v>
      </c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39" t="s">
        <v>20</v>
      </c>
      <c r="AK5" s="105" t="s">
        <v>20</v>
      </c>
      <c r="AL5" s="103"/>
      <c r="AM5" s="103"/>
      <c r="AN5" s="103"/>
      <c r="AO5" s="103"/>
      <c r="AP5" s="103"/>
      <c r="AQ5" s="103"/>
      <c r="AR5" s="103"/>
      <c r="AS5" s="103"/>
      <c r="AT5" s="103"/>
    </row>
    <row r="6" spans="1:46">
      <c r="A6" s="169"/>
      <c r="B6" s="169"/>
      <c r="C6" s="169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B6" s="162"/>
      <c r="AC6" s="162"/>
      <c r="AD6" s="162"/>
      <c r="AE6" s="162"/>
      <c r="AF6" s="162"/>
      <c r="AG6" s="162"/>
      <c r="AH6" s="162"/>
      <c r="AI6" s="162"/>
      <c r="AJ6" s="162"/>
      <c r="AK6" s="162"/>
      <c r="AL6" s="162"/>
      <c r="AM6" s="162"/>
      <c r="AN6" s="162"/>
      <c r="AO6" s="162"/>
      <c r="AP6" s="162"/>
      <c r="AQ6" s="162"/>
      <c r="AR6" s="162"/>
      <c r="AS6" s="162"/>
      <c r="AT6" s="162"/>
    </row>
    <row r="7" spans="1:46">
      <c r="A7" s="964" t="s">
        <v>4</v>
      </c>
      <c r="B7" s="964" t="s">
        <v>498</v>
      </c>
      <c r="C7" s="964" t="str">
        <f>'12'!C7</f>
        <v>DESA</v>
      </c>
      <c r="D7" s="975" t="s">
        <v>822</v>
      </c>
      <c r="E7" s="1009" t="s">
        <v>823</v>
      </c>
      <c r="F7" s="995"/>
      <c r="G7" s="995"/>
      <c r="H7" s="995"/>
      <c r="I7" s="995"/>
      <c r="J7" s="995"/>
      <c r="K7" s="995"/>
      <c r="L7" s="995"/>
      <c r="M7" s="995"/>
      <c r="N7" s="995"/>
      <c r="O7" s="995"/>
      <c r="P7" s="995"/>
      <c r="Q7" s="995"/>
      <c r="R7" s="995"/>
      <c r="S7" s="995"/>
      <c r="T7" s="995"/>
      <c r="U7" s="995"/>
      <c r="V7" s="996"/>
      <c r="W7" s="102"/>
      <c r="X7" s="102"/>
      <c r="Y7" s="102"/>
      <c r="Z7" s="102"/>
      <c r="AA7" s="102"/>
      <c r="AB7" s="102"/>
      <c r="AC7" s="102"/>
      <c r="AD7" s="102"/>
      <c r="AE7" s="102"/>
      <c r="AF7" s="102"/>
      <c r="AG7" s="102"/>
      <c r="AH7" s="102"/>
      <c r="AI7" s="102"/>
      <c r="AJ7" s="102"/>
      <c r="AK7" s="102"/>
      <c r="AL7" s="102"/>
      <c r="AM7" s="102"/>
      <c r="AN7" s="102"/>
      <c r="AO7" s="102"/>
      <c r="AP7" s="102"/>
      <c r="AQ7" s="102"/>
      <c r="AR7" s="102"/>
      <c r="AS7" s="102"/>
      <c r="AT7" s="102"/>
    </row>
    <row r="8" spans="1:46">
      <c r="A8" s="965"/>
      <c r="B8" s="965"/>
      <c r="C8" s="965"/>
      <c r="D8" s="965"/>
      <c r="E8" s="1029"/>
      <c r="F8" s="953"/>
      <c r="G8" s="953"/>
      <c r="H8" s="953"/>
      <c r="I8" s="953"/>
      <c r="J8" s="953"/>
      <c r="K8" s="953"/>
      <c r="L8" s="953"/>
      <c r="M8" s="953"/>
      <c r="N8" s="953"/>
      <c r="O8" s="953"/>
      <c r="P8" s="953"/>
      <c r="Q8" s="953"/>
      <c r="R8" s="953"/>
      <c r="S8" s="953"/>
      <c r="T8" s="953"/>
      <c r="U8" s="953"/>
      <c r="V8" s="1030"/>
      <c r="W8" s="162"/>
      <c r="X8" s="162"/>
      <c r="Y8" s="162"/>
      <c r="Z8" s="162"/>
      <c r="AA8" s="162"/>
      <c r="AB8" s="162"/>
      <c r="AC8" s="162"/>
      <c r="AD8" s="102"/>
      <c r="AE8" s="102"/>
      <c r="AF8" s="102"/>
      <c r="AG8" s="102"/>
      <c r="AH8" s="102"/>
      <c r="AI8" s="102"/>
      <c r="AJ8" s="102"/>
      <c r="AK8" s="102"/>
      <c r="AL8" s="102"/>
      <c r="AM8" s="102"/>
      <c r="AN8" s="102"/>
      <c r="AO8" s="102"/>
      <c r="AP8" s="102"/>
      <c r="AQ8" s="102"/>
      <c r="AR8" s="102"/>
      <c r="AS8" s="102"/>
      <c r="AT8" s="102"/>
    </row>
    <row r="9" spans="1:46" ht="31.5">
      <c r="A9" s="955"/>
      <c r="B9" s="955"/>
      <c r="C9" s="955"/>
      <c r="D9" s="955"/>
      <c r="E9" s="201" t="s">
        <v>786</v>
      </c>
      <c r="F9" s="201" t="s">
        <v>30</v>
      </c>
      <c r="G9" s="201" t="s">
        <v>787</v>
      </c>
      <c r="H9" s="201" t="s">
        <v>30</v>
      </c>
      <c r="I9" s="201" t="s">
        <v>788</v>
      </c>
      <c r="J9" s="201" t="s">
        <v>30</v>
      </c>
      <c r="K9" s="141" t="s">
        <v>789</v>
      </c>
      <c r="L9" s="141" t="s">
        <v>30</v>
      </c>
      <c r="M9" s="201" t="s">
        <v>790</v>
      </c>
      <c r="N9" s="201" t="s">
        <v>30</v>
      </c>
      <c r="O9" s="201" t="s">
        <v>791</v>
      </c>
      <c r="P9" s="201" t="s">
        <v>30</v>
      </c>
      <c r="Q9" s="201" t="s">
        <v>792</v>
      </c>
      <c r="R9" s="201" t="s">
        <v>30</v>
      </c>
      <c r="S9" s="201" t="s">
        <v>793</v>
      </c>
      <c r="T9" s="201" t="s">
        <v>30</v>
      </c>
      <c r="U9" s="201" t="s">
        <v>326</v>
      </c>
      <c r="V9" s="141" t="s">
        <v>30</v>
      </c>
      <c r="W9" s="102"/>
      <c r="X9" s="102"/>
      <c r="Y9" s="102"/>
      <c r="Z9" s="102"/>
      <c r="AA9" s="102"/>
      <c r="AB9" s="102"/>
      <c r="AC9" s="102"/>
      <c r="AD9" s="102"/>
      <c r="AE9" s="102"/>
      <c r="AF9" s="102"/>
      <c r="AG9" s="102"/>
      <c r="AH9" s="102"/>
      <c r="AI9" s="102"/>
      <c r="AJ9" s="102"/>
      <c r="AK9" s="102"/>
      <c r="AL9" s="102"/>
      <c r="AM9" s="102"/>
      <c r="AN9" s="102"/>
      <c r="AO9" s="102"/>
      <c r="AP9" s="102"/>
      <c r="AQ9" s="102"/>
      <c r="AR9" s="102"/>
      <c r="AS9" s="102"/>
      <c r="AT9" s="102"/>
    </row>
    <row r="10" spans="1:46" ht="21" customHeight="1">
      <c r="A10" s="142">
        <v>1</v>
      </c>
      <c r="B10" s="142">
        <v>2</v>
      </c>
      <c r="C10" s="142">
        <v>3</v>
      </c>
      <c r="D10" s="115">
        <v>4</v>
      </c>
      <c r="E10" s="115">
        <v>5</v>
      </c>
      <c r="F10" s="115">
        <v>6</v>
      </c>
      <c r="G10" s="115">
        <v>7</v>
      </c>
      <c r="H10" s="115">
        <v>8</v>
      </c>
      <c r="I10" s="115">
        <v>9</v>
      </c>
      <c r="J10" s="115">
        <v>10</v>
      </c>
      <c r="K10" s="115">
        <v>11</v>
      </c>
      <c r="L10" s="115">
        <v>12</v>
      </c>
      <c r="M10" s="115">
        <v>13</v>
      </c>
      <c r="N10" s="115">
        <v>14</v>
      </c>
      <c r="O10" s="115">
        <v>15</v>
      </c>
      <c r="P10" s="115">
        <v>16</v>
      </c>
      <c r="Q10" s="115">
        <v>17</v>
      </c>
      <c r="R10" s="115">
        <v>18</v>
      </c>
      <c r="S10" s="115">
        <v>19</v>
      </c>
      <c r="T10" s="115">
        <v>20</v>
      </c>
      <c r="U10" s="115">
        <v>21</v>
      </c>
      <c r="V10" s="115">
        <v>22</v>
      </c>
      <c r="W10" s="119"/>
      <c r="X10" s="119"/>
      <c r="Y10" s="119"/>
      <c r="Z10" s="119"/>
      <c r="AA10" s="119"/>
      <c r="AB10" s="119"/>
      <c r="AC10" s="119"/>
      <c r="AD10" s="119"/>
      <c r="AE10" s="119"/>
      <c r="AF10" s="119"/>
      <c r="AG10" s="119"/>
      <c r="AH10" s="119"/>
      <c r="AI10" s="119"/>
      <c r="AJ10" s="119"/>
      <c r="AK10" s="119"/>
      <c r="AL10" s="119"/>
      <c r="AM10" s="119"/>
      <c r="AN10" s="119"/>
      <c r="AO10" s="119"/>
      <c r="AP10" s="119"/>
      <c r="AQ10" s="119"/>
      <c r="AR10" s="119"/>
      <c r="AS10" s="119"/>
      <c r="AT10" s="119"/>
    </row>
    <row r="11" spans="1:46" ht="18" customHeight="1">
      <c r="A11" s="120">
        <v>1</v>
      </c>
      <c r="B11" s="176" t="str">
        <f>'9'!C9</f>
        <v>PUSKESMAS JUMAPOLO</v>
      </c>
      <c r="C11" s="453" t="str">
        <f>'29'!C11</f>
        <v>PASEBAN</v>
      </c>
      <c r="D11" s="460">
        <v>33</v>
      </c>
      <c r="E11" s="444">
        <v>2</v>
      </c>
      <c r="F11" s="403">
        <f t="shared" ref="F11:F22" si="0">E11/$U11*100</f>
        <v>8.695652173913043</v>
      </c>
      <c r="G11" s="145">
        <v>0</v>
      </c>
      <c r="H11" s="403">
        <f t="shared" ref="H11:H22" si="1">G11/$U11*100</f>
        <v>0</v>
      </c>
      <c r="I11" s="145">
        <v>0</v>
      </c>
      <c r="J11" s="403">
        <f t="shared" ref="J11:J22" si="2">I11/$U11*100</f>
        <v>0</v>
      </c>
      <c r="K11" s="145">
        <v>0</v>
      </c>
      <c r="L11" s="403">
        <f t="shared" ref="L11:L22" si="3">K11/$U11*100</f>
        <v>0</v>
      </c>
      <c r="M11" s="145">
        <v>0</v>
      </c>
      <c r="N11" s="403">
        <f t="shared" ref="N11:N22" si="4">M11/$U11*100</f>
        <v>0</v>
      </c>
      <c r="O11" s="145">
        <v>0</v>
      </c>
      <c r="P11" s="403">
        <f t="shared" ref="P11:P22" si="5">O11/$U11*100</f>
        <v>0</v>
      </c>
      <c r="Q11" s="145">
        <v>0</v>
      </c>
      <c r="R11" s="403">
        <f t="shared" ref="R11:R22" si="6">Q11/$U11*100</f>
        <v>0</v>
      </c>
      <c r="S11" s="145">
        <v>0</v>
      </c>
      <c r="T11" s="403">
        <f t="shared" ref="T11:T22" si="7">S11/$U11*100</f>
        <v>0</v>
      </c>
      <c r="U11" s="145">
        <v>23</v>
      </c>
      <c r="V11" s="403">
        <f t="shared" ref="V11:V22" si="8">U11/D11*100</f>
        <v>69.696969696969703</v>
      </c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  <c r="AR11" s="102"/>
      <c r="AS11" s="102"/>
      <c r="AT11" s="102"/>
    </row>
    <row r="12" spans="1:46" ht="18" customHeight="1">
      <c r="A12" s="120">
        <v>2</v>
      </c>
      <c r="B12" s="207"/>
      <c r="C12" s="453" t="str">
        <f>'29'!C12</f>
        <v>LEMAHBANG</v>
      </c>
      <c r="D12" s="460">
        <v>30</v>
      </c>
      <c r="E12" s="444">
        <v>3</v>
      </c>
      <c r="F12" s="403">
        <f t="shared" si="0"/>
        <v>8.1081081081081088</v>
      </c>
      <c r="G12" s="145">
        <v>0</v>
      </c>
      <c r="H12" s="403">
        <f t="shared" si="1"/>
        <v>0</v>
      </c>
      <c r="I12" s="145">
        <v>0</v>
      </c>
      <c r="J12" s="403">
        <f t="shared" si="2"/>
        <v>0</v>
      </c>
      <c r="K12" s="145">
        <v>0</v>
      </c>
      <c r="L12" s="403">
        <f t="shared" si="3"/>
        <v>0</v>
      </c>
      <c r="M12" s="145">
        <v>0</v>
      </c>
      <c r="N12" s="403">
        <f t="shared" si="4"/>
        <v>0</v>
      </c>
      <c r="O12" s="145">
        <v>0</v>
      </c>
      <c r="P12" s="403">
        <f t="shared" si="5"/>
        <v>0</v>
      </c>
      <c r="Q12" s="145">
        <v>0</v>
      </c>
      <c r="R12" s="403">
        <f t="shared" si="6"/>
        <v>0</v>
      </c>
      <c r="S12" s="145">
        <v>0</v>
      </c>
      <c r="T12" s="403">
        <f t="shared" si="7"/>
        <v>0</v>
      </c>
      <c r="U12" s="145">
        <v>37</v>
      </c>
      <c r="V12" s="403">
        <f t="shared" si="8"/>
        <v>123.33333333333334</v>
      </c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</row>
    <row r="13" spans="1:46" ht="18" customHeight="1">
      <c r="A13" s="120">
        <v>3</v>
      </c>
      <c r="B13" s="207"/>
      <c r="C13" s="453" t="str">
        <f>'29'!C13</f>
        <v>KARANGBANGUN</v>
      </c>
      <c r="D13" s="460">
        <v>18</v>
      </c>
      <c r="E13" s="444">
        <v>1</v>
      </c>
      <c r="F13" s="403">
        <f t="shared" si="0"/>
        <v>2.1739130434782608</v>
      </c>
      <c r="G13" s="145">
        <v>0</v>
      </c>
      <c r="H13" s="403">
        <f t="shared" si="1"/>
        <v>0</v>
      </c>
      <c r="I13" s="145">
        <v>0</v>
      </c>
      <c r="J13" s="403">
        <f t="shared" si="2"/>
        <v>0</v>
      </c>
      <c r="K13" s="145">
        <v>0</v>
      </c>
      <c r="L13" s="403">
        <f t="shared" si="3"/>
        <v>0</v>
      </c>
      <c r="M13" s="145">
        <v>0</v>
      </c>
      <c r="N13" s="403">
        <f t="shared" si="4"/>
        <v>0</v>
      </c>
      <c r="O13" s="145">
        <v>0</v>
      </c>
      <c r="P13" s="403">
        <f t="shared" si="5"/>
        <v>0</v>
      </c>
      <c r="Q13" s="145">
        <v>0</v>
      </c>
      <c r="R13" s="403">
        <f t="shared" si="6"/>
        <v>0</v>
      </c>
      <c r="S13" s="145">
        <v>0</v>
      </c>
      <c r="T13" s="403">
        <f t="shared" si="7"/>
        <v>0</v>
      </c>
      <c r="U13" s="145">
        <v>46</v>
      </c>
      <c r="V13" s="403">
        <f t="shared" si="8"/>
        <v>255.55555555555554</v>
      </c>
      <c r="W13" s="102"/>
      <c r="X13" s="102"/>
      <c r="Y13" s="102"/>
      <c r="Z13" s="102"/>
      <c r="AA13" s="102"/>
      <c r="AB13" s="102"/>
      <c r="AC13" s="102"/>
      <c r="AD13" s="102"/>
      <c r="AE13" s="102"/>
      <c r="AF13" s="102"/>
      <c r="AG13" s="102"/>
      <c r="AH13" s="102"/>
      <c r="AI13" s="102"/>
      <c r="AJ13" s="102"/>
      <c r="AK13" s="102"/>
      <c r="AL13" s="102"/>
      <c r="AM13" s="102"/>
      <c r="AN13" s="102"/>
      <c r="AO13" s="102"/>
      <c r="AP13" s="102"/>
      <c r="AQ13" s="102"/>
      <c r="AR13" s="102"/>
      <c r="AS13" s="102"/>
      <c r="AT13" s="102"/>
    </row>
    <row r="14" spans="1:46" ht="18" customHeight="1">
      <c r="A14" s="120">
        <v>4</v>
      </c>
      <c r="B14" s="207"/>
      <c r="C14" s="453" t="str">
        <f>'29'!C14</f>
        <v>PLOSO</v>
      </c>
      <c r="D14" s="460">
        <v>26</v>
      </c>
      <c r="E14" s="444">
        <v>1</v>
      </c>
      <c r="F14" s="403">
        <f t="shared" si="0"/>
        <v>2.9411764705882351</v>
      </c>
      <c r="G14" s="145">
        <v>0</v>
      </c>
      <c r="H14" s="403">
        <f t="shared" si="1"/>
        <v>0</v>
      </c>
      <c r="I14" s="145">
        <v>0</v>
      </c>
      <c r="J14" s="403">
        <f t="shared" si="2"/>
        <v>0</v>
      </c>
      <c r="K14" s="145">
        <v>0</v>
      </c>
      <c r="L14" s="403">
        <f t="shared" si="3"/>
        <v>0</v>
      </c>
      <c r="M14" s="145">
        <v>0</v>
      </c>
      <c r="N14" s="403">
        <f t="shared" si="4"/>
        <v>0</v>
      </c>
      <c r="O14" s="145">
        <v>0</v>
      </c>
      <c r="P14" s="403">
        <f t="shared" si="5"/>
        <v>0</v>
      </c>
      <c r="Q14" s="145">
        <v>0</v>
      </c>
      <c r="R14" s="403">
        <f t="shared" si="6"/>
        <v>0</v>
      </c>
      <c r="S14" s="145">
        <v>0</v>
      </c>
      <c r="T14" s="403">
        <f t="shared" si="7"/>
        <v>0</v>
      </c>
      <c r="U14" s="145">
        <v>34</v>
      </c>
      <c r="V14" s="403">
        <f t="shared" si="8"/>
        <v>130.76923076923077</v>
      </c>
      <c r="W14" s="102"/>
      <c r="X14" s="102"/>
      <c r="Y14" s="102"/>
      <c r="Z14" s="102"/>
      <c r="AA14" s="102"/>
      <c r="AB14" s="102"/>
      <c r="AC14" s="102"/>
      <c r="AD14" s="102"/>
      <c r="AE14" s="102"/>
      <c r="AF14" s="102"/>
      <c r="AG14" s="102"/>
      <c r="AH14" s="102"/>
      <c r="AI14" s="102"/>
      <c r="AJ14" s="102"/>
      <c r="AK14" s="102"/>
      <c r="AL14" s="102"/>
      <c r="AM14" s="102"/>
      <c r="AN14" s="102"/>
      <c r="AO14" s="102"/>
      <c r="AP14" s="102"/>
      <c r="AQ14" s="102"/>
      <c r="AR14" s="102"/>
      <c r="AS14" s="102"/>
      <c r="AT14" s="102"/>
    </row>
    <row r="15" spans="1:46" ht="18" customHeight="1">
      <c r="A15" s="120">
        <v>5</v>
      </c>
      <c r="B15" s="207"/>
      <c r="C15" s="453" t="str">
        <f>'29'!C15</f>
        <v>GIRIWONDO</v>
      </c>
      <c r="D15" s="460">
        <v>33</v>
      </c>
      <c r="E15" s="444">
        <v>2</v>
      </c>
      <c r="F15" s="403">
        <f t="shared" si="0"/>
        <v>5.7142857142857144</v>
      </c>
      <c r="G15" s="145">
        <v>0</v>
      </c>
      <c r="H15" s="403">
        <f t="shared" si="1"/>
        <v>0</v>
      </c>
      <c r="I15" s="145">
        <v>0</v>
      </c>
      <c r="J15" s="403">
        <f t="shared" si="2"/>
        <v>0</v>
      </c>
      <c r="K15" s="145">
        <v>0</v>
      </c>
      <c r="L15" s="403">
        <f t="shared" si="3"/>
        <v>0</v>
      </c>
      <c r="M15" s="145">
        <v>0</v>
      </c>
      <c r="N15" s="403">
        <f t="shared" si="4"/>
        <v>0</v>
      </c>
      <c r="O15" s="145">
        <v>0</v>
      </c>
      <c r="P15" s="403">
        <f t="shared" si="5"/>
        <v>0</v>
      </c>
      <c r="Q15" s="145">
        <v>0</v>
      </c>
      <c r="R15" s="403">
        <f t="shared" si="6"/>
        <v>0</v>
      </c>
      <c r="S15" s="145">
        <v>0</v>
      </c>
      <c r="T15" s="403">
        <f t="shared" si="7"/>
        <v>0</v>
      </c>
      <c r="U15" s="145">
        <v>35</v>
      </c>
      <c r="V15" s="403">
        <f t="shared" si="8"/>
        <v>106.06060606060606</v>
      </c>
      <c r="W15" s="102"/>
      <c r="X15" s="102"/>
      <c r="Y15" s="102"/>
      <c r="Z15" s="102"/>
      <c r="AA15" s="102"/>
      <c r="AB15" s="102"/>
      <c r="AC15" s="102"/>
      <c r="AD15" s="102"/>
      <c r="AE15" s="102"/>
      <c r="AF15" s="102"/>
      <c r="AG15" s="102"/>
      <c r="AH15" s="102"/>
      <c r="AI15" s="102"/>
      <c r="AJ15" s="102"/>
      <c r="AK15" s="102"/>
      <c r="AL15" s="102"/>
      <c r="AM15" s="102"/>
      <c r="AN15" s="102"/>
      <c r="AO15" s="102"/>
      <c r="AP15" s="102"/>
      <c r="AQ15" s="102"/>
      <c r="AR15" s="102"/>
      <c r="AS15" s="102"/>
      <c r="AT15" s="102"/>
    </row>
    <row r="16" spans="1:46" ht="18" customHeight="1">
      <c r="A16" s="120">
        <v>6</v>
      </c>
      <c r="B16" s="207"/>
      <c r="C16" s="453" t="str">
        <f>'29'!C16</f>
        <v>KADIPIRO</v>
      </c>
      <c r="D16" s="460">
        <v>32</v>
      </c>
      <c r="E16" s="444">
        <v>2</v>
      </c>
      <c r="F16" s="403">
        <f t="shared" si="0"/>
        <v>5.1282051282051277</v>
      </c>
      <c r="G16" s="145">
        <v>0</v>
      </c>
      <c r="H16" s="403">
        <f t="shared" si="1"/>
        <v>0</v>
      </c>
      <c r="I16" s="145">
        <v>0</v>
      </c>
      <c r="J16" s="403">
        <f t="shared" si="2"/>
        <v>0</v>
      </c>
      <c r="K16" s="145">
        <v>0</v>
      </c>
      <c r="L16" s="403">
        <f t="shared" si="3"/>
        <v>0</v>
      </c>
      <c r="M16" s="145">
        <v>0</v>
      </c>
      <c r="N16" s="403">
        <f t="shared" si="4"/>
        <v>0</v>
      </c>
      <c r="O16" s="145">
        <v>0</v>
      </c>
      <c r="P16" s="403">
        <f t="shared" si="5"/>
        <v>0</v>
      </c>
      <c r="Q16" s="145">
        <v>0</v>
      </c>
      <c r="R16" s="403">
        <f t="shared" si="6"/>
        <v>0</v>
      </c>
      <c r="S16" s="145">
        <v>0</v>
      </c>
      <c r="T16" s="403">
        <f t="shared" si="7"/>
        <v>0</v>
      </c>
      <c r="U16" s="145">
        <v>39</v>
      </c>
      <c r="V16" s="403">
        <f t="shared" si="8"/>
        <v>121.875</v>
      </c>
      <c r="W16" s="102"/>
      <c r="X16" s="102"/>
      <c r="Y16" s="102"/>
      <c r="Z16" s="102"/>
      <c r="AA16" s="102"/>
      <c r="AB16" s="102"/>
      <c r="AC16" s="102"/>
      <c r="AD16" s="102"/>
      <c r="AE16" s="102"/>
      <c r="AF16" s="102"/>
      <c r="AG16" s="102"/>
      <c r="AH16" s="102"/>
      <c r="AI16" s="102"/>
      <c r="AJ16" s="102"/>
      <c r="AK16" s="102"/>
      <c r="AL16" s="102"/>
      <c r="AM16" s="102"/>
      <c r="AN16" s="102"/>
      <c r="AO16" s="102"/>
      <c r="AP16" s="102"/>
      <c r="AQ16" s="102"/>
      <c r="AR16" s="102"/>
      <c r="AS16" s="102"/>
      <c r="AT16" s="102"/>
    </row>
    <row r="17" spans="1:46" ht="18" customHeight="1">
      <c r="A17" s="120">
        <v>7</v>
      </c>
      <c r="B17" s="207"/>
      <c r="C17" s="453" t="str">
        <f>'29'!C17</f>
        <v>JUMANTORO</v>
      </c>
      <c r="D17" s="460">
        <v>48</v>
      </c>
      <c r="E17" s="444">
        <v>4</v>
      </c>
      <c r="F17" s="403">
        <f t="shared" si="0"/>
        <v>8.695652173913043</v>
      </c>
      <c r="G17" s="145">
        <v>0</v>
      </c>
      <c r="H17" s="403">
        <f t="shared" si="1"/>
        <v>0</v>
      </c>
      <c r="I17" s="145">
        <v>0</v>
      </c>
      <c r="J17" s="403">
        <f t="shared" si="2"/>
        <v>0</v>
      </c>
      <c r="K17" s="145">
        <v>0</v>
      </c>
      <c r="L17" s="403">
        <f t="shared" si="3"/>
        <v>0</v>
      </c>
      <c r="M17" s="145">
        <v>0</v>
      </c>
      <c r="N17" s="403">
        <f t="shared" si="4"/>
        <v>0</v>
      </c>
      <c r="O17" s="145">
        <v>0</v>
      </c>
      <c r="P17" s="403">
        <f t="shared" si="5"/>
        <v>0</v>
      </c>
      <c r="Q17" s="145">
        <v>0</v>
      </c>
      <c r="R17" s="403">
        <f t="shared" si="6"/>
        <v>0</v>
      </c>
      <c r="S17" s="145">
        <v>0</v>
      </c>
      <c r="T17" s="403">
        <f t="shared" si="7"/>
        <v>0</v>
      </c>
      <c r="U17" s="145">
        <v>46</v>
      </c>
      <c r="V17" s="403">
        <f t="shared" si="8"/>
        <v>95.833333333333343</v>
      </c>
      <c r="W17" s="102"/>
      <c r="X17" s="102"/>
      <c r="Y17" s="102"/>
      <c r="Z17" s="102"/>
      <c r="AA17" s="102"/>
      <c r="AB17" s="102"/>
      <c r="AC17" s="102"/>
      <c r="AD17" s="102"/>
      <c r="AE17" s="102"/>
      <c r="AF17" s="102"/>
      <c r="AG17" s="102"/>
      <c r="AH17" s="102"/>
      <c r="AI17" s="102"/>
      <c r="AJ17" s="102"/>
      <c r="AK17" s="102"/>
      <c r="AL17" s="102"/>
      <c r="AM17" s="102"/>
      <c r="AN17" s="102"/>
      <c r="AO17" s="102"/>
      <c r="AP17" s="102"/>
      <c r="AQ17" s="102"/>
      <c r="AR17" s="102"/>
      <c r="AS17" s="102"/>
      <c r="AT17" s="102"/>
    </row>
    <row r="18" spans="1:46" ht="18" customHeight="1">
      <c r="A18" s="120">
        <v>8</v>
      </c>
      <c r="B18" s="207"/>
      <c r="C18" s="453" t="str">
        <f>'29'!C18</f>
        <v>KEDAWUNG</v>
      </c>
      <c r="D18" s="460">
        <v>22</v>
      </c>
      <c r="E18" s="444">
        <v>1</v>
      </c>
      <c r="F18" s="403">
        <f t="shared" si="0"/>
        <v>3.4482758620689653</v>
      </c>
      <c r="G18" s="145">
        <v>0</v>
      </c>
      <c r="H18" s="403">
        <f t="shared" si="1"/>
        <v>0</v>
      </c>
      <c r="I18" s="145">
        <v>0</v>
      </c>
      <c r="J18" s="403">
        <f t="shared" si="2"/>
        <v>0</v>
      </c>
      <c r="K18" s="145">
        <v>0</v>
      </c>
      <c r="L18" s="403">
        <f t="shared" si="3"/>
        <v>0</v>
      </c>
      <c r="M18" s="145">
        <v>0</v>
      </c>
      <c r="N18" s="403">
        <f t="shared" si="4"/>
        <v>0</v>
      </c>
      <c r="O18" s="145">
        <v>0</v>
      </c>
      <c r="P18" s="403">
        <f t="shared" si="5"/>
        <v>0</v>
      </c>
      <c r="Q18" s="145">
        <v>0</v>
      </c>
      <c r="R18" s="403">
        <f t="shared" si="6"/>
        <v>0</v>
      </c>
      <c r="S18" s="145">
        <v>0</v>
      </c>
      <c r="T18" s="403">
        <f t="shared" si="7"/>
        <v>0</v>
      </c>
      <c r="U18" s="145">
        <v>29</v>
      </c>
      <c r="V18" s="403">
        <f t="shared" si="8"/>
        <v>131.81818181818181</v>
      </c>
      <c r="W18" s="102"/>
      <c r="X18" s="102"/>
      <c r="Y18" s="102"/>
      <c r="Z18" s="102"/>
      <c r="AA18" s="102"/>
      <c r="AB18" s="102"/>
      <c r="AC18" s="102"/>
      <c r="AD18" s="102"/>
      <c r="AE18" s="102"/>
      <c r="AF18" s="102"/>
      <c r="AG18" s="102"/>
      <c r="AH18" s="102"/>
      <c r="AI18" s="102"/>
      <c r="AJ18" s="102"/>
      <c r="AK18" s="102"/>
      <c r="AL18" s="102"/>
      <c r="AM18" s="102"/>
      <c r="AN18" s="102"/>
      <c r="AO18" s="102"/>
      <c r="AP18" s="102"/>
      <c r="AQ18" s="102"/>
      <c r="AR18" s="102"/>
      <c r="AS18" s="102"/>
      <c r="AT18" s="102"/>
    </row>
    <row r="19" spans="1:46" ht="18" customHeight="1">
      <c r="A19" s="120">
        <v>9</v>
      </c>
      <c r="B19" s="207"/>
      <c r="C19" s="453" t="str">
        <f>'29'!C19</f>
        <v>BAKALAN</v>
      </c>
      <c r="D19" s="460">
        <v>35</v>
      </c>
      <c r="E19" s="444">
        <v>2</v>
      </c>
      <c r="F19" s="403">
        <f t="shared" si="0"/>
        <v>5.5555555555555554</v>
      </c>
      <c r="G19" s="145">
        <v>0</v>
      </c>
      <c r="H19" s="403">
        <f t="shared" si="1"/>
        <v>0</v>
      </c>
      <c r="I19" s="145">
        <v>0</v>
      </c>
      <c r="J19" s="403">
        <f t="shared" si="2"/>
        <v>0</v>
      </c>
      <c r="K19" s="145">
        <v>0</v>
      </c>
      <c r="L19" s="403">
        <f t="shared" si="3"/>
        <v>0</v>
      </c>
      <c r="M19" s="145">
        <v>0</v>
      </c>
      <c r="N19" s="403">
        <f t="shared" si="4"/>
        <v>0</v>
      </c>
      <c r="O19" s="145">
        <v>0</v>
      </c>
      <c r="P19" s="403">
        <f t="shared" si="5"/>
        <v>0</v>
      </c>
      <c r="Q19" s="145">
        <v>0</v>
      </c>
      <c r="R19" s="403">
        <f t="shared" si="6"/>
        <v>0</v>
      </c>
      <c r="S19" s="145">
        <v>0</v>
      </c>
      <c r="T19" s="403">
        <f t="shared" si="7"/>
        <v>0</v>
      </c>
      <c r="U19" s="145">
        <v>36</v>
      </c>
      <c r="V19" s="403">
        <f t="shared" si="8"/>
        <v>102.85714285714285</v>
      </c>
      <c r="W19" s="102"/>
      <c r="X19" s="102"/>
      <c r="Y19" s="102"/>
      <c r="Z19" s="102"/>
      <c r="AA19" s="102"/>
      <c r="AB19" s="102"/>
      <c r="AC19" s="102"/>
      <c r="AD19" s="102"/>
      <c r="AE19" s="102"/>
      <c r="AF19" s="102"/>
      <c r="AG19" s="102"/>
      <c r="AH19" s="102"/>
      <c r="AI19" s="102"/>
      <c r="AJ19" s="102"/>
      <c r="AK19" s="102"/>
      <c r="AL19" s="102"/>
      <c r="AM19" s="102"/>
      <c r="AN19" s="102"/>
      <c r="AO19" s="102"/>
      <c r="AP19" s="102"/>
      <c r="AQ19" s="102"/>
      <c r="AR19" s="102"/>
      <c r="AS19" s="102"/>
      <c r="AT19" s="102"/>
    </row>
    <row r="20" spans="1:46" ht="18" customHeight="1">
      <c r="A20" s="120">
        <v>10</v>
      </c>
      <c r="B20" s="207"/>
      <c r="C20" s="453" t="str">
        <f>'29'!C20</f>
        <v>JUMAPOLO</v>
      </c>
      <c r="D20" s="460">
        <v>53</v>
      </c>
      <c r="E20" s="444">
        <v>5</v>
      </c>
      <c r="F20" s="403">
        <f t="shared" si="0"/>
        <v>8.7719298245614024</v>
      </c>
      <c r="G20" s="145">
        <v>0</v>
      </c>
      <c r="H20" s="403">
        <f t="shared" si="1"/>
        <v>0</v>
      </c>
      <c r="I20" s="145">
        <v>0</v>
      </c>
      <c r="J20" s="403">
        <f t="shared" si="2"/>
        <v>0</v>
      </c>
      <c r="K20" s="145">
        <v>0</v>
      </c>
      <c r="L20" s="403">
        <f t="shared" si="3"/>
        <v>0</v>
      </c>
      <c r="M20" s="145">
        <v>0</v>
      </c>
      <c r="N20" s="403">
        <f t="shared" si="4"/>
        <v>0</v>
      </c>
      <c r="O20" s="444">
        <v>0</v>
      </c>
      <c r="P20" s="403">
        <f t="shared" si="5"/>
        <v>0</v>
      </c>
      <c r="Q20" s="145">
        <v>0</v>
      </c>
      <c r="R20" s="403">
        <f t="shared" si="6"/>
        <v>0</v>
      </c>
      <c r="S20" s="145">
        <v>0</v>
      </c>
      <c r="T20" s="403">
        <f t="shared" si="7"/>
        <v>0</v>
      </c>
      <c r="U20" s="145">
        <v>57</v>
      </c>
      <c r="V20" s="403">
        <f t="shared" si="8"/>
        <v>107.54716981132076</v>
      </c>
      <c r="W20" s="102"/>
      <c r="X20" s="102"/>
      <c r="Y20" s="102"/>
      <c r="Z20" s="102"/>
      <c r="AA20" s="102"/>
      <c r="AB20" s="102"/>
      <c r="AC20" s="102"/>
      <c r="AD20" s="102"/>
      <c r="AE20" s="102"/>
      <c r="AF20" s="102"/>
      <c r="AG20" s="102"/>
      <c r="AH20" s="102"/>
      <c r="AI20" s="102"/>
      <c r="AJ20" s="102"/>
      <c r="AK20" s="102"/>
      <c r="AL20" s="102"/>
      <c r="AM20" s="102"/>
      <c r="AN20" s="102"/>
      <c r="AO20" s="102"/>
      <c r="AP20" s="102"/>
      <c r="AQ20" s="102"/>
      <c r="AR20" s="102"/>
      <c r="AS20" s="102"/>
      <c r="AT20" s="102"/>
    </row>
    <row r="21" spans="1:46" ht="18" customHeight="1">
      <c r="A21" s="120">
        <v>11</v>
      </c>
      <c r="B21" s="207"/>
      <c r="C21" s="453" t="str">
        <f>'29'!C21</f>
        <v>KWANGSAN</v>
      </c>
      <c r="D21" s="460">
        <v>52</v>
      </c>
      <c r="E21" s="444">
        <v>4</v>
      </c>
      <c r="F21" s="403">
        <f t="shared" si="0"/>
        <v>8.5106382978723403</v>
      </c>
      <c r="G21" s="145">
        <v>0</v>
      </c>
      <c r="H21" s="403">
        <f t="shared" si="1"/>
        <v>0</v>
      </c>
      <c r="I21" s="145">
        <v>0</v>
      </c>
      <c r="J21" s="403">
        <f t="shared" si="2"/>
        <v>0</v>
      </c>
      <c r="K21" s="145">
        <v>0</v>
      </c>
      <c r="L21" s="403">
        <f t="shared" si="3"/>
        <v>0</v>
      </c>
      <c r="M21" s="145">
        <v>0</v>
      </c>
      <c r="N21" s="403">
        <f t="shared" si="4"/>
        <v>0</v>
      </c>
      <c r="O21" s="145">
        <v>0</v>
      </c>
      <c r="P21" s="403">
        <f t="shared" si="5"/>
        <v>0</v>
      </c>
      <c r="Q21" s="145">
        <v>0</v>
      </c>
      <c r="R21" s="403">
        <f t="shared" si="6"/>
        <v>0</v>
      </c>
      <c r="S21" s="145">
        <v>0</v>
      </c>
      <c r="T21" s="403">
        <f t="shared" si="7"/>
        <v>0</v>
      </c>
      <c r="U21" s="145">
        <v>47</v>
      </c>
      <c r="V21" s="403">
        <f t="shared" si="8"/>
        <v>90.384615384615387</v>
      </c>
      <c r="W21" s="102"/>
      <c r="X21" s="102"/>
      <c r="Y21" s="102"/>
      <c r="Z21" s="102"/>
      <c r="AA21" s="102"/>
      <c r="AB21" s="102"/>
      <c r="AC21" s="102"/>
      <c r="AD21" s="102"/>
      <c r="AE21" s="102"/>
      <c r="AF21" s="102"/>
      <c r="AG21" s="102"/>
      <c r="AH21" s="102"/>
      <c r="AI21" s="102"/>
      <c r="AJ21" s="102"/>
      <c r="AK21" s="102"/>
      <c r="AL21" s="102"/>
      <c r="AM21" s="102"/>
      <c r="AN21" s="102"/>
      <c r="AO21" s="102"/>
      <c r="AP21" s="102"/>
      <c r="AQ21" s="102"/>
      <c r="AR21" s="102"/>
      <c r="AS21" s="102"/>
      <c r="AT21" s="102"/>
    </row>
    <row r="22" spans="1:46" ht="18" customHeight="1">
      <c r="A22" s="120">
        <v>12</v>
      </c>
      <c r="B22" s="207"/>
      <c r="C22" s="453" t="str">
        <f>'29'!C22</f>
        <v>JATIREJO</v>
      </c>
      <c r="D22" s="460">
        <v>54</v>
      </c>
      <c r="E22" s="444">
        <v>3</v>
      </c>
      <c r="F22" s="403">
        <f t="shared" si="0"/>
        <v>7.6923076923076925</v>
      </c>
      <c r="G22" s="145">
        <v>0</v>
      </c>
      <c r="H22" s="403">
        <f t="shared" si="1"/>
        <v>0</v>
      </c>
      <c r="I22" s="145">
        <v>0</v>
      </c>
      <c r="J22" s="403">
        <f t="shared" si="2"/>
        <v>0</v>
      </c>
      <c r="K22" s="145">
        <v>0</v>
      </c>
      <c r="L22" s="403">
        <f t="shared" si="3"/>
        <v>0</v>
      </c>
      <c r="M22" s="145">
        <v>0</v>
      </c>
      <c r="N22" s="403">
        <f t="shared" si="4"/>
        <v>0</v>
      </c>
      <c r="O22" s="145">
        <v>0</v>
      </c>
      <c r="P22" s="403">
        <f t="shared" si="5"/>
        <v>0</v>
      </c>
      <c r="Q22" s="145">
        <v>0</v>
      </c>
      <c r="R22" s="403">
        <f t="shared" si="6"/>
        <v>0</v>
      </c>
      <c r="S22" s="145">
        <v>0</v>
      </c>
      <c r="T22" s="403">
        <f t="shared" si="7"/>
        <v>0</v>
      </c>
      <c r="U22" s="145">
        <v>39</v>
      </c>
      <c r="V22" s="403">
        <f t="shared" si="8"/>
        <v>72.222222222222214</v>
      </c>
      <c r="W22" s="102"/>
      <c r="X22" s="102"/>
      <c r="Y22" s="102"/>
      <c r="Z22" s="102"/>
      <c r="AA22" s="102"/>
      <c r="AB22" s="102"/>
      <c r="AC22" s="102"/>
      <c r="AD22" s="102"/>
      <c r="AE22" s="102"/>
      <c r="AF22" s="102"/>
      <c r="AG22" s="102"/>
      <c r="AH22" s="102"/>
      <c r="AI22" s="102"/>
      <c r="AJ22" s="102"/>
      <c r="AK22" s="102"/>
      <c r="AL22" s="102"/>
      <c r="AM22" s="102"/>
      <c r="AN22" s="102"/>
      <c r="AO22" s="102"/>
      <c r="AP22" s="102"/>
      <c r="AQ22" s="102"/>
      <c r="AR22" s="102"/>
      <c r="AS22" s="102"/>
      <c r="AT22" s="102"/>
    </row>
    <row r="23" spans="1:46" ht="18" customHeight="1">
      <c r="A23" s="127"/>
      <c r="B23" s="127"/>
      <c r="C23" s="127"/>
      <c r="D23" s="461"/>
      <c r="E23" s="322"/>
      <c r="F23" s="298"/>
      <c r="G23" s="322"/>
      <c r="H23" s="298"/>
      <c r="I23" s="322"/>
      <c r="J23" s="298"/>
      <c r="K23" s="322"/>
      <c r="L23" s="298"/>
      <c r="M23" s="322"/>
      <c r="N23" s="298"/>
      <c r="O23" s="322"/>
      <c r="P23" s="298"/>
      <c r="Q23" s="322"/>
      <c r="R23" s="298"/>
      <c r="S23" s="322"/>
      <c r="T23" s="298"/>
      <c r="U23" s="322"/>
      <c r="V23" s="298"/>
      <c r="W23" s="102"/>
      <c r="X23" s="102"/>
      <c r="Y23" s="102"/>
      <c r="Z23" s="102"/>
      <c r="AA23" s="102"/>
      <c r="AB23" s="102"/>
      <c r="AC23" s="102"/>
      <c r="AD23" s="102"/>
      <c r="AE23" s="102"/>
      <c r="AF23" s="102"/>
      <c r="AG23" s="102"/>
      <c r="AH23" s="102"/>
      <c r="AI23" s="102"/>
      <c r="AJ23" s="102"/>
      <c r="AK23" s="102"/>
      <c r="AL23" s="102"/>
      <c r="AM23" s="102"/>
      <c r="AN23" s="102"/>
      <c r="AO23" s="102"/>
      <c r="AP23" s="102"/>
      <c r="AQ23" s="102"/>
      <c r="AR23" s="102"/>
      <c r="AS23" s="102"/>
      <c r="AT23" s="102"/>
    </row>
    <row r="24" spans="1:46" ht="18" customHeight="1">
      <c r="A24" s="156" t="s">
        <v>669</v>
      </c>
      <c r="B24" s="157"/>
      <c r="C24" s="157"/>
      <c r="D24" s="462">
        <f t="shared" ref="D24:E24" si="9">SUM(D11:D22)</f>
        <v>436</v>
      </c>
      <c r="E24" s="262">
        <f t="shared" si="9"/>
        <v>30</v>
      </c>
      <c r="F24" s="136">
        <f>E24/$U24*100</f>
        <v>100</v>
      </c>
      <c r="G24" s="262">
        <f>SUM(G11:G23)</f>
        <v>0</v>
      </c>
      <c r="H24" s="136">
        <f>G24/$U24*100</f>
        <v>0</v>
      </c>
      <c r="I24" s="262">
        <f>SUM(I11:I23)</f>
        <v>0</v>
      </c>
      <c r="J24" s="136">
        <f>I24/$U24*100</f>
        <v>0</v>
      </c>
      <c r="K24" s="262">
        <f>SUM(K11:K23)</f>
        <v>0</v>
      </c>
      <c r="L24" s="136">
        <f>K24/$U24*100</f>
        <v>0</v>
      </c>
      <c r="M24" s="262">
        <f>SUM(M11:M23)</f>
        <v>0</v>
      </c>
      <c r="N24" s="136">
        <f>M24/$U24*100</f>
        <v>0</v>
      </c>
      <c r="O24" s="262">
        <f>SUM(O11:O23)</f>
        <v>0</v>
      </c>
      <c r="P24" s="136">
        <f>O24/$U24*100</f>
        <v>0</v>
      </c>
      <c r="Q24" s="262">
        <f>SUM(Q11:Q23)</f>
        <v>0</v>
      </c>
      <c r="R24" s="136">
        <f>Q24/$U24*100</f>
        <v>0</v>
      </c>
      <c r="S24" s="262">
        <f>SUM(S11:S23)</f>
        <v>0</v>
      </c>
      <c r="T24" s="136">
        <f>S24/$U24*100</f>
        <v>0</v>
      </c>
      <c r="U24" s="262">
        <f>SUM(E24,G24,I24,K24,M24,O24,Q24)</f>
        <v>30</v>
      </c>
      <c r="V24" s="463">
        <f>U24/D24*100</f>
        <v>6.8807339449541285</v>
      </c>
      <c r="W24" s="102"/>
      <c r="X24" s="102"/>
      <c r="Y24" s="102"/>
      <c r="Z24" s="102"/>
      <c r="AA24" s="102"/>
      <c r="AB24" s="102"/>
      <c r="AC24" s="102"/>
      <c r="AD24" s="102"/>
      <c r="AE24" s="102"/>
      <c r="AF24" s="102"/>
      <c r="AG24" s="102"/>
      <c r="AH24" s="102"/>
      <c r="AI24" s="102"/>
      <c r="AJ24" s="102"/>
      <c r="AK24" s="102"/>
      <c r="AL24" s="102"/>
      <c r="AM24" s="102"/>
      <c r="AN24" s="102"/>
      <c r="AO24" s="102"/>
      <c r="AP24" s="102"/>
      <c r="AQ24" s="102"/>
      <c r="AR24" s="102"/>
      <c r="AS24" s="102"/>
      <c r="AT24" s="102"/>
    </row>
    <row r="25" spans="1:46" ht="18" customHeight="1">
      <c r="A25" s="163"/>
      <c r="B25" s="163"/>
      <c r="C25" s="163"/>
      <c r="D25" s="163"/>
      <c r="E25" s="163"/>
      <c r="F25" s="163"/>
      <c r="G25" s="163"/>
      <c r="H25" s="163"/>
      <c r="I25" s="163"/>
      <c r="J25" s="163"/>
      <c r="K25" s="163"/>
      <c r="L25" s="163"/>
      <c r="M25" s="163"/>
      <c r="N25" s="451"/>
      <c r="O25" s="163"/>
      <c r="P25" s="163"/>
      <c r="Q25" s="163"/>
      <c r="R25" s="163"/>
      <c r="S25" s="163"/>
      <c r="T25" s="163"/>
      <c r="U25" s="163"/>
      <c r="V25" s="102"/>
      <c r="W25" s="102"/>
      <c r="X25" s="102"/>
      <c r="Y25" s="102"/>
      <c r="Z25" s="102"/>
      <c r="AA25" s="102"/>
      <c r="AB25" s="102"/>
      <c r="AC25" s="102"/>
      <c r="AD25" s="102"/>
      <c r="AE25" s="102"/>
      <c r="AF25" s="102"/>
      <c r="AG25" s="102"/>
      <c r="AH25" s="102"/>
      <c r="AI25" s="102"/>
      <c r="AJ25" s="102"/>
      <c r="AK25" s="102"/>
      <c r="AL25" s="102"/>
      <c r="AM25" s="102"/>
      <c r="AN25" s="102"/>
      <c r="AO25" s="102"/>
      <c r="AP25" s="102"/>
      <c r="AQ25" s="102"/>
      <c r="AR25" s="102"/>
      <c r="AS25" s="102"/>
      <c r="AT25" s="102"/>
    </row>
    <row r="26" spans="1:46" ht="18" customHeight="1">
      <c r="A26" s="137" t="s">
        <v>670</v>
      </c>
      <c r="B26" s="102"/>
      <c r="C26" s="102"/>
      <c r="D26" s="102"/>
      <c r="E26" s="304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304"/>
      <c r="V26" s="102"/>
      <c r="W26" s="102"/>
      <c r="X26" s="102"/>
      <c r="Y26" s="102"/>
      <c r="Z26" s="102"/>
      <c r="AA26" s="102"/>
      <c r="AB26" s="102"/>
      <c r="AC26" s="102"/>
      <c r="AD26" s="102"/>
      <c r="AE26" s="102"/>
      <c r="AF26" s="102"/>
      <c r="AG26" s="102"/>
      <c r="AH26" s="102"/>
      <c r="AI26" s="102"/>
      <c r="AJ26" s="102"/>
      <c r="AK26" s="102"/>
      <c r="AL26" s="102"/>
      <c r="AM26" s="102"/>
      <c r="AN26" s="102"/>
      <c r="AO26" s="102"/>
      <c r="AP26" s="102"/>
      <c r="AQ26" s="102"/>
      <c r="AR26" s="102"/>
      <c r="AS26" s="102"/>
      <c r="AT26" s="102"/>
    </row>
    <row r="27" spans="1:46" ht="18" customHeight="1">
      <c r="A27" s="102"/>
      <c r="B27" s="102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  <c r="AA27" s="102"/>
      <c r="AB27" s="102"/>
      <c r="AC27" s="102"/>
      <c r="AD27" s="102"/>
      <c r="AE27" s="102"/>
      <c r="AF27" s="102"/>
      <c r="AG27" s="102"/>
      <c r="AH27" s="102"/>
      <c r="AI27" s="102"/>
      <c r="AJ27" s="102"/>
      <c r="AK27" s="102"/>
      <c r="AL27" s="102"/>
      <c r="AM27" s="102"/>
      <c r="AN27" s="102"/>
      <c r="AO27" s="102"/>
      <c r="AP27" s="102"/>
      <c r="AQ27" s="102"/>
      <c r="AR27" s="102"/>
      <c r="AS27" s="102"/>
      <c r="AT27" s="102"/>
    </row>
    <row r="28" spans="1:46" ht="18" customHeight="1">
      <c r="A28" s="102"/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  <c r="AF28" s="102"/>
      <c r="AG28" s="102"/>
      <c r="AH28" s="102"/>
      <c r="AI28" s="102"/>
      <c r="AJ28" s="102"/>
      <c r="AK28" s="102"/>
      <c r="AL28" s="102"/>
      <c r="AM28" s="102"/>
      <c r="AN28" s="102"/>
      <c r="AO28" s="102"/>
      <c r="AP28" s="102"/>
      <c r="AQ28" s="102"/>
      <c r="AR28" s="102"/>
      <c r="AS28" s="102"/>
      <c r="AT28" s="102"/>
    </row>
    <row r="29" spans="1:46" ht="18" customHeight="1">
      <c r="A29" s="102"/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  <c r="AA29" s="102"/>
      <c r="AB29" s="102"/>
      <c r="AC29" s="102"/>
      <c r="AD29" s="102"/>
      <c r="AE29" s="102"/>
      <c r="AF29" s="102"/>
      <c r="AG29" s="102"/>
      <c r="AH29" s="102"/>
      <c r="AI29" s="102"/>
      <c r="AJ29" s="102"/>
      <c r="AK29" s="102"/>
      <c r="AL29" s="102"/>
      <c r="AM29" s="102"/>
      <c r="AN29" s="102"/>
      <c r="AO29" s="102"/>
      <c r="AP29" s="102"/>
      <c r="AQ29" s="102"/>
      <c r="AR29" s="102"/>
      <c r="AS29" s="102"/>
      <c r="AT29" s="102"/>
    </row>
    <row r="30" spans="1:46" ht="18" customHeight="1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  <c r="AE30" s="102"/>
      <c r="AF30" s="102"/>
      <c r="AG30" s="102"/>
      <c r="AH30" s="102"/>
      <c r="AI30" s="102"/>
      <c r="AJ30" s="102"/>
      <c r="AK30" s="102"/>
      <c r="AL30" s="102"/>
      <c r="AM30" s="102"/>
      <c r="AN30" s="102"/>
      <c r="AO30" s="102"/>
      <c r="AP30" s="102"/>
      <c r="AQ30" s="102"/>
      <c r="AR30" s="102"/>
      <c r="AS30" s="102"/>
      <c r="AT30" s="102"/>
    </row>
    <row r="31" spans="1:46" ht="18" customHeight="1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  <c r="AA31" s="102"/>
      <c r="AB31" s="102"/>
      <c r="AC31" s="102"/>
      <c r="AD31" s="102"/>
      <c r="AE31" s="102"/>
      <c r="AF31" s="102"/>
      <c r="AG31" s="102"/>
      <c r="AH31" s="102"/>
      <c r="AI31" s="102"/>
      <c r="AJ31" s="102"/>
      <c r="AK31" s="102"/>
      <c r="AL31" s="102"/>
      <c r="AM31" s="102"/>
      <c r="AN31" s="102"/>
      <c r="AO31" s="102"/>
      <c r="AP31" s="102"/>
      <c r="AQ31" s="102"/>
      <c r="AR31" s="102"/>
      <c r="AS31" s="102"/>
      <c r="AT31" s="102"/>
    </row>
    <row r="32" spans="1:46" ht="18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</row>
    <row r="33" spans="1:46" ht="18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  <c r="AA33" s="102"/>
      <c r="AB33" s="102"/>
      <c r="AC33" s="102"/>
      <c r="AD33" s="102"/>
      <c r="AE33" s="102"/>
      <c r="AF33" s="102"/>
      <c r="AG33" s="102"/>
      <c r="AH33" s="102"/>
      <c r="AI33" s="102"/>
      <c r="AJ33" s="102"/>
      <c r="AK33" s="102"/>
      <c r="AL33" s="102"/>
      <c r="AM33" s="102"/>
      <c r="AN33" s="102"/>
      <c r="AO33" s="102"/>
      <c r="AP33" s="102"/>
      <c r="AQ33" s="102"/>
      <c r="AR33" s="102"/>
      <c r="AS33" s="102"/>
      <c r="AT33" s="102"/>
    </row>
    <row r="34" spans="1:46" ht="18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  <c r="AC34" s="102"/>
      <c r="AD34" s="102"/>
      <c r="AE34" s="102"/>
      <c r="AF34" s="102"/>
      <c r="AG34" s="102"/>
      <c r="AH34" s="102"/>
      <c r="AI34" s="102"/>
      <c r="AJ34" s="102"/>
      <c r="AK34" s="102"/>
      <c r="AL34" s="102"/>
      <c r="AM34" s="102"/>
      <c r="AN34" s="102"/>
      <c r="AO34" s="102"/>
      <c r="AP34" s="102"/>
      <c r="AQ34" s="102"/>
      <c r="AR34" s="102"/>
      <c r="AS34" s="102"/>
      <c r="AT34" s="102"/>
    </row>
    <row r="35" spans="1:46" ht="18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  <c r="AA35" s="102"/>
      <c r="AB35" s="102"/>
      <c r="AC35" s="102"/>
      <c r="AD35" s="102"/>
      <c r="AE35" s="102"/>
      <c r="AF35" s="102"/>
      <c r="AG35" s="102"/>
      <c r="AH35" s="102"/>
      <c r="AI35" s="102"/>
      <c r="AJ35" s="102"/>
      <c r="AK35" s="102"/>
      <c r="AL35" s="102"/>
      <c r="AM35" s="102"/>
      <c r="AN35" s="102"/>
      <c r="AO35" s="102"/>
      <c r="AP35" s="102"/>
      <c r="AQ35" s="102"/>
      <c r="AR35" s="102"/>
      <c r="AS35" s="102"/>
      <c r="AT35" s="102"/>
    </row>
    <row r="36" spans="1:46" ht="15.7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  <c r="AD36" s="102"/>
      <c r="AE36" s="464"/>
      <c r="AF36" s="102"/>
      <c r="AG36" s="102"/>
      <c r="AH36" s="102"/>
      <c r="AI36" s="102"/>
      <c r="AJ36" s="102"/>
      <c r="AK36" s="102"/>
      <c r="AL36" s="102"/>
      <c r="AM36" s="102"/>
      <c r="AN36" s="102"/>
      <c r="AO36" s="102"/>
      <c r="AP36" s="102"/>
      <c r="AQ36" s="102"/>
      <c r="AR36" s="102"/>
      <c r="AS36" s="102"/>
      <c r="AT36" s="102"/>
    </row>
    <row r="37" spans="1:46" ht="15.7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  <c r="AA37" s="102"/>
      <c r="AB37" s="102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102"/>
      <c r="AN37" s="102"/>
      <c r="AO37" s="102"/>
      <c r="AP37" s="102"/>
      <c r="AQ37" s="102"/>
      <c r="AR37" s="102"/>
      <c r="AS37" s="102"/>
      <c r="AT37" s="102"/>
    </row>
    <row r="38" spans="1:46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  <c r="AE38" s="102"/>
      <c r="AF38" s="102"/>
      <c r="AG38" s="102"/>
      <c r="AH38" s="102"/>
      <c r="AI38" s="102"/>
      <c r="AJ38" s="102"/>
      <c r="AK38" s="102"/>
      <c r="AL38" s="102"/>
      <c r="AM38" s="102"/>
      <c r="AN38" s="102"/>
      <c r="AO38" s="102"/>
      <c r="AP38" s="102"/>
      <c r="AQ38" s="102"/>
      <c r="AR38" s="102"/>
      <c r="AS38" s="102"/>
      <c r="AT38" s="102"/>
    </row>
    <row r="39" spans="1:46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  <c r="AA39" s="102"/>
      <c r="AB39" s="102"/>
      <c r="AC39" s="102"/>
      <c r="AD39" s="102"/>
      <c r="AE39" s="102"/>
      <c r="AF39" s="102"/>
      <c r="AG39" s="102"/>
      <c r="AH39" s="102"/>
      <c r="AI39" s="102"/>
      <c r="AJ39" s="102"/>
      <c r="AK39" s="102"/>
      <c r="AL39" s="102"/>
      <c r="AM39" s="102"/>
      <c r="AN39" s="102"/>
      <c r="AO39" s="102"/>
      <c r="AP39" s="102"/>
      <c r="AQ39" s="102"/>
      <c r="AR39" s="102"/>
      <c r="AS39" s="102"/>
      <c r="AT39" s="102"/>
    </row>
    <row r="40" spans="1:46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</row>
    <row r="41" spans="1:46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  <c r="AA41" s="102"/>
      <c r="AB41" s="102"/>
      <c r="AC41" s="102"/>
      <c r="AD41" s="102"/>
      <c r="AE41" s="102"/>
      <c r="AF41" s="102"/>
      <c r="AG41" s="102"/>
      <c r="AH41" s="102"/>
      <c r="AI41" s="102"/>
      <c r="AJ41" s="102"/>
      <c r="AK41" s="102"/>
      <c r="AL41" s="102"/>
      <c r="AM41" s="102"/>
      <c r="AN41" s="102"/>
      <c r="AO41" s="102"/>
      <c r="AP41" s="102"/>
      <c r="AQ41" s="102"/>
      <c r="AR41" s="102"/>
      <c r="AS41" s="102"/>
      <c r="AT41" s="102"/>
    </row>
    <row r="42" spans="1:46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  <c r="AE42" s="102"/>
      <c r="AF42" s="102"/>
      <c r="AG42" s="102"/>
      <c r="AH42" s="102"/>
      <c r="AI42" s="102"/>
      <c r="AJ42" s="102"/>
      <c r="AK42" s="102"/>
      <c r="AL42" s="102"/>
      <c r="AM42" s="102"/>
      <c r="AN42" s="102"/>
      <c r="AO42" s="102"/>
      <c r="AP42" s="102"/>
      <c r="AQ42" s="102"/>
      <c r="AR42" s="102"/>
      <c r="AS42" s="102"/>
      <c r="AT42" s="102"/>
    </row>
    <row r="43" spans="1:46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  <c r="AA43" s="102"/>
      <c r="AB43" s="102"/>
      <c r="AC43" s="102"/>
      <c r="AD43" s="102"/>
      <c r="AE43" s="102"/>
      <c r="AF43" s="102"/>
      <c r="AG43" s="102"/>
      <c r="AH43" s="102"/>
      <c r="AI43" s="102"/>
      <c r="AJ43" s="102"/>
      <c r="AK43" s="102"/>
      <c r="AL43" s="102"/>
      <c r="AM43" s="102"/>
      <c r="AN43" s="102"/>
      <c r="AO43" s="102"/>
      <c r="AP43" s="102"/>
      <c r="AQ43" s="102"/>
      <c r="AR43" s="102"/>
      <c r="AS43" s="102"/>
      <c r="AT43" s="102"/>
    </row>
    <row r="44" spans="1:46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  <c r="AE44" s="102"/>
      <c r="AF44" s="102"/>
      <c r="AG44" s="102"/>
      <c r="AH44" s="102"/>
      <c r="AI44" s="102"/>
      <c r="AJ44" s="102"/>
      <c r="AK44" s="102"/>
      <c r="AL44" s="102"/>
      <c r="AM44" s="102"/>
      <c r="AN44" s="102"/>
      <c r="AO44" s="102"/>
      <c r="AP44" s="102"/>
      <c r="AQ44" s="102"/>
      <c r="AR44" s="102"/>
      <c r="AS44" s="102"/>
      <c r="AT44" s="102"/>
    </row>
    <row r="45" spans="1:46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  <c r="AD45" s="102"/>
      <c r="AE45" s="102"/>
      <c r="AF45" s="102"/>
      <c r="AG45" s="102"/>
      <c r="AH45" s="102"/>
      <c r="AI45" s="102"/>
      <c r="AJ45" s="102"/>
      <c r="AK45" s="102"/>
      <c r="AL45" s="102"/>
      <c r="AM45" s="102"/>
      <c r="AN45" s="102"/>
      <c r="AO45" s="102"/>
      <c r="AP45" s="102"/>
      <c r="AQ45" s="102"/>
      <c r="AR45" s="102"/>
      <c r="AS45" s="102"/>
      <c r="AT45" s="102"/>
    </row>
    <row r="46" spans="1:46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  <c r="AD46" s="102"/>
      <c r="AE46" s="102"/>
      <c r="AF46" s="102"/>
      <c r="AG46" s="102"/>
      <c r="AH46" s="102"/>
      <c r="AI46" s="102"/>
      <c r="AJ46" s="102"/>
      <c r="AK46" s="102"/>
      <c r="AL46" s="102"/>
      <c r="AM46" s="102"/>
      <c r="AN46" s="102"/>
      <c r="AO46" s="102"/>
      <c r="AP46" s="102"/>
      <c r="AQ46" s="102"/>
      <c r="AR46" s="102"/>
      <c r="AS46" s="102"/>
      <c r="AT46" s="102"/>
    </row>
    <row r="47" spans="1:46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</row>
    <row r="48" spans="1:46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</row>
    <row r="49" spans="1:46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</row>
    <row r="50" spans="1:46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</row>
    <row r="51" spans="1:46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</row>
    <row r="52" spans="1:46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  <c r="AA52" s="102"/>
      <c r="AB52" s="102"/>
      <c r="AC52" s="102"/>
      <c r="AD52" s="102"/>
      <c r="AE52" s="102"/>
      <c r="AF52" s="102"/>
      <c r="AG52" s="102"/>
      <c r="AH52" s="102"/>
      <c r="AI52" s="102"/>
      <c r="AJ52" s="102"/>
      <c r="AK52" s="102"/>
      <c r="AL52" s="102"/>
      <c r="AM52" s="102"/>
      <c r="AN52" s="102"/>
      <c r="AO52" s="102"/>
      <c r="AP52" s="102"/>
      <c r="AQ52" s="102"/>
      <c r="AR52" s="102"/>
      <c r="AS52" s="102"/>
      <c r="AT52" s="102"/>
    </row>
    <row r="53" spans="1:46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  <c r="AA53" s="102"/>
      <c r="AB53" s="102"/>
      <c r="AC53" s="102"/>
      <c r="AD53" s="102"/>
      <c r="AE53" s="102"/>
      <c r="AF53" s="102"/>
      <c r="AG53" s="102"/>
      <c r="AH53" s="102"/>
      <c r="AI53" s="102"/>
      <c r="AJ53" s="102"/>
      <c r="AK53" s="102"/>
      <c r="AL53" s="102"/>
      <c r="AM53" s="102"/>
      <c r="AN53" s="102"/>
      <c r="AO53" s="102"/>
      <c r="AP53" s="102"/>
      <c r="AQ53" s="102"/>
      <c r="AR53" s="102"/>
      <c r="AS53" s="102"/>
      <c r="AT53" s="102"/>
    </row>
    <row r="54" spans="1:46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  <c r="AC54" s="102"/>
      <c r="AD54" s="102"/>
      <c r="AE54" s="102"/>
      <c r="AF54" s="102"/>
      <c r="AG54" s="102"/>
      <c r="AH54" s="102"/>
      <c r="AI54" s="102"/>
      <c r="AJ54" s="102"/>
      <c r="AK54" s="102"/>
      <c r="AL54" s="102"/>
      <c r="AM54" s="102"/>
      <c r="AN54" s="102"/>
      <c r="AO54" s="102"/>
      <c r="AP54" s="102"/>
      <c r="AQ54" s="102"/>
      <c r="AR54" s="102"/>
      <c r="AS54" s="102"/>
      <c r="AT54" s="102"/>
    </row>
    <row r="55" spans="1:46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  <c r="AE55" s="102"/>
      <c r="AF55" s="102"/>
      <c r="AG55" s="102"/>
      <c r="AH55" s="102"/>
      <c r="AI55" s="102"/>
      <c r="AJ55" s="102"/>
      <c r="AK55" s="102"/>
      <c r="AL55" s="102"/>
      <c r="AM55" s="102"/>
      <c r="AN55" s="102"/>
      <c r="AO55" s="102"/>
      <c r="AP55" s="102"/>
      <c r="AQ55" s="102"/>
      <c r="AR55" s="102"/>
      <c r="AS55" s="102"/>
      <c r="AT55" s="102"/>
    </row>
    <row r="56" spans="1:46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  <c r="AA56" s="102"/>
      <c r="AB56" s="102"/>
      <c r="AC56" s="102"/>
      <c r="AD56" s="102"/>
      <c r="AE56" s="102"/>
      <c r="AF56" s="102"/>
      <c r="AG56" s="102"/>
      <c r="AH56" s="102"/>
      <c r="AI56" s="102"/>
      <c r="AJ56" s="102"/>
      <c r="AK56" s="102"/>
      <c r="AL56" s="102"/>
      <c r="AM56" s="102"/>
      <c r="AN56" s="102"/>
      <c r="AO56" s="102"/>
      <c r="AP56" s="102"/>
      <c r="AQ56" s="102"/>
      <c r="AR56" s="102"/>
      <c r="AS56" s="102"/>
      <c r="AT56" s="102"/>
    </row>
    <row r="57" spans="1:46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  <c r="AA57" s="102"/>
      <c r="AB57" s="102"/>
      <c r="AC57" s="102"/>
      <c r="AD57" s="102"/>
      <c r="AE57" s="102"/>
      <c r="AF57" s="102"/>
      <c r="AG57" s="102"/>
      <c r="AH57" s="102"/>
      <c r="AI57" s="102"/>
      <c r="AJ57" s="102"/>
      <c r="AK57" s="102"/>
      <c r="AL57" s="102"/>
      <c r="AM57" s="102"/>
      <c r="AN57" s="102"/>
      <c r="AO57" s="102"/>
      <c r="AP57" s="102"/>
      <c r="AQ57" s="102"/>
      <c r="AR57" s="102"/>
      <c r="AS57" s="102"/>
      <c r="AT57" s="102"/>
    </row>
    <row r="58" spans="1:46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</row>
    <row r="59" spans="1:46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</row>
    <row r="60" spans="1:46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</row>
    <row r="61" spans="1:46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102"/>
    </row>
    <row r="62" spans="1:46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  <c r="AA62" s="102"/>
      <c r="AB62" s="102"/>
      <c r="AC62" s="102"/>
      <c r="AD62" s="102"/>
      <c r="AE62" s="102"/>
      <c r="AF62" s="102"/>
      <c r="AG62" s="102"/>
      <c r="AH62" s="102"/>
      <c r="AI62" s="102"/>
      <c r="AJ62" s="102"/>
      <c r="AK62" s="102"/>
      <c r="AL62" s="102"/>
      <c r="AM62" s="102"/>
      <c r="AN62" s="102"/>
      <c r="AO62" s="102"/>
      <c r="AP62" s="102"/>
      <c r="AQ62" s="102"/>
      <c r="AR62" s="102"/>
      <c r="AS62" s="102"/>
      <c r="AT62" s="102"/>
    </row>
    <row r="63" spans="1:46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  <c r="AA63" s="102"/>
      <c r="AB63" s="102"/>
      <c r="AC63" s="102"/>
      <c r="AD63" s="102"/>
      <c r="AE63" s="102"/>
      <c r="AF63" s="102"/>
      <c r="AG63" s="102"/>
      <c r="AH63" s="102"/>
      <c r="AI63" s="102"/>
      <c r="AJ63" s="102"/>
      <c r="AK63" s="102"/>
      <c r="AL63" s="102"/>
      <c r="AM63" s="102"/>
      <c r="AN63" s="102"/>
      <c r="AO63" s="102"/>
      <c r="AP63" s="102"/>
      <c r="AQ63" s="102"/>
      <c r="AR63" s="102"/>
      <c r="AS63" s="102"/>
      <c r="AT63" s="102"/>
    </row>
    <row r="64" spans="1:46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  <c r="AA64" s="102"/>
      <c r="AB64" s="102"/>
      <c r="AC64" s="102"/>
      <c r="AD64" s="102"/>
      <c r="AE64" s="102"/>
      <c r="AF64" s="102"/>
      <c r="AG64" s="102"/>
      <c r="AH64" s="102"/>
      <c r="AI64" s="102"/>
      <c r="AJ64" s="102"/>
      <c r="AK64" s="102"/>
      <c r="AL64" s="102"/>
      <c r="AM64" s="102"/>
      <c r="AN64" s="102"/>
      <c r="AO64" s="102"/>
      <c r="AP64" s="102"/>
      <c r="AQ64" s="102"/>
      <c r="AR64" s="102"/>
      <c r="AS64" s="102"/>
      <c r="AT64" s="102"/>
    </row>
    <row r="65" spans="1:46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  <c r="AM65" s="102"/>
      <c r="AN65" s="102"/>
      <c r="AO65" s="102"/>
      <c r="AP65" s="102"/>
      <c r="AQ65" s="102"/>
      <c r="AR65" s="102"/>
      <c r="AS65" s="102"/>
      <c r="AT65" s="102"/>
    </row>
    <row r="66" spans="1:46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</row>
    <row r="67" spans="1:46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</row>
    <row r="68" spans="1:46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</row>
    <row r="69" spans="1:46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</row>
    <row r="70" spans="1:46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</row>
    <row r="71" spans="1:46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</row>
    <row r="72" spans="1:46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</row>
    <row r="73" spans="1:46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O73" s="102"/>
      <c r="AP73" s="102"/>
      <c r="AQ73" s="102"/>
      <c r="AR73" s="102"/>
      <c r="AS73" s="102"/>
      <c r="AT73" s="102"/>
    </row>
    <row r="74" spans="1:46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</row>
    <row r="75" spans="1:46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  <c r="AN75" s="102"/>
      <c r="AO75" s="102"/>
      <c r="AP75" s="102"/>
      <c r="AQ75" s="102"/>
      <c r="AR75" s="102"/>
      <c r="AS75" s="102"/>
      <c r="AT75" s="102"/>
    </row>
    <row r="76" spans="1:46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102"/>
      <c r="AE76" s="102"/>
      <c r="AF76" s="102"/>
      <c r="AG76" s="102"/>
      <c r="AH76" s="102"/>
      <c r="AI76" s="102"/>
      <c r="AJ76" s="102"/>
      <c r="AK76" s="102"/>
      <c r="AL76" s="102"/>
      <c r="AM76" s="102"/>
      <c r="AN76" s="102"/>
      <c r="AO76" s="102"/>
      <c r="AP76" s="102"/>
      <c r="AQ76" s="102"/>
      <c r="AR76" s="102"/>
      <c r="AS76" s="102"/>
      <c r="AT76" s="102"/>
    </row>
    <row r="77" spans="1:46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  <c r="AE77" s="102"/>
      <c r="AF77" s="102"/>
      <c r="AG77" s="102"/>
      <c r="AH77" s="102"/>
      <c r="AI77" s="102"/>
      <c r="AJ77" s="102"/>
      <c r="AK77" s="102"/>
      <c r="AL77" s="102"/>
      <c r="AM77" s="102"/>
      <c r="AN77" s="102"/>
      <c r="AO77" s="102"/>
      <c r="AP77" s="102"/>
      <c r="AQ77" s="102"/>
      <c r="AR77" s="102"/>
      <c r="AS77" s="102"/>
      <c r="AT77" s="102"/>
    </row>
    <row r="78" spans="1:46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  <c r="AB78" s="102"/>
      <c r="AC78" s="102"/>
      <c r="AD78" s="102"/>
      <c r="AE78" s="102"/>
      <c r="AF78" s="102"/>
      <c r="AG78" s="102"/>
      <c r="AH78" s="102"/>
      <c r="AI78" s="102"/>
      <c r="AJ78" s="102"/>
      <c r="AK78" s="102"/>
      <c r="AL78" s="102"/>
      <c r="AM78" s="102"/>
      <c r="AN78" s="102"/>
      <c r="AO78" s="102"/>
      <c r="AP78" s="102"/>
      <c r="AQ78" s="102"/>
      <c r="AR78" s="102"/>
      <c r="AS78" s="102"/>
      <c r="AT78" s="102"/>
    </row>
    <row r="79" spans="1:46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  <c r="AC79" s="102"/>
      <c r="AD79" s="102"/>
      <c r="AE79" s="102"/>
      <c r="AF79" s="102"/>
      <c r="AG79" s="102"/>
      <c r="AH79" s="102"/>
      <c r="AI79" s="102"/>
      <c r="AJ79" s="102"/>
      <c r="AK79" s="102"/>
      <c r="AL79" s="102"/>
      <c r="AM79" s="102"/>
      <c r="AN79" s="102"/>
      <c r="AO79" s="102"/>
      <c r="AP79" s="102"/>
      <c r="AQ79" s="102"/>
      <c r="AR79" s="102"/>
      <c r="AS79" s="102"/>
      <c r="AT79" s="102"/>
    </row>
    <row r="80" spans="1:46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  <c r="AE80" s="102"/>
      <c r="AF80" s="102"/>
      <c r="AG80" s="102"/>
      <c r="AH80" s="102"/>
      <c r="AI80" s="102"/>
      <c r="AJ80" s="102"/>
      <c r="AK80" s="102"/>
      <c r="AL80" s="102"/>
      <c r="AM80" s="102"/>
      <c r="AN80" s="102"/>
      <c r="AO80" s="102"/>
      <c r="AP80" s="102"/>
      <c r="AQ80" s="102"/>
      <c r="AR80" s="102"/>
      <c r="AS80" s="102"/>
      <c r="AT80" s="102"/>
    </row>
    <row r="81" spans="1:46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  <c r="AC81" s="102"/>
      <c r="AD81" s="102"/>
      <c r="AE81" s="102"/>
      <c r="AF81" s="102"/>
      <c r="AG81" s="102"/>
      <c r="AH81" s="102"/>
      <c r="AI81" s="102"/>
      <c r="AJ81" s="102"/>
      <c r="AK81" s="102"/>
      <c r="AL81" s="102"/>
      <c r="AM81" s="102"/>
      <c r="AN81" s="102"/>
      <c r="AO81" s="102"/>
      <c r="AP81" s="102"/>
      <c r="AQ81" s="102"/>
      <c r="AR81" s="102"/>
      <c r="AS81" s="102"/>
      <c r="AT81" s="102"/>
    </row>
    <row r="82" spans="1:46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  <c r="AB82" s="102"/>
      <c r="AC82" s="102"/>
      <c r="AD82" s="102"/>
      <c r="AE82" s="102"/>
      <c r="AF82" s="102"/>
      <c r="AG82" s="102"/>
      <c r="AH82" s="102"/>
      <c r="AI82" s="102"/>
      <c r="AJ82" s="102"/>
      <c r="AK82" s="102"/>
      <c r="AL82" s="102"/>
      <c r="AM82" s="102"/>
      <c r="AN82" s="102"/>
      <c r="AO82" s="102"/>
      <c r="AP82" s="102"/>
      <c r="AQ82" s="102"/>
      <c r="AR82" s="102"/>
      <c r="AS82" s="102"/>
      <c r="AT82" s="102"/>
    </row>
    <row r="83" spans="1:46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/>
      <c r="AJ83" s="102"/>
      <c r="AK83" s="102"/>
      <c r="AL83" s="102"/>
      <c r="AM83" s="102"/>
      <c r="AN83" s="102"/>
      <c r="AO83" s="102"/>
      <c r="AP83" s="102"/>
      <c r="AQ83" s="102"/>
      <c r="AR83" s="102"/>
      <c r="AS83" s="102"/>
      <c r="AT83" s="102"/>
    </row>
    <row r="84" spans="1:46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</row>
    <row r="85" spans="1:46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  <c r="AM85" s="102"/>
      <c r="AN85" s="102"/>
      <c r="AO85" s="102"/>
      <c r="AP85" s="102"/>
      <c r="AQ85" s="102"/>
      <c r="AR85" s="102"/>
      <c r="AS85" s="102"/>
      <c r="AT85" s="102"/>
    </row>
    <row r="86" spans="1:46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  <c r="AM86" s="102"/>
      <c r="AN86" s="102"/>
      <c r="AO86" s="102"/>
      <c r="AP86" s="102"/>
      <c r="AQ86" s="102"/>
      <c r="AR86" s="102"/>
      <c r="AS86" s="102"/>
      <c r="AT86" s="102"/>
    </row>
    <row r="87" spans="1:46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  <c r="AM87" s="102"/>
      <c r="AN87" s="102"/>
      <c r="AO87" s="102"/>
      <c r="AP87" s="102"/>
      <c r="AQ87" s="102"/>
      <c r="AR87" s="102"/>
      <c r="AS87" s="102"/>
      <c r="AT87" s="102"/>
    </row>
    <row r="88" spans="1:46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</row>
    <row r="89" spans="1:46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  <c r="AM89" s="102"/>
      <c r="AN89" s="102"/>
      <c r="AO89" s="102"/>
      <c r="AP89" s="102"/>
      <c r="AQ89" s="102"/>
      <c r="AR89" s="102"/>
      <c r="AS89" s="102"/>
      <c r="AT89" s="102"/>
    </row>
    <row r="90" spans="1:46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  <c r="AM90" s="102"/>
      <c r="AN90" s="102"/>
      <c r="AO90" s="102"/>
      <c r="AP90" s="102"/>
      <c r="AQ90" s="102"/>
      <c r="AR90" s="102"/>
      <c r="AS90" s="102"/>
      <c r="AT90" s="102"/>
    </row>
    <row r="91" spans="1:46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  <c r="AM91" s="102"/>
      <c r="AN91" s="102"/>
      <c r="AO91" s="102"/>
      <c r="AP91" s="102"/>
      <c r="AQ91" s="102"/>
      <c r="AR91" s="102"/>
      <c r="AS91" s="102"/>
      <c r="AT91" s="102"/>
    </row>
    <row r="92" spans="1:46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/>
      <c r="AM92" s="102"/>
      <c r="AN92" s="102"/>
      <c r="AO92" s="102"/>
      <c r="AP92" s="102"/>
      <c r="AQ92" s="102"/>
      <c r="AR92" s="102"/>
      <c r="AS92" s="102"/>
      <c r="AT92" s="102"/>
    </row>
    <row r="93" spans="1:46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/>
      <c r="AM93" s="102"/>
      <c r="AN93" s="102"/>
      <c r="AO93" s="102"/>
      <c r="AP93" s="102"/>
      <c r="AQ93" s="102"/>
      <c r="AR93" s="102"/>
      <c r="AS93" s="102"/>
      <c r="AT93" s="102"/>
    </row>
    <row r="94" spans="1:46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  <c r="AB94" s="102"/>
      <c r="AC94" s="102"/>
      <c r="AD94" s="102"/>
      <c r="AE94" s="102"/>
      <c r="AF94" s="102"/>
      <c r="AG94" s="102"/>
      <c r="AH94" s="102"/>
      <c r="AI94" s="102"/>
      <c r="AJ94" s="102"/>
      <c r="AK94" s="102"/>
      <c r="AL94" s="102"/>
      <c r="AM94" s="102"/>
      <c r="AN94" s="102"/>
      <c r="AO94" s="102"/>
      <c r="AP94" s="102"/>
      <c r="AQ94" s="102"/>
      <c r="AR94" s="102"/>
      <c r="AS94" s="102"/>
      <c r="AT94" s="102"/>
    </row>
    <row r="95" spans="1:46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  <c r="AA95" s="102"/>
      <c r="AB95" s="102"/>
      <c r="AC95" s="102"/>
      <c r="AD95" s="102"/>
      <c r="AE95" s="102"/>
      <c r="AF95" s="102"/>
      <c r="AG95" s="102"/>
      <c r="AH95" s="102"/>
      <c r="AI95" s="102"/>
      <c r="AJ95" s="102"/>
      <c r="AK95" s="102"/>
      <c r="AL95" s="102"/>
      <c r="AM95" s="102"/>
      <c r="AN95" s="102"/>
      <c r="AO95" s="102"/>
      <c r="AP95" s="102"/>
      <c r="AQ95" s="102"/>
      <c r="AR95" s="102"/>
      <c r="AS95" s="102"/>
      <c r="AT95" s="102"/>
    </row>
    <row r="96" spans="1:4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  <c r="AB96" s="102"/>
      <c r="AC96" s="102"/>
      <c r="AD96" s="102"/>
      <c r="AE96" s="102"/>
      <c r="AF96" s="102"/>
      <c r="AG96" s="102"/>
      <c r="AH96" s="102"/>
      <c r="AI96" s="102"/>
      <c r="AJ96" s="102"/>
      <c r="AK96" s="102"/>
      <c r="AL96" s="102"/>
      <c r="AM96" s="102"/>
      <c r="AN96" s="102"/>
      <c r="AO96" s="102"/>
      <c r="AP96" s="102"/>
      <c r="AQ96" s="102"/>
      <c r="AR96" s="102"/>
      <c r="AS96" s="102"/>
      <c r="AT96" s="102"/>
    </row>
    <row r="97" spans="1:46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  <c r="AL97" s="102"/>
      <c r="AM97" s="102"/>
      <c r="AN97" s="102"/>
      <c r="AO97" s="102"/>
      <c r="AP97" s="102"/>
      <c r="AQ97" s="102"/>
      <c r="AR97" s="102"/>
      <c r="AS97" s="102"/>
      <c r="AT97" s="102"/>
    </row>
    <row r="98" spans="1:46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  <c r="AB98" s="102"/>
      <c r="AC98" s="102"/>
      <c r="AD98" s="102"/>
      <c r="AE98" s="102"/>
      <c r="AF98" s="102"/>
      <c r="AG98" s="102"/>
      <c r="AH98" s="102"/>
      <c r="AI98" s="102"/>
      <c r="AJ98" s="102"/>
      <c r="AK98" s="102"/>
      <c r="AL98" s="102"/>
      <c r="AM98" s="102"/>
      <c r="AN98" s="102"/>
      <c r="AO98" s="102"/>
      <c r="AP98" s="102"/>
      <c r="AQ98" s="102"/>
      <c r="AR98" s="102"/>
      <c r="AS98" s="102"/>
      <c r="AT98" s="102"/>
    </row>
    <row r="99" spans="1:46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</row>
    <row r="100" spans="1:46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  <c r="AC100" s="102"/>
      <c r="AD100" s="102"/>
      <c r="AE100" s="102"/>
      <c r="AF100" s="102"/>
      <c r="AG100" s="102"/>
      <c r="AH100" s="102"/>
      <c r="AI100" s="102"/>
      <c r="AJ100" s="102"/>
      <c r="AK100" s="102"/>
      <c r="AL100" s="102"/>
      <c r="AM100" s="102"/>
      <c r="AN100" s="102"/>
      <c r="AO100" s="102"/>
      <c r="AP100" s="102"/>
      <c r="AQ100" s="102"/>
      <c r="AR100" s="102"/>
      <c r="AS100" s="102"/>
      <c r="AT100" s="102"/>
    </row>
    <row r="101" spans="1:46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2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</row>
    <row r="102" spans="1:46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  <c r="AA102" s="102"/>
      <c r="AB102" s="102"/>
      <c r="AC102" s="102"/>
      <c r="AD102" s="102"/>
      <c r="AE102" s="102"/>
      <c r="AF102" s="102"/>
      <c r="AG102" s="102"/>
      <c r="AH102" s="102"/>
      <c r="AI102" s="102"/>
      <c r="AJ102" s="102"/>
      <c r="AK102" s="102"/>
      <c r="AL102" s="102"/>
      <c r="AM102" s="102"/>
      <c r="AN102" s="102"/>
      <c r="AO102" s="102"/>
      <c r="AP102" s="102"/>
      <c r="AQ102" s="102"/>
      <c r="AR102" s="102"/>
      <c r="AS102" s="102"/>
      <c r="AT102" s="102"/>
    </row>
    <row r="103" spans="1:46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  <c r="AD103" s="102"/>
      <c r="AE103" s="102"/>
      <c r="AF103" s="102"/>
      <c r="AG103" s="102"/>
      <c r="AH103" s="102"/>
      <c r="AI103" s="102"/>
      <c r="AJ103" s="102"/>
      <c r="AK103" s="102"/>
      <c r="AL103" s="102"/>
      <c r="AM103" s="102"/>
      <c r="AN103" s="102"/>
      <c r="AO103" s="102"/>
      <c r="AP103" s="102"/>
      <c r="AQ103" s="102"/>
      <c r="AR103" s="102"/>
      <c r="AS103" s="102"/>
      <c r="AT103" s="102"/>
    </row>
    <row r="104" spans="1:46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  <c r="AA104" s="102"/>
      <c r="AB104" s="102"/>
      <c r="AC104" s="102"/>
      <c r="AD104" s="102"/>
      <c r="AE104" s="102"/>
      <c r="AF104" s="102"/>
      <c r="AG104" s="102"/>
      <c r="AH104" s="102"/>
      <c r="AI104" s="102"/>
      <c r="AJ104" s="102"/>
      <c r="AK104" s="102"/>
      <c r="AL104" s="102"/>
      <c r="AM104" s="102"/>
      <c r="AN104" s="102"/>
      <c r="AO104" s="102"/>
      <c r="AP104" s="102"/>
      <c r="AQ104" s="102"/>
      <c r="AR104" s="102"/>
      <c r="AS104" s="102"/>
      <c r="AT104" s="102"/>
    </row>
    <row r="105" spans="1:46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  <c r="AD105" s="102"/>
      <c r="AE105" s="102"/>
      <c r="AF105" s="102"/>
      <c r="AG105" s="102"/>
      <c r="AH105" s="102"/>
      <c r="AI105" s="102"/>
      <c r="AJ105" s="102"/>
      <c r="AK105" s="102"/>
      <c r="AL105" s="102"/>
      <c r="AM105" s="102"/>
      <c r="AN105" s="102"/>
      <c r="AO105" s="102"/>
      <c r="AP105" s="102"/>
      <c r="AQ105" s="102"/>
      <c r="AR105" s="102"/>
      <c r="AS105" s="102"/>
      <c r="AT105" s="102"/>
    </row>
    <row r="106" spans="1:46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  <c r="AA106" s="102"/>
      <c r="AB106" s="102"/>
      <c r="AC106" s="102"/>
      <c r="AD106" s="102"/>
      <c r="AE106" s="102"/>
      <c r="AF106" s="102"/>
      <c r="AG106" s="102"/>
      <c r="AH106" s="102"/>
      <c r="AI106" s="102"/>
      <c r="AJ106" s="102"/>
      <c r="AK106" s="102"/>
      <c r="AL106" s="102"/>
      <c r="AM106" s="102"/>
      <c r="AN106" s="102"/>
      <c r="AO106" s="102"/>
      <c r="AP106" s="102"/>
      <c r="AQ106" s="102"/>
      <c r="AR106" s="102"/>
      <c r="AS106" s="102"/>
      <c r="AT106" s="102"/>
    </row>
    <row r="107" spans="1:46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  <c r="AE107" s="102"/>
      <c r="AF107" s="102"/>
      <c r="AG107" s="102"/>
      <c r="AH107" s="102"/>
      <c r="AI107" s="102"/>
      <c r="AJ107" s="102"/>
      <c r="AK107" s="102"/>
      <c r="AL107" s="102"/>
      <c r="AM107" s="102"/>
      <c r="AN107" s="102"/>
      <c r="AO107" s="102"/>
      <c r="AP107" s="102"/>
      <c r="AQ107" s="102"/>
      <c r="AR107" s="102"/>
      <c r="AS107" s="102"/>
      <c r="AT107" s="102"/>
    </row>
    <row r="108" spans="1:46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  <c r="AA108" s="102"/>
      <c r="AB108" s="102"/>
      <c r="AC108" s="102"/>
      <c r="AD108" s="102"/>
      <c r="AE108" s="102"/>
      <c r="AF108" s="102"/>
      <c r="AG108" s="102"/>
      <c r="AH108" s="102"/>
      <c r="AI108" s="102"/>
      <c r="AJ108" s="102"/>
      <c r="AK108" s="102"/>
      <c r="AL108" s="102"/>
      <c r="AM108" s="102"/>
      <c r="AN108" s="102"/>
      <c r="AO108" s="102"/>
      <c r="AP108" s="102"/>
      <c r="AQ108" s="102"/>
      <c r="AR108" s="102"/>
      <c r="AS108" s="102"/>
      <c r="AT108" s="102"/>
    </row>
    <row r="109" spans="1:46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  <c r="AA109" s="102"/>
      <c r="AB109" s="102"/>
      <c r="AC109" s="102"/>
      <c r="AD109" s="102"/>
      <c r="AE109" s="102"/>
      <c r="AF109" s="102"/>
      <c r="AG109" s="102"/>
      <c r="AH109" s="102"/>
      <c r="AI109" s="102"/>
      <c r="AJ109" s="102"/>
      <c r="AK109" s="102"/>
      <c r="AL109" s="102"/>
      <c r="AM109" s="102"/>
      <c r="AN109" s="102"/>
      <c r="AO109" s="102"/>
      <c r="AP109" s="102"/>
      <c r="AQ109" s="102"/>
      <c r="AR109" s="102"/>
      <c r="AS109" s="102"/>
      <c r="AT109" s="102"/>
    </row>
    <row r="110" spans="1:46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  <c r="AA110" s="102"/>
      <c r="AB110" s="102"/>
      <c r="AC110" s="102"/>
      <c r="AD110" s="102"/>
      <c r="AE110" s="102"/>
      <c r="AF110" s="102"/>
      <c r="AG110" s="102"/>
      <c r="AH110" s="102"/>
      <c r="AI110" s="102"/>
      <c r="AJ110" s="102"/>
      <c r="AK110" s="102"/>
      <c r="AL110" s="102"/>
      <c r="AM110" s="102"/>
      <c r="AN110" s="102"/>
      <c r="AO110" s="102"/>
      <c r="AP110" s="102"/>
      <c r="AQ110" s="102"/>
      <c r="AR110" s="102"/>
      <c r="AS110" s="102"/>
      <c r="AT110" s="102"/>
    </row>
    <row r="111" spans="1:46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  <c r="AA111" s="102"/>
      <c r="AB111" s="102"/>
      <c r="AC111" s="102"/>
      <c r="AD111" s="102"/>
      <c r="AE111" s="102"/>
      <c r="AF111" s="102"/>
      <c r="AG111" s="102"/>
      <c r="AH111" s="102"/>
      <c r="AI111" s="102"/>
      <c r="AJ111" s="102"/>
      <c r="AK111" s="102"/>
      <c r="AL111" s="102"/>
      <c r="AM111" s="102"/>
      <c r="AN111" s="102"/>
      <c r="AO111" s="102"/>
      <c r="AP111" s="102"/>
      <c r="AQ111" s="102"/>
      <c r="AR111" s="102"/>
      <c r="AS111" s="102"/>
      <c r="AT111" s="102"/>
    </row>
    <row r="112" spans="1:46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  <c r="AA112" s="102"/>
      <c r="AB112" s="102"/>
      <c r="AC112" s="102"/>
      <c r="AD112" s="102"/>
      <c r="AE112" s="102"/>
      <c r="AF112" s="102"/>
      <c r="AG112" s="102"/>
      <c r="AH112" s="102"/>
      <c r="AI112" s="102"/>
      <c r="AJ112" s="102"/>
      <c r="AK112" s="102"/>
      <c r="AL112" s="102"/>
      <c r="AM112" s="102"/>
      <c r="AN112" s="102"/>
      <c r="AO112" s="102"/>
      <c r="AP112" s="102"/>
      <c r="AQ112" s="102"/>
      <c r="AR112" s="102"/>
      <c r="AS112" s="102"/>
      <c r="AT112" s="102"/>
    </row>
    <row r="113" spans="1:46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</row>
    <row r="114" spans="1:46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</row>
    <row r="115" spans="1:46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</row>
    <row r="116" spans="1:46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</row>
    <row r="117" spans="1:46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</row>
    <row r="118" spans="1:46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  <c r="AA118" s="102"/>
      <c r="AB118" s="102"/>
      <c r="AC118" s="102"/>
      <c r="AD118" s="102"/>
      <c r="AE118" s="102"/>
      <c r="AF118" s="102"/>
      <c r="AG118" s="102"/>
      <c r="AH118" s="102"/>
      <c r="AI118" s="102"/>
      <c r="AJ118" s="102"/>
      <c r="AK118" s="102"/>
      <c r="AL118" s="102"/>
      <c r="AM118" s="102"/>
      <c r="AN118" s="102"/>
      <c r="AO118" s="102"/>
      <c r="AP118" s="102"/>
      <c r="AQ118" s="102"/>
      <c r="AR118" s="102"/>
      <c r="AS118" s="102"/>
      <c r="AT118" s="102"/>
    </row>
    <row r="119" spans="1:46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  <c r="AN119" s="102"/>
      <c r="AO119" s="102"/>
      <c r="AP119" s="102"/>
      <c r="AQ119" s="102"/>
      <c r="AR119" s="102"/>
      <c r="AS119" s="102"/>
      <c r="AT119" s="102"/>
    </row>
    <row r="120" spans="1:46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  <c r="AA120" s="102"/>
      <c r="AB120" s="102"/>
      <c r="AC120" s="102"/>
      <c r="AD120" s="102"/>
      <c r="AE120" s="102"/>
      <c r="AF120" s="102"/>
      <c r="AG120" s="102"/>
      <c r="AH120" s="102"/>
      <c r="AI120" s="102"/>
      <c r="AJ120" s="102"/>
      <c r="AK120" s="102"/>
      <c r="AL120" s="102"/>
      <c r="AM120" s="102"/>
      <c r="AN120" s="102"/>
      <c r="AO120" s="102"/>
      <c r="AP120" s="102"/>
      <c r="AQ120" s="102"/>
      <c r="AR120" s="102"/>
      <c r="AS120" s="102"/>
      <c r="AT120" s="102"/>
    </row>
    <row r="121" spans="1:46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  <c r="AA121" s="102"/>
      <c r="AB121" s="102"/>
      <c r="AC121" s="102"/>
      <c r="AD121" s="102"/>
      <c r="AE121" s="102"/>
      <c r="AF121" s="102"/>
      <c r="AG121" s="102"/>
      <c r="AH121" s="102"/>
      <c r="AI121" s="102"/>
      <c r="AJ121" s="102"/>
      <c r="AK121" s="102"/>
      <c r="AL121" s="102"/>
      <c r="AM121" s="102"/>
      <c r="AN121" s="102"/>
      <c r="AO121" s="102"/>
      <c r="AP121" s="102"/>
      <c r="AQ121" s="102"/>
      <c r="AR121" s="102"/>
      <c r="AS121" s="102"/>
      <c r="AT121" s="102"/>
    </row>
    <row r="122" spans="1:46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  <c r="AA122" s="102"/>
      <c r="AB122" s="102"/>
      <c r="AC122" s="102"/>
      <c r="AD122" s="102"/>
      <c r="AE122" s="102"/>
      <c r="AF122" s="102"/>
      <c r="AG122" s="102"/>
      <c r="AH122" s="102"/>
      <c r="AI122" s="102"/>
      <c r="AJ122" s="102"/>
      <c r="AK122" s="102"/>
      <c r="AL122" s="102"/>
      <c r="AM122" s="102"/>
      <c r="AN122" s="102"/>
      <c r="AO122" s="102"/>
      <c r="AP122" s="102"/>
      <c r="AQ122" s="102"/>
      <c r="AR122" s="102"/>
      <c r="AS122" s="102"/>
      <c r="AT122" s="102"/>
    </row>
    <row r="123" spans="1:46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  <c r="AB123" s="102"/>
      <c r="AC123" s="102"/>
      <c r="AD123" s="102"/>
      <c r="AE123" s="102"/>
      <c r="AF123" s="102"/>
      <c r="AG123" s="102"/>
      <c r="AH123" s="102"/>
      <c r="AI123" s="102"/>
      <c r="AJ123" s="102"/>
      <c r="AK123" s="102"/>
      <c r="AL123" s="102"/>
      <c r="AM123" s="102"/>
      <c r="AN123" s="102"/>
      <c r="AO123" s="102"/>
      <c r="AP123" s="102"/>
      <c r="AQ123" s="102"/>
      <c r="AR123" s="102"/>
      <c r="AS123" s="102"/>
      <c r="AT123" s="102"/>
    </row>
    <row r="124" spans="1:46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  <c r="AA124" s="102"/>
      <c r="AB124" s="102"/>
      <c r="AC124" s="102"/>
      <c r="AD124" s="102"/>
      <c r="AE124" s="102"/>
      <c r="AF124" s="102"/>
      <c r="AG124" s="102"/>
      <c r="AH124" s="102"/>
      <c r="AI124" s="102"/>
      <c r="AJ124" s="102"/>
      <c r="AK124" s="102"/>
      <c r="AL124" s="102"/>
      <c r="AM124" s="102"/>
      <c r="AN124" s="102"/>
      <c r="AO124" s="102"/>
      <c r="AP124" s="102"/>
      <c r="AQ124" s="102"/>
      <c r="AR124" s="102"/>
      <c r="AS124" s="102"/>
      <c r="AT124" s="102"/>
    </row>
    <row r="125" spans="1:46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  <c r="AA125" s="102"/>
      <c r="AB125" s="102"/>
      <c r="AC125" s="102"/>
      <c r="AD125" s="102"/>
      <c r="AE125" s="102"/>
      <c r="AF125" s="102"/>
      <c r="AG125" s="102"/>
      <c r="AH125" s="102"/>
      <c r="AI125" s="102"/>
      <c r="AJ125" s="102"/>
      <c r="AK125" s="102"/>
      <c r="AL125" s="102"/>
      <c r="AM125" s="102"/>
      <c r="AN125" s="102"/>
      <c r="AO125" s="102"/>
      <c r="AP125" s="102"/>
      <c r="AQ125" s="102"/>
      <c r="AR125" s="102"/>
      <c r="AS125" s="102"/>
      <c r="AT125" s="102"/>
    </row>
    <row r="126" spans="1:46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  <c r="AA126" s="102"/>
      <c r="AB126" s="102"/>
      <c r="AC126" s="102"/>
      <c r="AD126" s="102"/>
      <c r="AE126" s="102"/>
      <c r="AF126" s="102"/>
      <c r="AG126" s="102"/>
      <c r="AH126" s="102"/>
      <c r="AI126" s="102"/>
      <c r="AJ126" s="102"/>
      <c r="AK126" s="102"/>
      <c r="AL126" s="102"/>
      <c r="AM126" s="102"/>
      <c r="AN126" s="102"/>
      <c r="AO126" s="102"/>
      <c r="AP126" s="102"/>
      <c r="AQ126" s="102"/>
      <c r="AR126" s="102"/>
      <c r="AS126" s="102"/>
      <c r="AT126" s="102"/>
    </row>
    <row r="127" spans="1:46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  <c r="AL127" s="102"/>
      <c r="AM127" s="102"/>
      <c r="AN127" s="102"/>
      <c r="AO127" s="102"/>
      <c r="AP127" s="102"/>
      <c r="AQ127" s="102"/>
      <c r="AR127" s="102"/>
      <c r="AS127" s="102"/>
      <c r="AT127" s="102"/>
    </row>
    <row r="128" spans="1:46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  <c r="AB128" s="102"/>
      <c r="AC128" s="102"/>
      <c r="AD128" s="102"/>
      <c r="AE128" s="102"/>
      <c r="AF128" s="102"/>
      <c r="AG128" s="102"/>
      <c r="AH128" s="102"/>
      <c r="AI128" s="102"/>
      <c r="AJ128" s="102"/>
      <c r="AK128" s="102"/>
      <c r="AL128" s="102"/>
      <c r="AM128" s="102"/>
      <c r="AN128" s="102"/>
      <c r="AO128" s="102"/>
      <c r="AP128" s="102"/>
      <c r="AQ128" s="102"/>
      <c r="AR128" s="102"/>
      <c r="AS128" s="102"/>
      <c r="AT128" s="102"/>
    </row>
    <row r="129" spans="1:46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  <c r="AA129" s="102"/>
      <c r="AB129" s="102"/>
      <c r="AC129" s="102"/>
      <c r="AD129" s="102"/>
      <c r="AE129" s="102"/>
      <c r="AF129" s="102"/>
      <c r="AG129" s="102"/>
      <c r="AH129" s="102"/>
      <c r="AI129" s="102"/>
      <c r="AJ129" s="102"/>
      <c r="AK129" s="102"/>
      <c r="AL129" s="102"/>
      <c r="AM129" s="102"/>
      <c r="AN129" s="102"/>
      <c r="AO129" s="102"/>
      <c r="AP129" s="102"/>
      <c r="AQ129" s="102"/>
      <c r="AR129" s="102"/>
      <c r="AS129" s="102"/>
      <c r="AT129" s="102"/>
    </row>
    <row r="130" spans="1:46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  <c r="AB130" s="102"/>
      <c r="AC130" s="102"/>
      <c r="AD130" s="102"/>
      <c r="AE130" s="102"/>
      <c r="AF130" s="102"/>
      <c r="AG130" s="102"/>
      <c r="AH130" s="102"/>
      <c r="AI130" s="102"/>
      <c r="AJ130" s="102"/>
      <c r="AK130" s="102"/>
      <c r="AL130" s="102"/>
      <c r="AM130" s="102"/>
      <c r="AN130" s="102"/>
      <c r="AO130" s="102"/>
      <c r="AP130" s="102"/>
      <c r="AQ130" s="102"/>
      <c r="AR130" s="102"/>
      <c r="AS130" s="102"/>
      <c r="AT130" s="102"/>
    </row>
    <row r="131" spans="1:46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2"/>
      <c r="AP131" s="102"/>
      <c r="AQ131" s="102"/>
      <c r="AR131" s="102"/>
      <c r="AS131" s="102"/>
      <c r="AT131" s="102"/>
    </row>
    <row r="132" spans="1:46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  <c r="AA132" s="102"/>
      <c r="AB132" s="102"/>
      <c r="AC132" s="102"/>
      <c r="AD132" s="102"/>
      <c r="AE132" s="102"/>
      <c r="AF132" s="102"/>
      <c r="AG132" s="102"/>
      <c r="AH132" s="102"/>
      <c r="AI132" s="102"/>
      <c r="AJ132" s="102"/>
      <c r="AK132" s="102"/>
      <c r="AL132" s="102"/>
      <c r="AM132" s="102"/>
      <c r="AN132" s="102"/>
      <c r="AO132" s="102"/>
      <c r="AP132" s="102"/>
      <c r="AQ132" s="102"/>
      <c r="AR132" s="102"/>
      <c r="AS132" s="102"/>
      <c r="AT132" s="102"/>
    </row>
    <row r="133" spans="1:46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  <c r="AA133" s="102"/>
      <c r="AB133" s="102"/>
      <c r="AC133" s="102"/>
      <c r="AD133" s="102"/>
      <c r="AE133" s="102"/>
      <c r="AF133" s="102"/>
      <c r="AG133" s="102"/>
      <c r="AH133" s="102"/>
      <c r="AI133" s="102"/>
      <c r="AJ133" s="102"/>
      <c r="AK133" s="102"/>
      <c r="AL133" s="102"/>
      <c r="AM133" s="102"/>
      <c r="AN133" s="102"/>
      <c r="AO133" s="102"/>
      <c r="AP133" s="102"/>
      <c r="AQ133" s="102"/>
      <c r="AR133" s="102"/>
      <c r="AS133" s="102"/>
      <c r="AT133" s="102"/>
    </row>
    <row r="134" spans="1:46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  <c r="AA134" s="102"/>
      <c r="AB134" s="102"/>
      <c r="AC134" s="102"/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S134" s="102"/>
      <c r="AT134" s="102"/>
    </row>
    <row r="135" spans="1:46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  <c r="AA135" s="102"/>
      <c r="AB135" s="102"/>
      <c r="AC135" s="102"/>
      <c r="AD135" s="102"/>
      <c r="AE135" s="102"/>
      <c r="AF135" s="102"/>
      <c r="AG135" s="102"/>
      <c r="AH135" s="102"/>
      <c r="AI135" s="102"/>
      <c r="AJ135" s="102"/>
      <c r="AK135" s="102"/>
      <c r="AL135" s="102"/>
      <c r="AM135" s="102"/>
      <c r="AN135" s="102"/>
      <c r="AO135" s="102"/>
      <c r="AP135" s="102"/>
      <c r="AQ135" s="102"/>
      <c r="AR135" s="102"/>
      <c r="AS135" s="102"/>
      <c r="AT135" s="102"/>
    </row>
    <row r="136" spans="1:46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</row>
    <row r="137" spans="1:46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  <c r="AM137" s="102"/>
      <c r="AN137" s="102"/>
      <c r="AO137" s="102"/>
      <c r="AP137" s="102"/>
      <c r="AQ137" s="102"/>
      <c r="AR137" s="102"/>
      <c r="AS137" s="102"/>
      <c r="AT137" s="102"/>
    </row>
    <row r="138" spans="1:46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  <c r="AB138" s="102"/>
      <c r="AC138" s="102"/>
      <c r="AD138" s="102"/>
      <c r="AE138" s="102"/>
      <c r="AF138" s="102"/>
      <c r="AG138" s="102"/>
      <c r="AH138" s="102"/>
      <c r="AI138" s="102"/>
      <c r="AJ138" s="102"/>
      <c r="AK138" s="102"/>
      <c r="AL138" s="102"/>
      <c r="AM138" s="102"/>
      <c r="AN138" s="102"/>
      <c r="AO138" s="102"/>
      <c r="AP138" s="102"/>
      <c r="AQ138" s="102"/>
      <c r="AR138" s="102"/>
      <c r="AS138" s="102"/>
      <c r="AT138" s="102"/>
    </row>
    <row r="139" spans="1:46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2"/>
      <c r="AP139" s="102"/>
      <c r="AQ139" s="102"/>
      <c r="AR139" s="102"/>
      <c r="AS139" s="102"/>
      <c r="AT139" s="102"/>
    </row>
    <row r="140" spans="1:46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  <c r="AA140" s="102"/>
      <c r="AB140" s="102"/>
      <c r="AC140" s="102"/>
      <c r="AD140" s="102"/>
      <c r="AE140" s="102"/>
      <c r="AF140" s="102"/>
      <c r="AG140" s="102"/>
      <c r="AH140" s="102"/>
      <c r="AI140" s="102"/>
      <c r="AJ140" s="102"/>
      <c r="AK140" s="102"/>
      <c r="AL140" s="102"/>
      <c r="AM140" s="102"/>
      <c r="AN140" s="102"/>
      <c r="AO140" s="102"/>
      <c r="AP140" s="102"/>
      <c r="AQ140" s="102"/>
      <c r="AR140" s="102"/>
      <c r="AS140" s="102"/>
      <c r="AT140" s="102"/>
    </row>
    <row r="141" spans="1:46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  <c r="AF141" s="102"/>
      <c r="AG141" s="102"/>
      <c r="AH141" s="102"/>
      <c r="AI141" s="102"/>
      <c r="AJ141" s="102"/>
      <c r="AK141" s="102"/>
      <c r="AL141" s="102"/>
      <c r="AM141" s="102"/>
      <c r="AN141" s="102"/>
      <c r="AO141" s="102"/>
      <c r="AP141" s="102"/>
      <c r="AQ141" s="102"/>
      <c r="AR141" s="102"/>
      <c r="AS141" s="102"/>
      <c r="AT141" s="102"/>
    </row>
    <row r="142" spans="1:46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  <c r="AF142" s="102"/>
      <c r="AG142" s="102"/>
      <c r="AH142" s="102"/>
      <c r="AI142" s="102"/>
      <c r="AJ142" s="102"/>
      <c r="AK142" s="102"/>
      <c r="AL142" s="102"/>
      <c r="AM142" s="102"/>
      <c r="AN142" s="102"/>
      <c r="AO142" s="102"/>
      <c r="AP142" s="102"/>
      <c r="AQ142" s="102"/>
      <c r="AR142" s="102"/>
      <c r="AS142" s="102"/>
      <c r="AT142" s="102"/>
    </row>
    <row r="143" spans="1:46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  <c r="AF143" s="102"/>
      <c r="AG143" s="102"/>
      <c r="AH143" s="102"/>
      <c r="AI143" s="102"/>
      <c r="AJ143" s="102"/>
      <c r="AK143" s="102"/>
      <c r="AL143" s="102"/>
      <c r="AM143" s="102"/>
      <c r="AN143" s="102"/>
      <c r="AO143" s="102"/>
      <c r="AP143" s="102"/>
      <c r="AQ143" s="102"/>
      <c r="AR143" s="102"/>
      <c r="AS143" s="102"/>
      <c r="AT143" s="102"/>
    </row>
    <row r="144" spans="1:46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  <c r="AF144" s="102"/>
      <c r="AG144" s="102"/>
      <c r="AH144" s="102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102"/>
      <c r="AS144" s="102"/>
      <c r="AT144" s="102"/>
    </row>
    <row r="145" spans="1:46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M145" s="102"/>
      <c r="AN145" s="102"/>
      <c r="AO145" s="102"/>
      <c r="AP145" s="102"/>
      <c r="AQ145" s="102"/>
      <c r="AR145" s="102"/>
      <c r="AS145" s="102"/>
      <c r="AT145" s="102"/>
    </row>
    <row r="146" spans="1:46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  <c r="AM146" s="102"/>
      <c r="AN146" s="102"/>
      <c r="AO146" s="102"/>
      <c r="AP146" s="102"/>
      <c r="AQ146" s="102"/>
      <c r="AR146" s="102"/>
      <c r="AS146" s="102"/>
      <c r="AT146" s="102"/>
    </row>
    <row r="147" spans="1:46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102"/>
      <c r="AO147" s="102"/>
      <c r="AP147" s="102"/>
      <c r="AQ147" s="102"/>
      <c r="AR147" s="102"/>
      <c r="AS147" s="102"/>
      <c r="AT147" s="102"/>
    </row>
    <row r="148" spans="1:46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  <c r="AA148" s="102"/>
      <c r="AB148" s="102"/>
      <c r="AC148" s="102"/>
      <c r="AD148" s="102"/>
      <c r="AE148" s="102"/>
      <c r="AF148" s="102"/>
      <c r="AG148" s="102"/>
      <c r="AH148" s="102"/>
      <c r="AI148" s="102"/>
      <c r="AJ148" s="102"/>
      <c r="AK148" s="102"/>
      <c r="AL148" s="102"/>
      <c r="AM148" s="102"/>
      <c r="AN148" s="102"/>
      <c r="AO148" s="102"/>
      <c r="AP148" s="102"/>
      <c r="AQ148" s="102"/>
      <c r="AR148" s="102"/>
      <c r="AS148" s="102"/>
      <c r="AT148" s="102"/>
    </row>
    <row r="149" spans="1:46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  <c r="AA149" s="102"/>
      <c r="AB149" s="102"/>
      <c r="AC149" s="102"/>
      <c r="AD149" s="102"/>
      <c r="AE149" s="102"/>
      <c r="AF149" s="102"/>
      <c r="AG149" s="102"/>
      <c r="AH149" s="102"/>
      <c r="AI149" s="102"/>
      <c r="AJ149" s="102"/>
      <c r="AK149" s="102"/>
      <c r="AL149" s="102"/>
      <c r="AM149" s="102"/>
      <c r="AN149" s="102"/>
      <c r="AO149" s="102"/>
      <c r="AP149" s="102"/>
      <c r="AQ149" s="102"/>
      <c r="AR149" s="102"/>
      <c r="AS149" s="102"/>
      <c r="AT149" s="102"/>
    </row>
    <row r="150" spans="1:46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  <c r="AA150" s="102"/>
      <c r="AB150" s="102"/>
      <c r="AC150" s="102"/>
      <c r="AD150" s="102"/>
      <c r="AE150" s="102"/>
      <c r="AF150" s="102"/>
      <c r="AG150" s="102"/>
      <c r="AH150" s="102"/>
      <c r="AI150" s="102"/>
      <c r="AJ150" s="102"/>
      <c r="AK150" s="102"/>
      <c r="AL150" s="102"/>
      <c r="AM150" s="102"/>
      <c r="AN150" s="102"/>
      <c r="AO150" s="102"/>
      <c r="AP150" s="102"/>
      <c r="AQ150" s="102"/>
      <c r="AR150" s="102"/>
      <c r="AS150" s="102"/>
      <c r="AT150" s="102"/>
    </row>
    <row r="151" spans="1:46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  <c r="AA151" s="102"/>
      <c r="AB151" s="102"/>
      <c r="AC151" s="102"/>
      <c r="AD151" s="102"/>
      <c r="AE151" s="102"/>
      <c r="AF151" s="102"/>
      <c r="AG151" s="102"/>
      <c r="AH151" s="102"/>
      <c r="AI151" s="102"/>
      <c r="AJ151" s="102"/>
      <c r="AK151" s="102"/>
      <c r="AL151" s="102"/>
      <c r="AM151" s="102"/>
      <c r="AN151" s="102"/>
      <c r="AO151" s="102"/>
      <c r="AP151" s="102"/>
      <c r="AQ151" s="102"/>
      <c r="AR151" s="102"/>
      <c r="AS151" s="102"/>
      <c r="AT151" s="102"/>
    </row>
    <row r="152" spans="1:46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  <c r="AA152" s="102"/>
      <c r="AB152" s="102"/>
      <c r="AC152" s="102"/>
      <c r="AD152" s="102"/>
      <c r="AE152" s="102"/>
      <c r="AF152" s="102"/>
      <c r="AG152" s="102"/>
      <c r="AH152" s="102"/>
      <c r="AI152" s="102"/>
      <c r="AJ152" s="102"/>
      <c r="AK152" s="102"/>
      <c r="AL152" s="102"/>
      <c r="AM152" s="102"/>
      <c r="AN152" s="102"/>
      <c r="AO152" s="102"/>
      <c r="AP152" s="102"/>
      <c r="AQ152" s="102"/>
      <c r="AR152" s="102"/>
      <c r="AS152" s="102"/>
      <c r="AT152" s="102"/>
    </row>
    <row r="153" spans="1:46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  <c r="AA153" s="102"/>
      <c r="AB153" s="102"/>
      <c r="AC153" s="102"/>
      <c r="AD153" s="102"/>
      <c r="AE153" s="102"/>
      <c r="AF153" s="102"/>
      <c r="AG153" s="102"/>
      <c r="AH153" s="102"/>
      <c r="AI153" s="102"/>
      <c r="AJ153" s="102"/>
      <c r="AK153" s="102"/>
      <c r="AL153" s="102"/>
      <c r="AM153" s="102"/>
      <c r="AN153" s="102"/>
      <c r="AO153" s="102"/>
      <c r="AP153" s="102"/>
      <c r="AQ153" s="102"/>
      <c r="AR153" s="102"/>
      <c r="AS153" s="102"/>
      <c r="AT153" s="102"/>
    </row>
    <row r="154" spans="1:46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  <c r="AA154" s="102"/>
      <c r="AB154" s="102"/>
      <c r="AC154" s="102"/>
      <c r="AD154" s="102"/>
      <c r="AE154" s="102"/>
      <c r="AF154" s="102"/>
      <c r="AG154" s="102"/>
      <c r="AH154" s="102"/>
      <c r="AI154" s="102"/>
      <c r="AJ154" s="102"/>
      <c r="AK154" s="102"/>
      <c r="AL154" s="102"/>
      <c r="AM154" s="102"/>
      <c r="AN154" s="102"/>
      <c r="AO154" s="102"/>
      <c r="AP154" s="102"/>
      <c r="AQ154" s="102"/>
      <c r="AR154" s="102"/>
      <c r="AS154" s="102"/>
      <c r="AT154" s="102"/>
    </row>
    <row r="155" spans="1:46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  <c r="AA155" s="102"/>
      <c r="AB155" s="102"/>
      <c r="AC155" s="102"/>
      <c r="AD155" s="102"/>
      <c r="AE155" s="102"/>
      <c r="AF155" s="102"/>
      <c r="AG155" s="102"/>
      <c r="AH155" s="102"/>
      <c r="AI155" s="102"/>
      <c r="AJ155" s="102"/>
      <c r="AK155" s="102"/>
      <c r="AL155" s="102"/>
      <c r="AM155" s="102"/>
      <c r="AN155" s="102"/>
      <c r="AO155" s="102"/>
      <c r="AP155" s="102"/>
      <c r="AQ155" s="102"/>
      <c r="AR155" s="102"/>
      <c r="AS155" s="102"/>
      <c r="AT155" s="102"/>
    </row>
    <row r="156" spans="1:46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  <c r="AA156" s="102"/>
      <c r="AB156" s="102"/>
      <c r="AC156" s="102"/>
      <c r="AD156" s="102"/>
      <c r="AE156" s="102"/>
      <c r="AF156" s="102"/>
      <c r="AG156" s="102"/>
      <c r="AH156" s="102"/>
      <c r="AI156" s="102"/>
      <c r="AJ156" s="102"/>
      <c r="AK156" s="102"/>
      <c r="AL156" s="102"/>
      <c r="AM156" s="102"/>
      <c r="AN156" s="102"/>
      <c r="AO156" s="102"/>
      <c r="AP156" s="102"/>
      <c r="AQ156" s="102"/>
      <c r="AR156" s="102"/>
      <c r="AS156" s="102"/>
      <c r="AT156" s="102"/>
    </row>
    <row r="157" spans="1:46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  <c r="AA157" s="102"/>
      <c r="AB157" s="102"/>
      <c r="AC157" s="102"/>
      <c r="AD157" s="102"/>
      <c r="AE157" s="102"/>
      <c r="AF157" s="102"/>
      <c r="AG157" s="102"/>
      <c r="AH157" s="102"/>
      <c r="AI157" s="102"/>
      <c r="AJ157" s="102"/>
      <c r="AK157" s="102"/>
      <c r="AL157" s="102"/>
      <c r="AM157" s="102"/>
      <c r="AN157" s="102"/>
      <c r="AO157" s="102"/>
      <c r="AP157" s="102"/>
      <c r="AQ157" s="102"/>
      <c r="AR157" s="102"/>
      <c r="AS157" s="102"/>
      <c r="AT157" s="102"/>
    </row>
    <row r="158" spans="1:46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  <c r="AA158" s="102"/>
      <c r="AB158" s="102"/>
      <c r="AC158" s="102"/>
      <c r="AD158" s="102"/>
      <c r="AE158" s="102"/>
      <c r="AF158" s="102"/>
      <c r="AG158" s="102"/>
      <c r="AH158" s="102"/>
      <c r="AI158" s="102"/>
      <c r="AJ158" s="102"/>
      <c r="AK158" s="102"/>
      <c r="AL158" s="102"/>
      <c r="AM158" s="102"/>
      <c r="AN158" s="102"/>
      <c r="AO158" s="102"/>
      <c r="AP158" s="102"/>
      <c r="AQ158" s="102"/>
      <c r="AR158" s="102"/>
      <c r="AS158" s="102"/>
      <c r="AT158" s="102"/>
    </row>
    <row r="159" spans="1:46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  <c r="AB159" s="102"/>
      <c r="AC159" s="102"/>
      <c r="AD159" s="102"/>
      <c r="AE159" s="102"/>
      <c r="AF159" s="102"/>
      <c r="AG159" s="102"/>
      <c r="AH159" s="102"/>
      <c r="AI159" s="102"/>
      <c r="AJ159" s="102"/>
      <c r="AK159" s="102"/>
      <c r="AL159" s="102"/>
      <c r="AM159" s="102"/>
      <c r="AN159" s="102"/>
      <c r="AO159" s="102"/>
      <c r="AP159" s="102"/>
      <c r="AQ159" s="102"/>
      <c r="AR159" s="102"/>
      <c r="AS159" s="102"/>
      <c r="AT159" s="102"/>
    </row>
    <row r="160" spans="1:46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  <c r="AA160" s="102"/>
      <c r="AB160" s="102"/>
      <c r="AC160" s="102"/>
      <c r="AD160" s="102"/>
      <c r="AE160" s="102"/>
      <c r="AF160" s="102"/>
      <c r="AG160" s="102"/>
      <c r="AH160" s="102"/>
      <c r="AI160" s="102"/>
      <c r="AJ160" s="102"/>
      <c r="AK160" s="102"/>
      <c r="AL160" s="102"/>
      <c r="AM160" s="102"/>
      <c r="AN160" s="102"/>
      <c r="AO160" s="102"/>
      <c r="AP160" s="102"/>
      <c r="AQ160" s="102"/>
      <c r="AR160" s="102"/>
      <c r="AS160" s="102"/>
      <c r="AT160" s="102"/>
    </row>
    <row r="161" spans="1:46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  <c r="AA161" s="102"/>
      <c r="AB161" s="102"/>
      <c r="AC161" s="102"/>
      <c r="AD161" s="102"/>
      <c r="AE161" s="102"/>
      <c r="AF161" s="102"/>
      <c r="AG161" s="102"/>
      <c r="AH161" s="102"/>
      <c r="AI161" s="102"/>
      <c r="AJ161" s="102"/>
      <c r="AK161" s="102"/>
      <c r="AL161" s="102"/>
      <c r="AM161" s="102"/>
      <c r="AN161" s="102"/>
      <c r="AO161" s="102"/>
      <c r="AP161" s="102"/>
      <c r="AQ161" s="102"/>
      <c r="AR161" s="102"/>
      <c r="AS161" s="102"/>
      <c r="AT161" s="102"/>
    </row>
    <row r="162" spans="1:46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  <c r="AA162" s="102"/>
      <c r="AB162" s="102"/>
      <c r="AC162" s="102"/>
      <c r="AD162" s="102"/>
      <c r="AE162" s="102"/>
      <c r="AF162" s="102"/>
      <c r="AG162" s="102"/>
      <c r="AH162" s="102"/>
      <c r="AI162" s="102"/>
      <c r="AJ162" s="102"/>
      <c r="AK162" s="102"/>
      <c r="AL162" s="102"/>
      <c r="AM162" s="102"/>
      <c r="AN162" s="102"/>
      <c r="AO162" s="102"/>
      <c r="AP162" s="102"/>
      <c r="AQ162" s="102"/>
      <c r="AR162" s="102"/>
      <c r="AS162" s="102"/>
      <c r="AT162" s="102"/>
    </row>
    <row r="163" spans="1:46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  <c r="AA163" s="102"/>
      <c r="AB163" s="102"/>
      <c r="AC163" s="102"/>
      <c r="AD163" s="102"/>
      <c r="AE163" s="102"/>
      <c r="AF163" s="102"/>
      <c r="AG163" s="102"/>
      <c r="AH163" s="102"/>
      <c r="AI163" s="102"/>
      <c r="AJ163" s="102"/>
      <c r="AK163" s="102"/>
      <c r="AL163" s="102"/>
      <c r="AM163" s="102"/>
      <c r="AN163" s="102"/>
      <c r="AO163" s="102"/>
      <c r="AP163" s="102"/>
      <c r="AQ163" s="102"/>
      <c r="AR163" s="102"/>
      <c r="AS163" s="102"/>
      <c r="AT163" s="102"/>
    </row>
    <row r="164" spans="1:46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  <c r="AA164" s="102"/>
      <c r="AB164" s="102"/>
      <c r="AC164" s="102"/>
      <c r="AD164" s="102"/>
      <c r="AE164" s="102"/>
      <c r="AF164" s="102"/>
      <c r="AG164" s="102"/>
      <c r="AH164" s="102"/>
      <c r="AI164" s="102"/>
      <c r="AJ164" s="102"/>
      <c r="AK164" s="102"/>
      <c r="AL164" s="102"/>
      <c r="AM164" s="102"/>
      <c r="AN164" s="102"/>
      <c r="AO164" s="102"/>
      <c r="AP164" s="102"/>
      <c r="AQ164" s="102"/>
      <c r="AR164" s="102"/>
      <c r="AS164" s="102"/>
      <c r="AT164" s="102"/>
    </row>
    <row r="165" spans="1:46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  <c r="AL165" s="102"/>
      <c r="AM165" s="102"/>
      <c r="AN165" s="102"/>
      <c r="AO165" s="102"/>
      <c r="AP165" s="102"/>
      <c r="AQ165" s="102"/>
      <c r="AR165" s="102"/>
      <c r="AS165" s="102"/>
      <c r="AT165" s="102"/>
    </row>
    <row r="166" spans="1:46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  <c r="AA166" s="102"/>
      <c r="AB166" s="102"/>
      <c r="AC166" s="102"/>
      <c r="AD166" s="102"/>
      <c r="AE166" s="102"/>
      <c r="AF166" s="102"/>
      <c r="AG166" s="102"/>
      <c r="AH166" s="102"/>
      <c r="AI166" s="102"/>
      <c r="AJ166" s="102"/>
      <c r="AK166" s="102"/>
      <c r="AL166" s="102"/>
      <c r="AM166" s="102"/>
      <c r="AN166" s="102"/>
      <c r="AO166" s="102"/>
      <c r="AP166" s="102"/>
      <c r="AQ166" s="102"/>
      <c r="AR166" s="102"/>
      <c r="AS166" s="102"/>
      <c r="AT166" s="102"/>
    </row>
    <row r="167" spans="1:46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  <c r="AA167" s="102"/>
      <c r="AB167" s="102"/>
      <c r="AC167" s="102"/>
      <c r="AD167" s="102"/>
      <c r="AE167" s="102"/>
      <c r="AF167" s="102"/>
      <c r="AG167" s="102"/>
      <c r="AH167" s="102"/>
      <c r="AI167" s="102"/>
      <c r="AJ167" s="102"/>
      <c r="AK167" s="102"/>
      <c r="AL167" s="102"/>
      <c r="AM167" s="102"/>
      <c r="AN167" s="102"/>
      <c r="AO167" s="102"/>
      <c r="AP167" s="102"/>
      <c r="AQ167" s="102"/>
      <c r="AR167" s="102"/>
      <c r="AS167" s="102"/>
      <c r="AT167" s="102"/>
    </row>
    <row r="168" spans="1:46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  <c r="AA168" s="102"/>
      <c r="AB168" s="102"/>
      <c r="AC168" s="102"/>
      <c r="AD168" s="102"/>
      <c r="AE168" s="102"/>
      <c r="AF168" s="102"/>
      <c r="AG168" s="102"/>
      <c r="AH168" s="102"/>
      <c r="AI168" s="102"/>
      <c r="AJ168" s="102"/>
      <c r="AK168" s="102"/>
      <c r="AL168" s="102"/>
      <c r="AM168" s="102"/>
      <c r="AN168" s="102"/>
      <c r="AO168" s="102"/>
      <c r="AP168" s="102"/>
      <c r="AQ168" s="102"/>
      <c r="AR168" s="102"/>
      <c r="AS168" s="102"/>
      <c r="AT168" s="102"/>
    </row>
    <row r="169" spans="1:46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  <c r="AA169" s="102"/>
      <c r="AB169" s="102"/>
      <c r="AC169" s="102"/>
      <c r="AD169" s="102"/>
      <c r="AE169" s="102"/>
      <c r="AF169" s="102"/>
      <c r="AG169" s="102"/>
      <c r="AH169" s="102"/>
      <c r="AI169" s="102"/>
      <c r="AJ169" s="102"/>
      <c r="AK169" s="102"/>
      <c r="AL169" s="102"/>
      <c r="AM169" s="102"/>
      <c r="AN169" s="102"/>
      <c r="AO169" s="102"/>
      <c r="AP169" s="102"/>
      <c r="AQ169" s="102"/>
      <c r="AR169" s="102"/>
      <c r="AS169" s="102"/>
      <c r="AT169" s="102"/>
    </row>
    <row r="170" spans="1:46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  <c r="AA170" s="102"/>
      <c r="AB170" s="102"/>
      <c r="AC170" s="102"/>
      <c r="AD170" s="102"/>
      <c r="AE170" s="102"/>
      <c r="AF170" s="102"/>
      <c r="AG170" s="102"/>
      <c r="AH170" s="102"/>
      <c r="AI170" s="102"/>
      <c r="AJ170" s="102"/>
      <c r="AK170" s="102"/>
      <c r="AL170" s="102"/>
      <c r="AM170" s="102"/>
      <c r="AN170" s="102"/>
      <c r="AO170" s="102"/>
      <c r="AP170" s="102"/>
      <c r="AQ170" s="102"/>
      <c r="AR170" s="102"/>
      <c r="AS170" s="102"/>
      <c r="AT170" s="102"/>
    </row>
    <row r="171" spans="1:46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  <c r="AA171" s="102"/>
      <c r="AB171" s="102"/>
      <c r="AC171" s="102"/>
      <c r="AD171" s="102"/>
      <c r="AE171" s="102"/>
      <c r="AF171" s="102"/>
      <c r="AG171" s="102"/>
      <c r="AH171" s="102"/>
      <c r="AI171" s="102"/>
      <c r="AJ171" s="102"/>
      <c r="AK171" s="102"/>
      <c r="AL171" s="102"/>
      <c r="AM171" s="102"/>
      <c r="AN171" s="102"/>
      <c r="AO171" s="102"/>
      <c r="AP171" s="102"/>
      <c r="AQ171" s="102"/>
      <c r="AR171" s="102"/>
      <c r="AS171" s="102"/>
      <c r="AT171" s="102"/>
    </row>
    <row r="172" spans="1:46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  <c r="AA172" s="102"/>
      <c r="AB172" s="102"/>
      <c r="AC172" s="102"/>
      <c r="AD172" s="102"/>
      <c r="AE172" s="102"/>
      <c r="AF172" s="102"/>
      <c r="AG172" s="102"/>
      <c r="AH172" s="102"/>
      <c r="AI172" s="102"/>
      <c r="AJ172" s="102"/>
      <c r="AK172" s="102"/>
      <c r="AL172" s="102"/>
      <c r="AM172" s="102"/>
      <c r="AN172" s="102"/>
      <c r="AO172" s="102"/>
      <c r="AP172" s="102"/>
      <c r="AQ172" s="102"/>
      <c r="AR172" s="102"/>
      <c r="AS172" s="102"/>
      <c r="AT172" s="102"/>
    </row>
    <row r="173" spans="1:46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  <c r="AA173" s="102"/>
      <c r="AB173" s="102"/>
      <c r="AC173" s="102"/>
      <c r="AD173" s="102"/>
      <c r="AE173" s="102"/>
      <c r="AF173" s="102"/>
      <c r="AG173" s="102"/>
      <c r="AH173" s="102"/>
      <c r="AI173" s="102"/>
      <c r="AJ173" s="102"/>
      <c r="AK173" s="102"/>
      <c r="AL173" s="102"/>
      <c r="AM173" s="102"/>
      <c r="AN173" s="102"/>
      <c r="AO173" s="102"/>
      <c r="AP173" s="102"/>
      <c r="AQ173" s="102"/>
      <c r="AR173" s="102"/>
      <c r="AS173" s="102"/>
      <c r="AT173" s="102"/>
    </row>
    <row r="174" spans="1:46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  <c r="AA174" s="102"/>
      <c r="AB174" s="102"/>
      <c r="AC174" s="102"/>
      <c r="AD174" s="102"/>
      <c r="AE174" s="102"/>
      <c r="AF174" s="102"/>
      <c r="AG174" s="102"/>
      <c r="AH174" s="102"/>
      <c r="AI174" s="102"/>
      <c r="AJ174" s="102"/>
      <c r="AK174" s="102"/>
      <c r="AL174" s="102"/>
      <c r="AM174" s="102"/>
      <c r="AN174" s="102"/>
      <c r="AO174" s="102"/>
      <c r="AP174" s="102"/>
      <c r="AQ174" s="102"/>
      <c r="AR174" s="102"/>
      <c r="AS174" s="102"/>
      <c r="AT174" s="102"/>
    </row>
    <row r="175" spans="1:46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  <c r="AA175" s="102"/>
      <c r="AB175" s="102"/>
      <c r="AC175" s="102"/>
      <c r="AD175" s="102"/>
      <c r="AE175" s="102"/>
      <c r="AF175" s="102"/>
      <c r="AG175" s="102"/>
      <c r="AH175" s="102"/>
      <c r="AI175" s="102"/>
      <c r="AJ175" s="102"/>
      <c r="AK175" s="102"/>
      <c r="AL175" s="102"/>
      <c r="AM175" s="102"/>
      <c r="AN175" s="102"/>
      <c r="AO175" s="102"/>
      <c r="AP175" s="102"/>
      <c r="AQ175" s="102"/>
      <c r="AR175" s="102"/>
      <c r="AS175" s="102"/>
      <c r="AT175" s="102"/>
    </row>
    <row r="176" spans="1:46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  <c r="AA176" s="102"/>
      <c r="AB176" s="102"/>
      <c r="AC176" s="102"/>
      <c r="AD176" s="102"/>
      <c r="AE176" s="102"/>
      <c r="AF176" s="102"/>
      <c r="AG176" s="102"/>
      <c r="AH176" s="102"/>
      <c r="AI176" s="102"/>
      <c r="AJ176" s="102"/>
      <c r="AK176" s="102"/>
      <c r="AL176" s="102"/>
      <c r="AM176" s="102"/>
      <c r="AN176" s="102"/>
      <c r="AO176" s="102"/>
      <c r="AP176" s="102"/>
      <c r="AQ176" s="102"/>
      <c r="AR176" s="102"/>
      <c r="AS176" s="102"/>
      <c r="AT176" s="102"/>
    </row>
    <row r="177" spans="1:46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  <c r="AA177" s="102"/>
      <c r="AB177" s="102"/>
      <c r="AC177" s="102"/>
      <c r="AD177" s="102"/>
      <c r="AE177" s="102"/>
      <c r="AF177" s="102"/>
      <c r="AG177" s="102"/>
      <c r="AH177" s="102"/>
      <c r="AI177" s="102"/>
      <c r="AJ177" s="102"/>
      <c r="AK177" s="102"/>
      <c r="AL177" s="102"/>
      <c r="AM177" s="102"/>
      <c r="AN177" s="102"/>
      <c r="AO177" s="102"/>
      <c r="AP177" s="102"/>
      <c r="AQ177" s="102"/>
      <c r="AR177" s="102"/>
      <c r="AS177" s="102"/>
      <c r="AT177" s="102"/>
    </row>
    <row r="178" spans="1:46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  <c r="AA178" s="102"/>
      <c r="AB178" s="102"/>
      <c r="AC178" s="102"/>
      <c r="AD178" s="102"/>
      <c r="AE178" s="102"/>
      <c r="AF178" s="102"/>
      <c r="AG178" s="102"/>
      <c r="AH178" s="102"/>
      <c r="AI178" s="102"/>
      <c r="AJ178" s="102"/>
      <c r="AK178" s="102"/>
      <c r="AL178" s="102"/>
      <c r="AM178" s="102"/>
      <c r="AN178" s="102"/>
      <c r="AO178" s="102"/>
      <c r="AP178" s="102"/>
      <c r="AQ178" s="102"/>
      <c r="AR178" s="102"/>
      <c r="AS178" s="102"/>
      <c r="AT178" s="102"/>
    </row>
    <row r="179" spans="1:46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  <c r="AA179" s="102"/>
      <c r="AB179" s="102"/>
      <c r="AC179" s="102"/>
      <c r="AD179" s="102"/>
      <c r="AE179" s="102"/>
      <c r="AF179" s="102"/>
      <c r="AG179" s="102"/>
      <c r="AH179" s="102"/>
      <c r="AI179" s="102"/>
      <c r="AJ179" s="102"/>
      <c r="AK179" s="102"/>
      <c r="AL179" s="102"/>
      <c r="AM179" s="102"/>
      <c r="AN179" s="102"/>
      <c r="AO179" s="102"/>
      <c r="AP179" s="102"/>
      <c r="AQ179" s="102"/>
      <c r="AR179" s="102"/>
      <c r="AS179" s="102"/>
      <c r="AT179" s="102"/>
    </row>
    <row r="180" spans="1:46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  <c r="AA180" s="102"/>
      <c r="AB180" s="102"/>
      <c r="AC180" s="102"/>
      <c r="AD180" s="102"/>
      <c r="AE180" s="102"/>
      <c r="AF180" s="102"/>
      <c r="AG180" s="102"/>
      <c r="AH180" s="102"/>
      <c r="AI180" s="102"/>
      <c r="AJ180" s="102"/>
      <c r="AK180" s="102"/>
      <c r="AL180" s="102"/>
      <c r="AM180" s="102"/>
      <c r="AN180" s="102"/>
      <c r="AO180" s="102"/>
      <c r="AP180" s="102"/>
      <c r="AQ180" s="102"/>
      <c r="AR180" s="102"/>
      <c r="AS180" s="102"/>
      <c r="AT180" s="102"/>
    </row>
    <row r="181" spans="1:46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  <c r="AA181" s="102"/>
      <c r="AB181" s="102"/>
      <c r="AC181" s="102"/>
      <c r="AD181" s="102"/>
      <c r="AE181" s="102"/>
      <c r="AF181" s="102"/>
      <c r="AG181" s="102"/>
      <c r="AH181" s="102"/>
      <c r="AI181" s="102"/>
      <c r="AJ181" s="102"/>
      <c r="AK181" s="102"/>
      <c r="AL181" s="102"/>
      <c r="AM181" s="102"/>
      <c r="AN181" s="102"/>
      <c r="AO181" s="102"/>
      <c r="AP181" s="102"/>
      <c r="AQ181" s="102"/>
      <c r="AR181" s="102"/>
      <c r="AS181" s="102"/>
      <c r="AT181" s="102"/>
    </row>
    <row r="182" spans="1:46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  <c r="AA182" s="102"/>
      <c r="AB182" s="102"/>
      <c r="AC182" s="102"/>
      <c r="AD182" s="102"/>
      <c r="AE182" s="102"/>
      <c r="AF182" s="102"/>
      <c r="AG182" s="102"/>
      <c r="AH182" s="102"/>
      <c r="AI182" s="102"/>
      <c r="AJ182" s="102"/>
      <c r="AK182" s="102"/>
      <c r="AL182" s="102"/>
      <c r="AM182" s="102"/>
      <c r="AN182" s="102"/>
      <c r="AO182" s="102"/>
      <c r="AP182" s="102"/>
      <c r="AQ182" s="102"/>
      <c r="AR182" s="102"/>
      <c r="AS182" s="102"/>
      <c r="AT182" s="102"/>
    </row>
    <row r="183" spans="1:46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  <c r="AC183" s="102"/>
      <c r="AD183" s="102"/>
      <c r="AE183" s="102"/>
      <c r="AF183" s="102"/>
      <c r="AG183" s="102"/>
      <c r="AH183" s="102"/>
      <c r="AI183" s="102"/>
      <c r="AJ183" s="102"/>
      <c r="AK183" s="102"/>
      <c r="AL183" s="102"/>
      <c r="AM183" s="102"/>
      <c r="AN183" s="102"/>
      <c r="AO183" s="102"/>
      <c r="AP183" s="102"/>
      <c r="AQ183" s="102"/>
      <c r="AR183" s="102"/>
      <c r="AS183" s="102"/>
      <c r="AT183" s="102"/>
    </row>
    <row r="184" spans="1:46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  <c r="AC184" s="102"/>
      <c r="AD184" s="102"/>
      <c r="AE184" s="102"/>
      <c r="AF184" s="102"/>
      <c r="AG184" s="102"/>
      <c r="AH184" s="102"/>
      <c r="AI184" s="102"/>
      <c r="AJ184" s="102"/>
      <c r="AK184" s="102"/>
      <c r="AL184" s="102"/>
      <c r="AM184" s="102"/>
      <c r="AN184" s="102"/>
      <c r="AO184" s="102"/>
      <c r="AP184" s="102"/>
      <c r="AQ184" s="102"/>
      <c r="AR184" s="102"/>
      <c r="AS184" s="102"/>
      <c r="AT184" s="102"/>
    </row>
    <row r="185" spans="1:46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  <c r="AC185" s="102"/>
      <c r="AD185" s="102"/>
      <c r="AE185" s="102"/>
      <c r="AF185" s="102"/>
      <c r="AG185" s="102"/>
      <c r="AH185" s="102"/>
      <c r="AI185" s="102"/>
      <c r="AJ185" s="102"/>
      <c r="AK185" s="102"/>
      <c r="AL185" s="102"/>
      <c r="AM185" s="102"/>
      <c r="AN185" s="102"/>
      <c r="AO185" s="102"/>
      <c r="AP185" s="102"/>
      <c r="AQ185" s="102"/>
      <c r="AR185" s="102"/>
      <c r="AS185" s="102"/>
      <c r="AT185" s="102"/>
    </row>
    <row r="186" spans="1:46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  <c r="AA186" s="102"/>
      <c r="AB186" s="102"/>
      <c r="AC186" s="102"/>
      <c r="AD186" s="102"/>
      <c r="AE186" s="102"/>
      <c r="AF186" s="102"/>
      <c r="AG186" s="102"/>
      <c r="AH186" s="102"/>
      <c r="AI186" s="102"/>
      <c r="AJ186" s="102"/>
      <c r="AK186" s="102"/>
      <c r="AL186" s="102"/>
      <c r="AM186" s="102"/>
      <c r="AN186" s="102"/>
      <c r="AO186" s="102"/>
      <c r="AP186" s="102"/>
      <c r="AQ186" s="102"/>
      <c r="AR186" s="102"/>
      <c r="AS186" s="102"/>
      <c r="AT186" s="102"/>
    </row>
    <row r="187" spans="1:46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  <c r="AA187" s="102"/>
      <c r="AB187" s="102"/>
      <c r="AC187" s="102"/>
      <c r="AD187" s="102"/>
      <c r="AE187" s="102"/>
      <c r="AF187" s="102"/>
      <c r="AG187" s="102"/>
      <c r="AH187" s="102"/>
      <c r="AI187" s="102"/>
      <c r="AJ187" s="102"/>
      <c r="AK187" s="102"/>
      <c r="AL187" s="102"/>
      <c r="AM187" s="102"/>
      <c r="AN187" s="102"/>
      <c r="AO187" s="102"/>
      <c r="AP187" s="102"/>
      <c r="AQ187" s="102"/>
      <c r="AR187" s="102"/>
      <c r="AS187" s="102"/>
      <c r="AT187" s="102"/>
    </row>
    <row r="188" spans="1:46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  <c r="AA188" s="102"/>
      <c r="AB188" s="102"/>
      <c r="AC188" s="102"/>
      <c r="AD188" s="102"/>
      <c r="AE188" s="102"/>
      <c r="AF188" s="102"/>
      <c r="AG188" s="102"/>
      <c r="AH188" s="102"/>
      <c r="AI188" s="102"/>
      <c r="AJ188" s="102"/>
      <c r="AK188" s="102"/>
      <c r="AL188" s="102"/>
      <c r="AM188" s="102"/>
      <c r="AN188" s="102"/>
      <c r="AO188" s="102"/>
      <c r="AP188" s="102"/>
      <c r="AQ188" s="102"/>
      <c r="AR188" s="102"/>
      <c r="AS188" s="102"/>
      <c r="AT188" s="102"/>
    </row>
    <row r="189" spans="1:46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  <c r="AA189" s="102"/>
      <c r="AB189" s="102"/>
      <c r="AC189" s="102"/>
      <c r="AD189" s="102"/>
      <c r="AE189" s="102"/>
      <c r="AF189" s="102"/>
      <c r="AG189" s="102"/>
      <c r="AH189" s="102"/>
      <c r="AI189" s="102"/>
      <c r="AJ189" s="102"/>
      <c r="AK189" s="102"/>
      <c r="AL189" s="102"/>
      <c r="AM189" s="102"/>
      <c r="AN189" s="102"/>
      <c r="AO189" s="102"/>
      <c r="AP189" s="102"/>
      <c r="AQ189" s="102"/>
      <c r="AR189" s="102"/>
      <c r="AS189" s="102"/>
      <c r="AT189" s="102"/>
    </row>
    <row r="190" spans="1:46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  <c r="AA190" s="102"/>
      <c r="AB190" s="102"/>
      <c r="AC190" s="102"/>
      <c r="AD190" s="102"/>
      <c r="AE190" s="102"/>
      <c r="AF190" s="102"/>
      <c r="AG190" s="102"/>
      <c r="AH190" s="102"/>
      <c r="AI190" s="102"/>
      <c r="AJ190" s="102"/>
      <c r="AK190" s="102"/>
      <c r="AL190" s="102"/>
      <c r="AM190" s="102"/>
      <c r="AN190" s="102"/>
      <c r="AO190" s="102"/>
      <c r="AP190" s="102"/>
      <c r="AQ190" s="102"/>
      <c r="AR190" s="102"/>
      <c r="AS190" s="102"/>
      <c r="AT190" s="102"/>
    </row>
    <row r="191" spans="1:46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  <c r="AA191" s="102"/>
      <c r="AB191" s="102"/>
      <c r="AC191" s="102"/>
      <c r="AD191" s="102"/>
      <c r="AE191" s="102"/>
      <c r="AF191" s="102"/>
      <c r="AG191" s="102"/>
      <c r="AH191" s="102"/>
      <c r="AI191" s="102"/>
      <c r="AJ191" s="102"/>
      <c r="AK191" s="102"/>
      <c r="AL191" s="102"/>
      <c r="AM191" s="102"/>
      <c r="AN191" s="102"/>
      <c r="AO191" s="102"/>
      <c r="AP191" s="102"/>
      <c r="AQ191" s="102"/>
      <c r="AR191" s="102"/>
      <c r="AS191" s="102"/>
      <c r="AT191" s="102"/>
    </row>
    <row r="192" spans="1:46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  <c r="AA192" s="102"/>
      <c r="AB192" s="102"/>
      <c r="AC192" s="102"/>
      <c r="AD192" s="102"/>
      <c r="AE192" s="102"/>
      <c r="AF192" s="102"/>
      <c r="AG192" s="102"/>
      <c r="AH192" s="102"/>
      <c r="AI192" s="102"/>
      <c r="AJ192" s="102"/>
      <c r="AK192" s="102"/>
      <c r="AL192" s="102"/>
      <c r="AM192" s="102"/>
      <c r="AN192" s="102"/>
      <c r="AO192" s="102"/>
      <c r="AP192" s="102"/>
      <c r="AQ192" s="102"/>
      <c r="AR192" s="102"/>
      <c r="AS192" s="102"/>
      <c r="AT192" s="102"/>
    </row>
    <row r="193" spans="1:46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  <c r="AA193" s="102"/>
      <c r="AB193" s="102"/>
      <c r="AC193" s="102"/>
      <c r="AD193" s="102"/>
      <c r="AE193" s="102"/>
      <c r="AF193" s="102"/>
      <c r="AG193" s="102"/>
      <c r="AH193" s="102"/>
      <c r="AI193" s="102"/>
      <c r="AJ193" s="102"/>
      <c r="AK193" s="102"/>
      <c r="AL193" s="102"/>
      <c r="AM193" s="102"/>
      <c r="AN193" s="102"/>
      <c r="AO193" s="102"/>
      <c r="AP193" s="102"/>
      <c r="AQ193" s="102"/>
      <c r="AR193" s="102"/>
      <c r="AS193" s="102"/>
      <c r="AT193" s="102"/>
    </row>
    <row r="194" spans="1:46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  <c r="AA194" s="102"/>
      <c r="AB194" s="102"/>
      <c r="AC194" s="102"/>
      <c r="AD194" s="102"/>
      <c r="AE194" s="102"/>
      <c r="AF194" s="102"/>
      <c r="AG194" s="102"/>
      <c r="AH194" s="102"/>
      <c r="AI194" s="102"/>
      <c r="AJ194" s="102"/>
      <c r="AK194" s="102"/>
      <c r="AL194" s="102"/>
      <c r="AM194" s="102"/>
      <c r="AN194" s="102"/>
      <c r="AO194" s="102"/>
      <c r="AP194" s="102"/>
      <c r="AQ194" s="102"/>
      <c r="AR194" s="102"/>
      <c r="AS194" s="102"/>
      <c r="AT194" s="102"/>
    </row>
    <row r="195" spans="1:46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  <c r="AA195" s="102"/>
      <c r="AB195" s="102"/>
      <c r="AC195" s="102"/>
      <c r="AD195" s="102"/>
      <c r="AE195" s="102"/>
      <c r="AF195" s="102"/>
      <c r="AG195" s="102"/>
      <c r="AH195" s="102"/>
      <c r="AI195" s="102"/>
      <c r="AJ195" s="102"/>
      <c r="AK195" s="102"/>
      <c r="AL195" s="102"/>
      <c r="AM195" s="102"/>
      <c r="AN195" s="102"/>
      <c r="AO195" s="102"/>
      <c r="AP195" s="102"/>
      <c r="AQ195" s="102"/>
      <c r="AR195" s="102"/>
      <c r="AS195" s="102"/>
      <c r="AT195" s="102"/>
    </row>
    <row r="196" spans="1:46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  <c r="AA196" s="102"/>
      <c r="AB196" s="102"/>
      <c r="AC196" s="102"/>
      <c r="AD196" s="102"/>
      <c r="AE196" s="102"/>
      <c r="AF196" s="102"/>
      <c r="AG196" s="102"/>
      <c r="AH196" s="102"/>
      <c r="AI196" s="102"/>
      <c r="AJ196" s="102"/>
      <c r="AK196" s="102"/>
      <c r="AL196" s="102"/>
      <c r="AM196" s="102"/>
      <c r="AN196" s="102"/>
      <c r="AO196" s="102"/>
      <c r="AP196" s="102"/>
      <c r="AQ196" s="102"/>
      <c r="AR196" s="102"/>
      <c r="AS196" s="102"/>
      <c r="AT196" s="102"/>
    </row>
    <row r="197" spans="1:46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  <c r="AA197" s="102"/>
      <c r="AB197" s="102"/>
      <c r="AC197" s="102"/>
      <c r="AD197" s="102"/>
      <c r="AE197" s="102"/>
      <c r="AF197" s="102"/>
      <c r="AG197" s="102"/>
      <c r="AH197" s="102"/>
      <c r="AI197" s="102"/>
      <c r="AJ197" s="102"/>
      <c r="AK197" s="102"/>
      <c r="AL197" s="102"/>
      <c r="AM197" s="102"/>
      <c r="AN197" s="102"/>
      <c r="AO197" s="102"/>
      <c r="AP197" s="102"/>
      <c r="AQ197" s="102"/>
      <c r="AR197" s="102"/>
      <c r="AS197" s="102"/>
      <c r="AT197" s="102"/>
    </row>
    <row r="198" spans="1:46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  <c r="AA198" s="102"/>
      <c r="AB198" s="102"/>
      <c r="AC198" s="102"/>
      <c r="AD198" s="102"/>
      <c r="AE198" s="102"/>
      <c r="AF198" s="102"/>
      <c r="AG198" s="102"/>
      <c r="AH198" s="102"/>
      <c r="AI198" s="102"/>
      <c r="AJ198" s="102"/>
      <c r="AK198" s="102"/>
      <c r="AL198" s="102"/>
      <c r="AM198" s="102"/>
      <c r="AN198" s="102"/>
      <c r="AO198" s="102"/>
      <c r="AP198" s="102"/>
      <c r="AQ198" s="102"/>
      <c r="AR198" s="102"/>
      <c r="AS198" s="102"/>
      <c r="AT198" s="102"/>
    </row>
    <row r="199" spans="1:46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  <c r="AA199" s="102"/>
      <c r="AB199" s="102"/>
      <c r="AC199" s="102"/>
      <c r="AD199" s="102"/>
      <c r="AE199" s="102"/>
      <c r="AF199" s="102"/>
      <c r="AG199" s="102"/>
      <c r="AH199" s="102"/>
      <c r="AI199" s="102"/>
      <c r="AJ199" s="102"/>
      <c r="AK199" s="102"/>
      <c r="AL199" s="102"/>
      <c r="AM199" s="102"/>
      <c r="AN199" s="102"/>
      <c r="AO199" s="102"/>
      <c r="AP199" s="102"/>
      <c r="AQ199" s="102"/>
      <c r="AR199" s="102"/>
      <c r="AS199" s="102"/>
      <c r="AT199" s="102"/>
    </row>
    <row r="200" spans="1:46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  <c r="AA200" s="102"/>
      <c r="AB200" s="102"/>
      <c r="AC200" s="102"/>
      <c r="AD200" s="102"/>
      <c r="AE200" s="102"/>
      <c r="AF200" s="102"/>
      <c r="AG200" s="102"/>
      <c r="AH200" s="102"/>
      <c r="AI200" s="102"/>
      <c r="AJ200" s="102"/>
      <c r="AK200" s="102"/>
      <c r="AL200" s="102"/>
      <c r="AM200" s="102"/>
      <c r="AN200" s="102"/>
      <c r="AO200" s="102"/>
      <c r="AP200" s="102"/>
      <c r="AQ200" s="102"/>
      <c r="AR200" s="102"/>
      <c r="AS200" s="102"/>
      <c r="AT200" s="102"/>
    </row>
    <row r="201" spans="1:46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  <c r="AA201" s="102"/>
      <c r="AB201" s="102"/>
      <c r="AC201" s="102"/>
      <c r="AD201" s="102"/>
      <c r="AE201" s="102"/>
      <c r="AF201" s="102"/>
      <c r="AG201" s="102"/>
      <c r="AH201" s="102"/>
      <c r="AI201" s="102"/>
      <c r="AJ201" s="102"/>
      <c r="AK201" s="102"/>
      <c r="AL201" s="102"/>
      <c r="AM201" s="102"/>
      <c r="AN201" s="102"/>
      <c r="AO201" s="102"/>
      <c r="AP201" s="102"/>
      <c r="AQ201" s="102"/>
      <c r="AR201" s="102"/>
      <c r="AS201" s="102"/>
      <c r="AT201" s="102"/>
    </row>
    <row r="202" spans="1:46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  <c r="AA202" s="102"/>
      <c r="AB202" s="102"/>
      <c r="AC202" s="102"/>
      <c r="AD202" s="102"/>
      <c r="AE202" s="102"/>
      <c r="AF202" s="102"/>
      <c r="AG202" s="102"/>
      <c r="AH202" s="102"/>
      <c r="AI202" s="102"/>
      <c r="AJ202" s="102"/>
      <c r="AK202" s="102"/>
      <c r="AL202" s="102"/>
      <c r="AM202" s="102"/>
      <c r="AN202" s="102"/>
      <c r="AO202" s="102"/>
      <c r="AP202" s="102"/>
      <c r="AQ202" s="102"/>
      <c r="AR202" s="102"/>
      <c r="AS202" s="102"/>
      <c r="AT202" s="102"/>
    </row>
    <row r="203" spans="1:46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  <c r="AA203" s="102"/>
      <c r="AB203" s="102"/>
      <c r="AC203" s="102"/>
      <c r="AD203" s="102"/>
      <c r="AE203" s="102"/>
      <c r="AF203" s="102"/>
      <c r="AG203" s="102"/>
      <c r="AH203" s="102"/>
      <c r="AI203" s="102"/>
      <c r="AJ203" s="102"/>
      <c r="AK203" s="102"/>
      <c r="AL203" s="102"/>
      <c r="AM203" s="102"/>
      <c r="AN203" s="102"/>
      <c r="AO203" s="102"/>
      <c r="AP203" s="102"/>
      <c r="AQ203" s="102"/>
      <c r="AR203" s="102"/>
      <c r="AS203" s="102"/>
      <c r="AT203" s="102"/>
    </row>
    <row r="204" spans="1:46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  <c r="AA204" s="102"/>
      <c r="AB204" s="102"/>
      <c r="AC204" s="102"/>
      <c r="AD204" s="102"/>
      <c r="AE204" s="102"/>
      <c r="AF204" s="102"/>
      <c r="AG204" s="102"/>
      <c r="AH204" s="102"/>
      <c r="AI204" s="102"/>
      <c r="AJ204" s="102"/>
      <c r="AK204" s="102"/>
      <c r="AL204" s="102"/>
      <c r="AM204" s="102"/>
      <c r="AN204" s="102"/>
      <c r="AO204" s="102"/>
      <c r="AP204" s="102"/>
      <c r="AQ204" s="102"/>
      <c r="AR204" s="102"/>
      <c r="AS204" s="102"/>
      <c r="AT204" s="102"/>
    </row>
    <row r="205" spans="1:46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  <c r="AA205" s="102"/>
      <c r="AB205" s="102"/>
      <c r="AC205" s="102"/>
      <c r="AD205" s="102"/>
      <c r="AE205" s="102"/>
      <c r="AF205" s="102"/>
      <c r="AG205" s="102"/>
      <c r="AH205" s="102"/>
      <c r="AI205" s="102"/>
      <c r="AJ205" s="102"/>
      <c r="AK205" s="102"/>
      <c r="AL205" s="102"/>
      <c r="AM205" s="102"/>
      <c r="AN205" s="102"/>
      <c r="AO205" s="102"/>
      <c r="AP205" s="102"/>
      <c r="AQ205" s="102"/>
      <c r="AR205" s="102"/>
      <c r="AS205" s="102"/>
      <c r="AT205" s="102"/>
    </row>
    <row r="206" spans="1:46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  <c r="AA206" s="102"/>
      <c r="AB206" s="102"/>
      <c r="AC206" s="102"/>
      <c r="AD206" s="102"/>
      <c r="AE206" s="102"/>
      <c r="AF206" s="102"/>
      <c r="AG206" s="102"/>
      <c r="AH206" s="102"/>
      <c r="AI206" s="102"/>
      <c r="AJ206" s="102"/>
      <c r="AK206" s="102"/>
      <c r="AL206" s="102"/>
      <c r="AM206" s="102"/>
      <c r="AN206" s="102"/>
      <c r="AO206" s="102"/>
      <c r="AP206" s="102"/>
      <c r="AQ206" s="102"/>
      <c r="AR206" s="102"/>
      <c r="AS206" s="102"/>
      <c r="AT206" s="102"/>
    </row>
    <row r="207" spans="1:46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  <c r="AA207" s="102"/>
      <c r="AB207" s="102"/>
      <c r="AC207" s="102"/>
      <c r="AD207" s="102"/>
      <c r="AE207" s="102"/>
      <c r="AF207" s="102"/>
      <c r="AG207" s="102"/>
      <c r="AH207" s="102"/>
      <c r="AI207" s="102"/>
      <c r="AJ207" s="102"/>
      <c r="AK207" s="102"/>
      <c r="AL207" s="102"/>
      <c r="AM207" s="102"/>
      <c r="AN207" s="102"/>
      <c r="AO207" s="102"/>
      <c r="AP207" s="102"/>
      <c r="AQ207" s="102"/>
      <c r="AR207" s="102"/>
      <c r="AS207" s="102"/>
      <c r="AT207" s="102"/>
    </row>
    <row r="208" spans="1:46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  <c r="AA208" s="102"/>
      <c r="AB208" s="102"/>
      <c r="AC208" s="102"/>
      <c r="AD208" s="102"/>
      <c r="AE208" s="102"/>
      <c r="AF208" s="102"/>
      <c r="AG208" s="102"/>
      <c r="AH208" s="102"/>
      <c r="AI208" s="102"/>
      <c r="AJ208" s="102"/>
      <c r="AK208" s="102"/>
      <c r="AL208" s="102"/>
      <c r="AM208" s="102"/>
      <c r="AN208" s="102"/>
      <c r="AO208" s="102"/>
      <c r="AP208" s="102"/>
      <c r="AQ208" s="102"/>
      <c r="AR208" s="102"/>
      <c r="AS208" s="102"/>
      <c r="AT208" s="102"/>
    </row>
    <row r="209" spans="1:46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  <c r="AA209" s="102"/>
      <c r="AB209" s="102"/>
      <c r="AC209" s="102"/>
      <c r="AD209" s="102"/>
      <c r="AE209" s="102"/>
      <c r="AF209" s="102"/>
      <c r="AG209" s="102"/>
      <c r="AH209" s="102"/>
      <c r="AI209" s="102"/>
      <c r="AJ209" s="102"/>
      <c r="AK209" s="102"/>
      <c r="AL209" s="102"/>
      <c r="AM209" s="102"/>
      <c r="AN209" s="102"/>
      <c r="AO209" s="102"/>
      <c r="AP209" s="102"/>
      <c r="AQ209" s="102"/>
      <c r="AR209" s="102"/>
      <c r="AS209" s="102"/>
      <c r="AT209" s="102"/>
    </row>
    <row r="210" spans="1:46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  <c r="AA210" s="102"/>
      <c r="AB210" s="102"/>
      <c r="AC210" s="102"/>
      <c r="AD210" s="102"/>
      <c r="AE210" s="102"/>
      <c r="AF210" s="102"/>
      <c r="AG210" s="102"/>
      <c r="AH210" s="102"/>
      <c r="AI210" s="102"/>
      <c r="AJ210" s="102"/>
      <c r="AK210" s="102"/>
      <c r="AL210" s="102"/>
      <c r="AM210" s="102"/>
      <c r="AN210" s="102"/>
      <c r="AO210" s="102"/>
      <c r="AP210" s="102"/>
      <c r="AQ210" s="102"/>
      <c r="AR210" s="102"/>
      <c r="AS210" s="102"/>
      <c r="AT210" s="102"/>
    </row>
    <row r="211" spans="1:46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  <c r="AA211" s="102"/>
      <c r="AB211" s="102"/>
      <c r="AC211" s="102"/>
      <c r="AD211" s="102"/>
      <c r="AE211" s="102"/>
      <c r="AF211" s="102"/>
      <c r="AG211" s="102"/>
      <c r="AH211" s="102"/>
      <c r="AI211" s="102"/>
      <c r="AJ211" s="102"/>
      <c r="AK211" s="102"/>
      <c r="AL211" s="102"/>
      <c r="AM211" s="102"/>
      <c r="AN211" s="102"/>
      <c r="AO211" s="102"/>
      <c r="AP211" s="102"/>
      <c r="AQ211" s="102"/>
      <c r="AR211" s="102"/>
      <c r="AS211" s="102"/>
      <c r="AT211" s="102"/>
    </row>
    <row r="212" spans="1:46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  <c r="AA212" s="102"/>
      <c r="AB212" s="102"/>
      <c r="AC212" s="102"/>
      <c r="AD212" s="102"/>
      <c r="AE212" s="102"/>
      <c r="AF212" s="102"/>
      <c r="AG212" s="102"/>
      <c r="AH212" s="102"/>
      <c r="AI212" s="102"/>
      <c r="AJ212" s="102"/>
      <c r="AK212" s="102"/>
      <c r="AL212" s="102"/>
      <c r="AM212" s="102"/>
      <c r="AN212" s="102"/>
      <c r="AO212" s="102"/>
      <c r="AP212" s="102"/>
      <c r="AQ212" s="102"/>
      <c r="AR212" s="102"/>
      <c r="AS212" s="102"/>
      <c r="AT212" s="102"/>
    </row>
    <row r="213" spans="1:46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  <c r="AE213" s="102"/>
      <c r="AF213" s="102"/>
      <c r="AG213" s="102"/>
      <c r="AH213" s="102"/>
      <c r="AI213" s="102"/>
      <c r="AJ213" s="102"/>
      <c r="AK213" s="102"/>
      <c r="AL213" s="102"/>
      <c r="AM213" s="102"/>
      <c r="AN213" s="102"/>
      <c r="AO213" s="102"/>
      <c r="AP213" s="102"/>
      <c r="AQ213" s="102"/>
      <c r="AR213" s="102"/>
      <c r="AS213" s="102"/>
      <c r="AT213" s="102"/>
    </row>
    <row r="214" spans="1:46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  <c r="AA214" s="102"/>
      <c r="AB214" s="102"/>
      <c r="AC214" s="102"/>
      <c r="AD214" s="102"/>
      <c r="AE214" s="102"/>
      <c r="AF214" s="102"/>
      <c r="AG214" s="102"/>
      <c r="AH214" s="102"/>
      <c r="AI214" s="102"/>
      <c r="AJ214" s="102"/>
      <c r="AK214" s="102"/>
      <c r="AL214" s="102"/>
      <c r="AM214" s="102"/>
      <c r="AN214" s="102"/>
      <c r="AO214" s="102"/>
      <c r="AP214" s="102"/>
      <c r="AQ214" s="102"/>
      <c r="AR214" s="102"/>
      <c r="AS214" s="102"/>
      <c r="AT214" s="102"/>
    </row>
    <row r="215" spans="1:46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  <c r="AA215" s="102"/>
      <c r="AB215" s="102"/>
      <c r="AC215" s="102"/>
      <c r="AD215" s="102"/>
      <c r="AE215" s="102"/>
      <c r="AF215" s="102"/>
      <c r="AG215" s="102"/>
      <c r="AH215" s="102"/>
      <c r="AI215" s="102"/>
      <c r="AJ215" s="102"/>
      <c r="AK215" s="102"/>
      <c r="AL215" s="102"/>
      <c r="AM215" s="102"/>
      <c r="AN215" s="102"/>
      <c r="AO215" s="102"/>
      <c r="AP215" s="102"/>
      <c r="AQ215" s="102"/>
      <c r="AR215" s="102"/>
      <c r="AS215" s="102"/>
      <c r="AT215" s="102"/>
    </row>
    <row r="216" spans="1:46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  <c r="AA216" s="102"/>
      <c r="AB216" s="102"/>
      <c r="AC216" s="102"/>
      <c r="AD216" s="102"/>
      <c r="AE216" s="102"/>
      <c r="AF216" s="102"/>
      <c r="AG216" s="102"/>
      <c r="AH216" s="102"/>
      <c r="AI216" s="102"/>
      <c r="AJ216" s="102"/>
      <c r="AK216" s="102"/>
      <c r="AL216" s="102"/>
      <c r="AM216" s="102"/>
      <c r="AN216" s="102"/>
      <c r="AO216" s="102"/>
      <c r="AP216" s="102"/>
      <c r="AQ216" s="102"/>
      <c r="AR216" s="102"/>
      <c r="AS216" s="102"/>
      <c r="AT216" s="102"/>
    </row>
    <row r="217" spans="1:46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  <c r="AA217" s="102"/>
      <c r="AB217" s="102"/>
      <c r="AC217" s="102"/>
      <c r="AD217" s="102"/>
      <c r="AE217" s="102"/>
      <c r="AF217" s="102"/>
      <c r="AG217" s="102"/>
      <c r="AH217" s="102"/>
      <c r="AI217" s="102"/>
      <c r="AJ217" s="102"/>
      <c r="AK217" s="102"/>
      <c r="AL217" s="102"/>
      <c r="AM217" s="102"/>
      <c r="AN217" s="102"/>
      <c r="AO217" s="102"/>
      <c r="AP217" s="102"/>
      <c r="AQ217" s="102"/>
      <c r="AR217" s="102"/>
      <c r="AS217" s="102"/>
      <c r="AT217" s="102"/>
    </row>
    <row r="218" spans="1:46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  <c r="AA218" s="102"/>
      <c r="AB218" s="102"/>
      <c r="AC218" s="102"/>
      <c r="AD218" s="102"/>
      <c r="AE218" s="102"/>
      <c r="AF218" s="102"/>
      <c r="AG218" s="102"/>
      <c r="AH218" s="102"/>
      <c r="AI218" s="102"/>
      <c r="AJ218" s="102"/>
      <c r="AK218" s="102"/>
      <c r="AL218" s="102"/>
      <c r="AM218" s="102"/>
      <c r="AN218" s="102"/>
      <c r="AO218" s="102"/>
      <c r="AP218" s="102"/>
      <c r="AQ218" s="102"/>
      <c r="AR218" s="102"/>
      <c r="AS218" s="102"/>
      <c r="AT218" s="102"/>
    </row>
    <row r="219" spans="1:46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  <c r="AA219" s="102"/>
      <c r="AB219" s="102"/>
      <c r="AC219" s="102"/>
      <c r="AD219" s="102"/>
      <c r="AE219" s="102"/>
      <c r="AF219" s="102"/>
      <c r="AG219" s="102"/>
      <c r="AH219" s="102"/>
      <c r="AI219" s="102"/>
      <c r="AJ219" s="102"/>
      <c r="AK219" s="102"/>
      <c r="AL219" s="102"/>
      <c r="AM219" s="102"/>
      <c r="AN219" s="102"/>
      <c r="AO219" s="102"/>
      <c r="AP219" s="102"/>
      <c r="AQ219" s="102"/>
      <c r="AR219" s="102"/>
      <c r="AS219" s="102"/>
      <c r="AT219" s="102"/>
    </row>
    <row r="220" spans="1:46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  <c r="AA220" s="102"/>
      <c r="AB220" s="102"/>
      <c r="AC220" s="102"/>
      <c r="AD220" s="102"/>
      <c r="AE220" s="102"/>
      <c r="AF220" s="102"/>
      <c r="AG220" s="102"/>
      <c r="AH220" s="102"/>
      <c r="AI220" s="102"/>
      <c r="AJ220" s="102"/>
      <c r="AK220" s="102"/>
      <c r="AL220" s="102"/>
      <c r="AM220" s="102"/>
      <c r="AN220" s="102"/>
      <c r="AO220" s="102"/>
      <c r="AP220" s="102"/>
      <c r="AQ220" s="102"/>
      <c r="AR220" s="102"/>
      <c r="AS220" s="102"/>
      <c r="AT220" s="102"/>
    </row>
    <row r="221" spans="1:46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  <c r="AA221" s="102"/>
      <c r="AB221" s="102"/>
      <c r="AC221" s="102"/>
      <c r="AD221" s="102"/>
      <c r="AE221" s="102"/>
      <c r="AF221" s="102"/>
      <c r="AG221" s="102"/>
      <c r="AH221" s="102"/>
      <c r="AI221" s="102"/>
      <c r="AJ221" s="102"/>
      <c r="AK221" s="102"/>
      <c r="AL221" s="102"/>
      <c r="AM221" s="102"/>
      <c r="AN221" s="102"/>
      <c r="AO221" s="102"/>
      <c r="AP221" s="102"/>
      <c r="AQ221" s="102"/>
      <c r="AR221" s="102"/>
      <c r="AS221" s="102"/>
      <c r="AT221" s="102"/>
    </row>
    <row r="222" spans="1:46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  <c r="AA222" s="102"/>
      <c r="AB222" s="102"/>
      <c r="AC222" s="102"/>
      <c r="AD222" s="102"/>
      <c r="AE222" s="102"/>
      <c r="AF222" s="102"/>
      <c r="AG222" s="102"/>
      <c r="AH222" s="102"/>
      <c r="AI222" s="102"/>
      <c r="AJ222" s="102"/>
      <c r="AK222" s="102"/>
      <c r="AL222" s="102"/>
      <c r="AM222" s="102"/>
      <c r="AN222" s="102"/>
      <c r="AO222" s="102"/>
      <c r="AP222" s="102"/>
      <c r="AQ222" s="102"/>
      <c r="AR222" s="102"/>
      <c r="AS222" s="102"/>
      <c r="AT222" s="102"/>
    </row>
    <row r="223" spans="1:46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  <c r="AA223" s="102"/>
      <c r="AB223" s="102"/>
      <c r="AC223" s="102"/>
      <c r="AD223" s="102"/>
      <c r="AE223" s="102"/>
      <c r="AF223" s="102"/>
      <c r="AG223" s="102"/>
      <c r="AH223" s="102"/>
      <c r="AI223" s="102"/>
      <c r="AJ223" s="102"/>
      <c r="AK223" s="102"/>
      <c r="AL223" s="102"/>
      <c r="AM223" s="102"/>
      <c r="AN223" s="102"/>
      <c r="AO223" s="102"/>
      <c r="AP223" s="102"/>
      <c r="AQ223" s="102"/>
      <c r="AR223" s="102"/>
      <c r="AS223" s="102"/>
      <c r="AT223" s="102"/>
    </row>
    <row r="224" spans="1:46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  <c r="AA224" s="102"/>
      <c r="AB224" s="102"/>
      <c r="AC224" s="102"/>
      <c r="AD224" s="102"/>
      <c r="AE224" s="102"/>
      <c r="AF224" s="102"/>
      <c r="AG224" s="102"/>
      <c r="AH224" s="102"/>
      <c r="AI224" s="102"/>
      <c r="AJ224" s="102"/>
      <c r="AK224" s="102"/>
      <c r="AL224" s="102"/>
      <c r="AM224" s="102"/>
      <c r="AN224" s="102"/>
      <c r="AO224" s="102"/>
      <c r="AP224" s="102"/>
      <c r="AQ224" s="102"/>
      <c r="AR224" s="102"/>
      <c r="AS224" s="102"/>
      <c r="AT224" s="102"/>
    </row>
    <row r="225" spans="1:46" ht="15.75" customHeight="1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  <c r="AA225" s="102"/>
      <c r="AB225" s="102"/>
      <c r="AC225" s="102"/>
      <c r="AD225" s="102"/>
      <c r="AE225" s="102"/>
      <c r="AF225" s="102"/>
      <c r="AG225" s="102"/>
      <c r="AH225" s="102"/>
      <c r="AI225" s="102"/>
      <c r="AJ225" s="102"/>
      <c r="AK225" s="102"/>
      <c r="AL225" s="102"/>
      <c r="AM225" s="102"/>
      <c r="AN225" s="102"/>
      <c r="AO225" s="102"/>
      <c r="AP225" s="102"/>
      <c r="AQ225" s="102"/>
      <c r="AR225" s="102"/>
      <c r="AS225" s="102"/>
      <c r="AT225" s="102"/>
    </row>
    <row r="226" spans="1:46" ht="15.75" customHeight="1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  <c r="AA226" s="102"/>
      <c r="AB226" s="102"/>
      <c r="AC226" s="102"/>
      <c r="AD226" s="102"/>
      <c r="AE226" s="102"/>
      <c r="AF226" s="102"/>
      <c r="AG226" s="102"/>
      <c r="AH226" s="102"/>
      <c r="AI226" s="102"/>
      <c r="AJ226" s="102"/>
      <c r="AK226" s="102"/>
      <c r="AL226" s="102"/>
      <c r="AM226" s="102"/>
      <c r="AN226" s="102"/>
      <c r="AO226" s="102"/>
      <c r="AP226" s="102"/>
      <c r="AQ226" s="102"/>
      <c r="AR226" s="102"/>
      <c r="AS226" s="102"/>
      <c r="AT226" s="102"/>
    </row>
    <row r="227" spans="1:46" ht="15.75" customHeight="1"/>
    <row r="228" spans="1:46" ht="15.75" customHeight="1"/>
    <row r="229" spans="1:46" ht="15.75" customHeight="1"/>
    <row r="230" spans="1:46" ht="15.75" customHeight="1"/>
    <row r="231" spans="1:46" ht="15.75" customHeight="1"/>
    <row r="232" spans="1:46" ht="15.75" customHeight="1"/>
    <row r="233" spans="1:46" ht="15.75" customHeight="1"/>
    <row r="234" spans="1:46" ht="15.75" customHeight="1"/>
    <row r="235" spans="1:46" ht="15.75" customHeight="1"/>
    <row r="236" spans="1:46" ht="15.75" customHeight="1"/>
    <row r="237" spans="1:46" ht="15.75" customHeight="1"/>
    <row r="238" spans="1:46" ht="15.75" customHeight="1"/>
    <row r="239" spans="1:46" ht="15.75" customHeight="1"/>
    <row r="240" spans="1:4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A3:U3"/>
    <mergeCell ref="A7:A9"/>
    <mergeCell ref="B7:B9"/>
    <mergeCell ref="C7:C9"/>
    <mergeCell ref="D7:D9"/>
    <mergeCell ref="E7:V8"/>
  </mergeCells>
  <pageMargins left="0.7" right="0.7" top="0.75" bottom="0.75" header="0" footer="0"/>
  <pageSetup paperSize="9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1000"/>
  <sheetViews>
    <sheetView workbookViewId="0"/>
  </sheetViews>
  <sheetFormatPr defaultColWidth="14.42578125" defaultRowHeight="15" customHeight="1"/>
  <cols>
    <col min="1" max="1" width="5.5703125" customWidth="1"/>
    <col min="2" max="2" width="32.5703125" customWidth="1"/>
    <col min="3" max="3" width="24.28515625" customWidth="1"/>
    <col min="4" max="4" width="17.42578125" customWidth="1"/>
    <col min="5" max="5" width="15.7109375" customWidth="1"/>
    <col min="6" max="6" width="13.42578125" customWidth="1"/>
    <col min="7" max="7" width="14.7109375" customWidth="1"/>
    <col min="8" max="8" width="13.7109375" customWidth="1"/>
    <col min="9" max="9" width="13.140625" customWidth="1"/>
    <col min="10" max="10" width="18.7109375" customWidth="1"/>
    <col min="11" max="11" width="18.5703125" customWidth="1"/>
    <col min="12" max="13" width="13.7109375" customWidth="1"/>
    <col min="14" max="14" width="16.7109375" customWidth="1"/>
    <col min="15" max="15" width="13.7109375" customWidth="1"/>
    <col min="16" max="17" width="12.5703125" customWidth="1"/>
    <col min="18" max="18" width="13.7109375" customWidth="1"/>
    <col min="19" max="20" width="16.28515625" customWidth="1"/>
    <col min="21" max="21" width="17.28515625" customWidth="1"/>
    <col min="22" max="26" width="9.28515625" customWidth="1"/>
  </cols>
  <sheetData>
    <row r="1" spans="1:26">
      <c r="A1" s="210" t="s">
        <v>824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5.75">
      <c r="A3" s="1033" t="s">
        <v>825</v>
      </c>
      <c r="B3" s="953"/>
      <c r="C3" s="953"/>
      <c r="D3" s="953"/>
      <c r="E3" s="953"/>
      <c r="F3" s="953"/>
      <c r="G3" s="953"/>
      <c r="H3" s="953"/>
      <c r="I3" s="953"/>
      <c r="J3" s="953"/>
      <c r="K3" s="953"/>
      <c r="L3" s="953"/>
      <c r="M3" s="953"/>
      <c r="N3" s="953"/>
      <c r="O3" s="953"/>
      <c r="P3" s="953"/>
      <c r="Q3" s="953"/>
      <c r="R3" s="953"/>
      <c r="S3" s="953"/>
      <c r="T3" s="953"/>
      <c r="U3" s="953"/>
      <c r="V3" s="102"/>
      <c r="W3" s="102"/>
      <c r="X3" s="102"/>
      <c r="Y3" s="102"/>
      <c r="Z3" s="102"/>
    </row>
    <row r="4" spans="1:26" ht="15.75">
      <c r="A4" s="963" t="s">
        <v>826</v>
      </c>
      <c r="B4" s="953"/>
      <c r="C4" s="953"/>
      <c r="D4" s="953"/>
      <c r="E4" s="953"/>
      <c r="F4" s="953"/>
      <c r="G4" s="953"/>
      <c r="H4" s="953"/>
      <c r="I4" s="953"/>
      <c r="J4" s="953"/>
      <c r="K4" s="953"/>
      <c r="L4" s="953"/>
      <c r="M4" s="953"/>
      <c r="N4" s="953"/>
      <c r="O4" s="953"/>
      <c r="P4" s="953"/>
      <c r="Q4" s="953"/>
      <c r="R4" s="953"/>
      <c r="S4" s="953"/>
      <c r="T4" s="953"/>
      <c r="U4" s="953"/>
      <c r="V4" s="102"/>
      <c r="W4" s="102"/>
      <c r="X4" s="102"/>
      <c r="Y4" s="102"/>
      <c r="Z4" s="102"/>
    </row>
    <row r="5" spans="1:26" ht="15.75">
      <c r="A5" s="101"/>
      <c r="B5" s="139"/>
      <c r="C5" s="105"/>
      <c r="D5" s="101"/>
      <c r="E5" s="101"/>
      <c r="F5" s="101"/>
      <c r="G5" s="101"/>
      <c r="H5" s="103"/>
      <c r="I5" s="1034" t="str">
        <f>'1'!E5</f>
        <v>KABUPATEN/KOTA</v>
      </c>
      <c r="J5" s="953"/>
      <c r="K5" s="103" t="str">
        <f>'1'!$F$5</f>
        <v>KARANGANYAR</v>
      </c>
      <c r="L5" s="103"/>
      <c r="M5" s="101"/>
      <c r="N5" s="101"/>
      <c r="O5" s="101"/>
      <c r="P5" s="101"/>
      <c r="Q5" s="101"/>
      <c r="R5" s="101"/>
      <c r="S5" s="101"/>
      <c r="T5" s="101"/>
      <c r="U5" s="101"/>
      <c r="V5" s="102"/>
      <c r="W5" s="102"/>
      <c r="X5" s="102"/>
      <c r="Y5" s="102"/>
      <c r="Z5" s="102"/>
    </row>
    <row r="6" spans="1:26" ht="15.75">
      <c r="A6" s="139"/>
      <c r="B6" s="139"/>
      <c r="C6" s="105"/>
      <c r="D6" s="101"/>
      <c r="E6" s="101"/>
      <c r="F6" s="101"/>
      <c r="G6" s="101"/>
      <c r="H6" s="101"/>
      <c r="I6" s="139"/>
      <c r="J6" s="465" t="str">
        <f>'1'!E6</f>
        <v>TAHUN</v>
      </c>
      <c r="K6" s="466">
        <f>'1'!$F$6</f>
        <v>2023</v>
      </c>
      <c r="L6" s="467"/>
      <c r="M6" s="101"/>
      <c r="N6" s="101"/>
      <c r="O6" s="101"/>
      <c r="P6" s="101"/>
      <c r="Q6" s="101"/>
      <c r="R6" s="101"/>
      <c r="S6" s="101"/>
      <c r="T6" s="101"/>
      <c r="U6" s="101"/>
      <c r="V6" s="102"/>
      <c r="W6" s="102"/>
      <c r="X6" s="102"/>
      <c r="Y6" s="102"/>
      <c r="Z6" s="102"/>
    </row>
    <row r="7" spans="1:26">
      <c r="A7" s="106"/>
      <c r="B7" s="106"/>
      <c r="C7" s="106"/>
      <c r="D7" s="106"/>
      <c r="E7" s="106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6"/>
      <c r="T7" s="106"/>
      <c r="U7" s="106"/>
      <c r="V7" s="102"/>
      <c r="W7" s="102"/>
      <c r="X7" s="102"/>
      <c r="Y7" s="102"/>
      <c r="Z7" s="102"/>
    </row>
    <row r="8" spans="1:26" ht="28.5" customHeight="1">
      <c r="A8" s="986" t="s">
        <v>4</v>
      </c>
      <c r="B8" s="986" t="s">
        <v>498</v>
      </c>
      <c r="C8" s="986" t="str">
        <f>'12'!C7</f>
        <v>DESA</v>
      </c>
      <c r="D8" s="975" t="s">
        <v>827</v>
      </c>
      <c r="E8" s="975" t="s">
        <v>828</v>
      </c>
      <c r="F8" s="991" t="s">
        <v>829</v>
      </c>
      <c r="G8" s="996"/>
      <c r="H8" s="976" t="s">
        <v>830</v>
      </c>
      <c r="I8" s="977"/>
      <c r="J8" s="977"/>
      <c r="K8" s="977"/>
      <c r="L8" s="977"/>
      <c r="M8" s="977"/>
      <c r="N8" s="977"/>
      <c r="O8" s="977"/>
      <c r="P8" s="977"/>
      <c r="Q8" s="977"/>
      <c r="R8" s="978"/>
      <c r="S8" s="1031" t="s">
        <v>831</v>
      </c>
      <c r="T8" s="1031" t="s">
        <v>832</v>
      </c>
      <c r="U8" s="1031" t="s">
        <v>833</v>
      </c>
      <c r="V8" s="102"/>
      <c r="W8" s="102"/>
      <c r="X8" s="102"/>
      <c r="Y8" s="102"/>
      <c r="Z8" s="102"/>
    </row>
    <row r="9" spans="1:26" ht="33.75" customHeight="1">
      <c r="A9" s="965"/>
      <c r="B9" s="965"/>
      <c r="C9" s="965"/>
      <c r="D9" s="965"/>
      <c r="E9" s="965"/>
      <c r="F9" s="971"/>
      <c r="G9" s="968"/>
      <c r="H9" s="1032" t="s">
        <v>834</v>
      </c>
      <c r="I9" s="1032" t="s">
        <v>835</v>
      </c>
      <c r="J9" s="1032" t="s">
        <v>727</v>
      </c>
      <c r="K9" s="1032" t="s">
        <v>836</v>
      </c>
      <c r="L9" s="1032" t="s">
        <v>837</v>
      </c>
      <c r="M9" s="1032" t="s">
        <v>838</v>
      </c>
      <c r="N9" s="1032" t="s">
        <v>839</v>
      </c>
      <c r="O9" s="1032" t="s">
        <v>840</v>
      </c>
      <c r="P9" s="1032" t="s">
        <v>841</v>
      </c>
      <c r="Q9" s="1032" t="s">
        <v>733</v>
      </c>
      <c r="R9" s="1035" t="s">
        <v>842</v>
      </c>
      <c r="S9" s="965"/>
      <c r="T9" s="965"/>
      <c r="U9" s="965"/>
      <c r="V9" s="102"/>
      <c r="W9" s="102"/>
      <c r="X9" s="102"/>
      <c r="Y9" s="102"/>
      <c r="Z9" s="102"/>
    </row>
    <row r="10" spans="1:26" ht="37.5" customHeight="1">
      <c r="A10" s="955"/>
      <c r="B10" s="955"/>
      <c r="C10" s="955"/>
      <c r="D10" s="955"/>
      <c r="E10" s="955"/>
      <c r="F10" s="201" t="s">
        <v>326</v>
      </c>
      <c r="G10" s="112" t="s">
        <v>30</v>
      </c>
      <c r="H10" s="955"/>
      <c r="I10" s="955"/>
      <c r="J10" s="955"/>
      <c r="K10" s="955"/>
      <c r="L10" s="955"/>
      <c r="M10" s="955"/>
      <c r="N10" s="955"/>
      <c r="O10" s="955"/>
      <c r="P10" s="955"/>
      <c r="Q10" s="955"/>
      <c r="R10" s="955"/>
      <c r="S10" s="955"/>
      <c r="T10" s="955"/>
      <c r="U10" s="955"/>
      <c r="V10" s="102"/>
      <c r="W10" s="102"/>
      <c r="X10" s="102"/>
      <c r="Y10" s="102"/>
      <c r="Z10" s="102"/>
    </row>
    <row r="11" spans="1:26">
      <c r="A11" s="142">
        <v>1</v>
      </c>
      <c r="B11" s="142">
        <v>2</v>
      </c>
      <c r="C11" s="142">
        <v>3</v>
      </c>
      <c r="D11" s="468">
        <v>4</v>
      </c>
      <c r="E11" s="468">
        <v>5</v>
      </c>
      <c r="F11" s="469">
        <v>6</v>
      </c>
      <c r="G11" s="470">
        <v>7</v>
      </c>
      <c r="H11" s="471">
        <v>8</v>
      </c>
      <c r="I11" s="468">
        <v>10</v>
      </c>
      <c r="J11" s="468">
        <v>11</v>
      </c>
      <c r="K11" s="468">
        <v>12</v>
      </c>
      <c r="L11" s="468">
        <v>13</v>
      </c>
      <c r="M11" s="468">
        <v>14</v>
      </c>
      <c r="N11" s="468">
        <v>15</v>
      </c>
      <c r="O11" s="468">
        <v>16</v>
      </c>
      <c r="P11" s="468">
        <v>17</v>
      </c>
      <c r="Q11" s="468">
        <v>18</v>
      </c>
      <c r="R11" s="468">
        <v>19</v>
      </c>
      <c r="S11" s="468">
        <v>20</v>
      </c>
      <c r="T11" s="468">
        <v>21</v>
      </c>
      <c r="U11" s="468">
        <v>22</v>
      </c>
      <c r="V11" s="102"/>
      <c r="W11" s="102"/>
      <c r="X11" s="102"/>
      <c r="Y11" s="102"/>
      <c r="Z11" s="102"/>
    </row>
    <row r="12" spans="1:26" ht="16.5" customHeight="1">
      <c r="A12" s="120">
        <v>1</v>
      </c>
      <c r="B12" s="176" t="str">
        <f>'9'!C9</f>
        <v>PUSKESMAS JUMAPOLO</v>
      </c>
      <c r="C12" s="453" t="str">
        <f>'29'!C11</f>
        <v>PASEBAN</v>
      </c>
      <c r="D12" s="472">
        <v>39</v>
      </c>
      <c r="E12" s="473">
        <v>18</v>
      </c>
      <c r="F12" s="473">
        <v>18</v>
      </c>
      <c r="G12" s="125">
        <f t="shared" ref="G12:G23" si="0">E12/$U12*100</f>
        <v>257.14285714285717</v>
      </c>
      <c r="H12" s="474" t="s">
        <v>772</v>
      </c>
      <c r="I12" s="475">
        <v>0</v>
      </c>
      <c r="J12" s="474" t="s">
        <v>772</v>
      </c>
      <c r="K12" s="476" t="s">
        <v>772</v>
      </c>
      <c r="L12" s="476" t="s">
        <v>772</v>
      </c>
      <c r="M12" s="476" t="s">
        <v>772</v>
      </c>
      <c r="N12" s="474" t="s">
        <v>772</v>
      </c>
      <c r="O12" s="124">
        <v>0</v>
      </c>
      <c r="P12" s="476" t="s">
        <v>772</v>
      </c>
      <c r="Q12" s="476" t="s">
        <v>772</v>
      </c>
      <c r="R12" s="474">
        <v>17</v>
      </c>
      <c r="S12" s="475">
        <v>0</v>
      </c>
      <c r="T12" s="475">
        <v>6</v>
      </c>
      <c r="U12" s="475">
        <v>7</v>
      </c>
      <c r="V12" s="102"/>
      <c r="W12" s="102"/>
      <c r="X12" s="102"/>
      <c r="Y12" s="102"/>
      <c r="Z12" s="102"/>
    </row>
    <row r="13" spans="1:26" ht="16.5" customHeight="1">
      <c r="A13" s="120">
        <v>2</v>
      </c>
      <c r="B13" s="176"/>
      <c r="C13" s="453" t="str">
        <f>'29'!C12</f>
        <v>LEMAHBANG</v>
      </c>
      <c r="D13" s="472">
        <v>37</v>
      </c>
      <c r="E13" s="473">
        <v>9</v>
      </c>
      <c r="F13" s="473">
        <v>9</v>
      </c>
      <c r="G13" s="125">
        <f t="shared" si="0"/>
        <v>128.57142857142858</v>
      </c>
      <c r="H13" s="474" t="s">
        <v>772</v>
      </c>
      <c r="I13" s="475">
        <v>0</v>
      </c>
      <c r="J13" s="474" t="s">
        <v>772</v>
      </c>
      <c r="K13" s="476" t="s">
        <v>772</v>
      </c>
      <c r="L13" s="476" t="s">
        <v>772</v>
      </c>
      <c r="M13" s="476" t="s">
        <v>772</v>
      </c>
      <c r="N13" s="474">
        <v>2</v>
      </c>
      <c r="O13" s="124">
        <v>0</v>
      </c>
      <c r="P13" s="476" t="s">
        <v>772</v>
      </c>
      <c r="Q13" s="476" t="s">
        <v>772</v>
      </c>
      <c r="R13" s="474">
        <v>6</v>
      </c>
      <c r="S13" s="475">
        <v>1</v>
      </c>
      <c r="T13" s="475">
        <v>5</v>
      </c>
      <c r="U13" s="475">
        <v>7</v>
      </c>
      <c r="V13" s="102"/>
      <c r="W13" s="102"/>
      <c r="X13" s="102"/>
      <c r="Y13" s="102"/>
      <c r="Z13" s="102"/>
    </row>
    <row r="14" spans="1:26" ht="16.5" customHeight="1">
      <c r="A14" s="120">
        <v>3</v>
      </c>
      <c r="B14" s="176"/>
      <c r="C14" s="453" t="str">
        <f>'29'!C13</f>
        <v>KARANGBANGUN</v>
      </c>
      <c r="D14" s="472">
        <v>22</v>
      </c>
      <c r="E14" s="473">
        <v>13</v>
      </c>
      <c r="F14" s="473">
        <v>13</v>
      </c>
      <c r="G14" s="125">
        <f t="shared" si="0"/>
        <v>185.71428571428572</v>
      </c>
      <c r="H14" s="474" t="s">
        <v>772</v>
      </c>
      <c r="I14" s="475">
        <v>0</v>
      </c>
      <c r="J14" s="474" t="s">
        <v>772</v>
      </c>
      <c r="K14" s="476" t="s">
        <v>772</v>
      </c>
      <c r="L14" s="476" t="s">
        <v>772</v>
      </c>
      <c r="M14" s="476" t="s">
        <v>772</v>
      </c>
      <c r="N14" s="474" t="s">
        <v>772</v>
      </c>
      <c r="O14" s="124">
        <v>0</v>
      </c>
      <c r="P14" s="476" t="s">
        <v>772</v>
      </c>
      <c r="Q14" s="476" t="s">
        <v>772</v>
      </c>
      <c r="R14" s="474">
        <v>9</v>
      </c>
      <c r="S14" s="475">
        <v>0</v>
      </c>
      <c r="T14" s="475">
        <v>4</v>
      </c>
      <c r="U14" s="475">
        <v>7</v>
      </c>
      <c r="V14" s="102"/>
      <c r="W14" s="102"/>
      <c r="X14" s="102"/>
      <c r="Y14" s="102"/>
      <c r="Z14" s="102"/>
    </row>
    <row r="15" spans="1:26" ht="16.5" customHeight="1">
      <c r="A15" s="120">
        <v>4</v>
      </c>
      <c r="B15" s="176"/>
      <c r="C15" s="453" t="str">
        <f>'29'!C14</f>
        <v>PLOSO</v>
      </c>
      <c r="D15" s="472">
        <v>30</v>
      </c>
      <c r="E15" s="473">
        <v>11</v>
      </c>
      <c r="F15" s="473">
        <v>11</v>
      </c>
      <c r="G15" s="125">
        <f t="shared" si="0"/>
        <v>275</v>
      </c>
      <c r="H15" s="474" t="s">
        <v>772</v>
      </c>
      <c r="I15" s="475">
        <v>0</v>
      </c>
      <c r="J15" s="474" t="s">
        <v>772</v>
      </c>
      <c r="K15" s="476" t="s">
        <v>772</v>
      </c>
      <c r="L15" s="476" t="s">
        <v>772</v>
      </c>
      <c r="M15" s="476" t="s">
        <v>772</v>
      </c>
      <c r="N15" s="474">
        <v>2</v>
      </c>
      <c r="O15" s="124">
        <v>0</v>
      </c>
      <c r="P15" s="476" t="s">
        <v>772</v>
      </c>
      <c r="Q15" s="476" t="s">
        <v>772</v>
      </c>
      <c r="R15" s="474">
        <v>9</v>
      </c>
      <c r="S15" s="475">
        <v>2</v>
      </c>
      <c r="T15" s="475">
        <v>5</v>
      </c>
      <c r="U15" s="475">
        <v>4</v>
      </c>
      <c r="V15" s="102"/>
      <c r="W15" s="102"/>
      <c r="X15" s="102"/>
      <c r="Y15" s="102"/>
      <c r="Z15" s="102"/>
    </row>
    <row r="16" spans="1:26" ht="16.5" customHeight="1">
      <c r="A16" s="120">
        <v>5</v>
      </c>
      <c r="B16" s="176"/>
      <c r="C16" s="453" t="str">
        <f>'29'!C15</f>
        <v>GIRIWONDO</v>
      </c>
      <c r="D16" s="472">
        <v>34</v>
      </c>
      <c r="E16" s="473">
        <v>15</v>
      </c>
      <c r="F16" s="473">
        <v>15</v>
      </c>
      <c r="G16" s="125">
        <f t="shared" si="0"/>
        <v>300</v>
      </c>
      <c r="H16" s="474" t="s">
        <v>772</v>
      </c>
      <c r="I16" s="475">
        <v>0</v>
      </c>
      <c r="J16" s="474" t="s">
        <v>772</v>
      </c>
      <c r="K16" s="476" t="s">
        <v>772</v>
      </c>
      <c r="L16" s="476" t="s">
        <v>772</v>
      </c>
      <c r="M16" s="476" t="s">
        <v>772</v>
      </c>
      <c r="N16" s="474" t="s">
        <v>772</v>
      </c>
      <c r="O16" s="124">
        <v>0</v>
      </c>
      <c r="P16" s="476" t="s">
        <v>772</v>
      </c>
      <c r="Q16" s="476" t="s">
        <v>772</v>
      </c>
      <c r="R16" s="474">
        <v>15</v>
      </c>
      <c r="S16" s="475">
        <v>0</v>
      </c>
      <c r="T16" s="475">
        <v>5</v>
      </c>
      <c r="U16" s="475">
        <v>5</v>
      </c>
      <c r="V16" s="102"/>
      <c r="W16" s="102"/>
      <c r="X16" s="102"/>
      <c r="Y16" s="102"/>
      <c r="Z16" s="102"/>
    </row>
    <row r="17" spans="1:26" ht="16.5" customHeight="1">
      <c r="A17" s="120">
        <v>6</v>
      </c>
      <c r="B17" s="176"/>
      <c r="C17" s="453" t="str">
        <f>'29'!C16</f>
        <v>KADIPIRO</v>
      </c>
      <c r="D17" s="472">
        <v>35</v>
      </c>
      <c r="E17" s="473">
        <v>13</v>
      </c>
      <c r="F17" s="473">
        <v>13</v>
      </c>
      <c r="G17" s="125">
        <f t="shared" si="0"/>
        <v>216.66666666666666</v>
      </c>
      <c r="H17" s="474" t="s">
        <v>772</v>
      </c>
      <c r="I17" s="475">
        <v>0</v>
      </c>
      <c r="J17" s="474">
        <v>1</v>
      </c>
      <c r="K17" s="476" t="s">
        <v>772</v>
      </c>
      <c r="L17" s="476" t="s">
        <v>772</v>
      </c>
      <c r="M17" s="476" t="s">
        <v>772</v>
      </c>
      <c r="N17" s="474" t="s">
        <v>772</v>
      </c>
      <c r="O17" s="475">
        <v>0</v>
      </c>
      <c r="P17" s="476" t="s">
        <v>772</v>
      </c>
      <c r="Q17" s="476" t="s">
        <v>772</v>
      </c>
      <c r="R17" s="474">
        <v>12</v>
      </c>
      <c r="S17" s="475">
        <v>1</v>
      </c>
      <c r="T17" s="475">
        <v>5</v>
      </c>
      <c r="U17" s="475">
        <v>6</v>
      </c>
      <c r="V17" s="102"/>
      <c r="W17" s="102"/>
      <c r="X17" s="102"/>
      <c r="Y17" s="102"/>
      <c r="Z17" s="102"/>
    </row>
    <row r="18" spans="1:26" ht="16.5" customHeight="1">
      <c r="A18" s="120">
        <v>7</v>
      </c>
      <c r="B18" s="176"/>
      <c r="C18" s="453" t="str">
        <f>'29'!C17</f>
        <v>JUMANTORO</v>
      </c>
      <c r="D18" s="472">
        <v>51</v>
      </c>
      <c r="E18" s="473">
        <v>17</v>
      </c>
      <c r="F18" s="473">
        <v>17</v>
      </c>
      <c r="G18" s="125">
        <f t="shared" si="0"/>
        <v>283.33333333333337</v>
      </c>
      <c r="H18" s="474" t="s">
        <v>772</v>
      </c>
      <c r="I18" s="475">
        <v>0</v>
      </c>
      <c r="J18" s="474" t="s">
        <v>772</v>
      </c>
      <c r="K18" s="476" t="s">
        <v>772</v>
      </c>
      <c r="L18" s="476" t="s">
        <v>772</v>
      </c>
      <c r="M18" s="476" t="s">
        <v>772</v>
      </c>
      <c r="N18" s="474" t="s">
        <v>772</v>
      </c>
      <c r="O18" s="124">
        <v>0</v>
      </c>
      <c r="P18" s="476">
        <v>1</v>
      </c>
      <c r="Q18" s="476" t="s">
        <v>772</v>
      </c>
      <c r="R18" s="474">
        <v>15</v>
      </c>
      <c r="S18" s="475">
        <v>1</v>
      </c>
      <c r="T18" s="475">
        <v>7</v>
      </c>
      <c r="U18" s="475">
        <v>6</v>
      </c>
      <c r="V18" s="102"/>
      <c r="W18" s="102"/>
      <c r="X18" s="102"/>
      <c r="Y18" s="102"/>
      <c r="Z18" s="102"/>
    </row>
    <row r="19" spans="1:26" ht="16.5" customHeight="1">
      <c r="A19" s="120">
        <v>8</v>
      </c>
      <c r="B19" s="176"/>
      <c r="C19" s="453" t="str">
        <f>'29'!C18</f>
        <v>KEDAWUNG</v>
      </c>
      <c r="D19" s="472">
        <v>30</v>
      </c>
      <c r="E19" s="473">
        <v>13</v>
      </c>
      <c r="F19" s="473">
        <v>13</v>
      </c>
      <c r="G19" s="125">
        <f t="shared" si="0"/>
        <v>144.44444444444443</v>
      </c>
      <c r="H19" s="474" t="s">
        <v>772</v>
      </c>
      <c r="I19" s="475">
        <v>0</v>
      </c>
      <c r="J19" s="474" t="s">
        <v>772</v>
      </c>
      <c r="K19" s="476" t="s">
        <v>772</v>
      </c>
      <c r="L19" s="476" t="s">
        <v>772</v>
      </c>
      <c r="M19" s="476" t="s">
        <v>772</v>
      </c>
      <c r="N19" s="474">
        <v>1</v>
      </c>
      <c r="O19" s="124">
        <v>0</v>
      </c>
      <c r="P19" s="476" t="s">
        <v>772</v>
      </c>
      <c r="Q19" s="476" t="s">
        <v>772</v>
      </c>
      <c r="R19" s="474">
        <v>11</v>
      </c>
      <c r="S19" s="475">
        <v>1</v>
      </c>
      <c r="T19" s="475">
        <v>6</v>
      </c>
      <c r="U19" s="475">
        <v>9</v>
      </c>
      <c r="V19" s="102"/>
      <c r="W19" s="102"/>
      <c r="X19" s="102"/>
      <c r="Y19" s="102"/>
      <c r="Z19" s="102"/>
    </row>
    <row r="20" spans="1:26" ht="16.5" customHeight="1">
      <c r="A20" s="120">
        <v>9</v>
      </c>
      <c r="B20" s="176"/>
      <c r="C20" s="453" t="str">
        <f>'29'!C19</f>
        <v>BAKALAN</v>
      </c>
      <c r="D20" s="472">
        <v>40</v>
      </c>
      <c r="E20" s="473">
        <v>17</v>
      </c>
      <c r="F20" s="473">
        <v>17</v>
      </c>
      <c r="G20" s="125">
        <f t="shared" si="0"/>
        <v>242.85714285714283</v>
      </c>
      <c r="H20" s="474">
        <v>2</v>
      </c>
      <c r="I20" s="475">
        <v>0</v>
      </c>
      <c r="J20" s="474" t="s">
        <v>772</v>
      </c>
      <c r="K20" s="476" t="s">
        <v>772</v>
      </c>
      <c r="L20" s="476" t="s">
        <v>772</v>
      </c>
      <c r="M20" s="476" t="s">
        <v>772</v>
      </c>
      <c r="N20" s="474">
        <v>2</v>
      </c>
      <c r="O20" s="124">
        <v>0</v>
      </c>
      <c r="P20" s="476" t="s">
        <v>772</v>
      </c>
      <c r="Q20" s="476" t="s">
        <v>772</v>
      </c>
      <c r="R20" s="474">
        <v>13</v>
      </c>
      <c r="S20" s="475">
        <v>4</v>
      </c>
      <c r="T20" s="475">
        <v>8</v>
      </c>
      <c r="U20" s="475">
        <v>7</v>
      </c>
      <c r="V20" s="102"/>
      <c r="W20" s="102"/>
      <c r="X20" s="102"/>
      <c r="Y20" s="102"/>
      <c r="Z20" s="102"/>
    </row>
    <row r="21" spans="1:26" ht="16.5" customHeight="1">
      <c r="A21" s="120">
        <v>10</v>
      </c>
      <c r="B21" s="176"/>
      <c r="C21" s="453" t="str">
        <f>'29'!C20</f>
        <v>JUMAPOLO</v>
      </c>
      <c r="D21" s="472">
        <v>56</v>
      </c>
      <c r="E21" s="473">
        <v>16</v>
      </c>
      <c r="F21" s="473">
        <v>16</v>
      </c>
      <c r="G21" s="125">
        <f t="shared" si="0"/>
        <v>145.45454545454547</v>
      </c>
      <c r="H21" s="474" t="s">
        <v>772</v>
      </c>
      <c r="I21" s="475">
        <v>0</v>
      </c>
      <c r="J21" s="474" t="s">
        <v>772</v>
      </c>
      <c r="K21" s="476" t="s">
        <v>772</v>
      </c>
      <c r="L21" s="476" t="s">
        <v>772</v>
      </c>
      <c r="M21" s="476" t="s">
        <v>772</v>
      </c>
      <c r="N21" s="474">
        <v>1</v>
      </c>
      <c r="O21" s="124">
        <v>0</v>
      </c>
      <c r="P21" s="476" t="s">
        <v>772</v>
      </c>
      <c r="Q21" s="476" t="s">
        <v>772</v>
      </c>
      <c r="R21" s="474">
        <v>15</v>
      </c>
      <c r="S21" s="475">
        <v>1</v>
      </c>
      <c r="T21" s="475">
        <v>9</v>
      </c>
      <c r="U21" s="475">
        <v>11</v>
      </c>
      <c r="V21" s="102"/>
      <c r="W21" s="102"/>
      <c r="X21" s="102"/>
      <c r="Y21" s="102"/>
      <c r="Z21" s="102"/>
    </row>
    <row r="22" spans="1:26" ht="16.5" customHeight="1">
      <c r="A22" s="120">
        <v>11</v>
      </c>
      <c r="B22" s="176"/>
      <c r="C22" s="453" t="str">
        <f>'29'!C21</f>
        <v>KWANGSAN</v>
      </c>
      <c r="D22" s="472">
        <v>55</v>
      </c>
      <c r="E22" s="473">
        <v>24</v>
      </c>
      <c r="F22" s="473">
        <v>24</v>
      </c>
      <c r="G22" s="125">
        <f t="shared" si="0"/>
        <v>240</v>
      </c>
      <c r="H22" s="474" t="s">
        <v>772</v>
      </c>
      <c r="I22" s="475">
        <v>0</v>
      </c>
      <c r="J22" s="474">
        <v>1</v>
      </c>
      <c r="K22" s="476" t="s">
        <v>772</v>
      </c>
      <c r="L22" s="476" t="s">
        <v>772</v>
      </c>
      <c r="M22" s="476" t="s">
        <v>772</v>
      </c>
      <c r="N22" s="474">
        <v>2</v>
      </c>
      <c r="O22" s="124">
        <v>0</v>
      </c>
      <c r="P22" s="476" t="s">
        <v>772</v>
      </c>
      <c r="Q22" s="476" t="s">
        <v>772</v>
      </c>
      <c r="R22" s="474">
        <v>18</v>
      </c>
      <c r="S22" s="475">
        <v>3</v>
      </c>
      <c r="T22" s="475">
        <v>10</v>
      </c>
      <c r="U22" s="475">
        <v>10</v>
      </c>
      <c r="V22" s="102"/>
      <c r="W22" s="102"/>
      <c r="X22" s="102"/>
      <c r="Y22" s="102"/>
      <c r="Z22" s="102"/>
    </row>
    <row r="23" spans="1:26" ht="16.5" customHeight="1">
      <c r="A23" s="120">
        <v>12</v>
      </c>
      <c r="B23" s="454"/>
      <c r="C23" s="453" t="str">
        <f>'29'!C22</f>
        <v>JATIREJO</v>
      </c>
      <c r="D23" s="472">
        <v>55</v>
      </c>
      <c r="E23" s="473">
        <v>21</v>
      </c>
      <c r="F23" s="473">
        <v>21</v>
      </c>
      <c r="G23" s="125">
        <f t="shared" si="0"/>
        <v>190.90909090909091</v>
      </c>
      <c r="H23" s="474" t="s">
        <v>772</v>
      </c>
      <c r="I23" s="475">
        <v>0</v>
      </c>
      <c r="J23" s="474" t="s">
        <v>772</v>
      </c>
      <c r="K23" s="476" t="s">
        <v>772</v>
      </c>
      <c r="L23" s="476" t="s">
        <v>772</v>
      </c>
      <c r="M23" s="476" t="s">
        <v>772</v>
      </c>
      <c r="N23" s="474">
        <v>2</v>
      </c>
      <c r="O23" s="124">
        <v>0</v>
      </c>
      <c r="P23" s="476" t="s">
        <v>772</v>
      </c>
      <c r="Q23" s="476" t="s">
        <v>772</v>
      </c>
      <c r="R23" s="474">
        <v>18</v>
      </c>
      <c r="S23" s="475">
        <v>2</v>
      </c>
      <c r="T23" s="475">
        <v>11</v>
      </c>
      <c r="U23" s="475">
        <v>11</v>
      </c>
      <c r="V23" s="102"/>
      <c r="W23" s="102"/>
      <c r="X23" s="102"/>
      <c r="Y23" s="102"/>
      <c r="Z23" s="102"/>
    </row>
    <row r="24" spans="1:26" ht="16.5" customHeight="1">
      <c r="A24" s="203"/>
      <c r="B24" s="138"/>
      <c r="C24" s="138"/>
      <c r="D24" s="293"/>
      <c r="E24" s="293"/>
      <c r="F24" s="254"/>
      <c r="G24" s="403"/>
      <c r="H24" s="295"/>
      <c r="I24" s="293"/>
      <c r="J24" s="293"/>
      <c r="K24" s="477"/>
      <c r="L24" s="293"/>
      <c r="M24" s="293"/>
      <c r="N24" s="293"/>
      <c r="O24" s="293"/>
      <c r="P24" s="293"/>
      <c r="Q24" s="293"/>
      <c r="R24" s="293"/>
      <c r="S24" s="293"/>
      <c r="T24" s="293"/>
      <c r="U24" s="293"/>
      <c r="V24" s="102"/>
      <c r="W24" s="102"/>
      <c r="X24" s="102"/>
      <c r="Y24" s="102"/>
      <c r="Z24" s="102"/>
    </row>
    <row r="25" spans="1:26" ht="16.5" customHeight="1">
      <c r="A25" s="131" t="s">
        <v>591</v>
      </c>
      <c r="B25" s="156"/>
      <c r="C25" s="418"/>
      <c r="D25" s="262">
        <f>SUM(D12:D24)</f>
        <v>484</v>
      </c>
      <c r="E25" s="262">
        <f>20%*D25</f>
        <v>96.800000000000011</v>
      </c>
      <c r="F25" s="478">
        <f>SUM(F12:F23)</f>
        <v>187</v>
      </c>
      <c r="G25" s="298">
        <f>E25/$U25*100</f>
        <v>107.55555555555556</v>
      </c>
      <c r="H25" s="479">
        <f t="shared" ref="H25:U25" si="1">SUM(H12:H24)</f>
        <v>2</v>
      </c>
      <c r="I25" s="262">
        <f t="shared" si="1"/>
        <v>0</v>
      </c>
      <c r="J25" s="262">
        <f t="shared" si="1"/>
        <v>2</v>
      </c>
      <c r="K25" s="262">
        <f t="shared" si="1"/>
        <v>0</v>
      </c>
      <c r="L25" s="262">
        <f t="shared" si="1"/>
        <v>0</v>
      </c>
      <c r="M25" s="262">
        <f t="shared" si="1"/>
        <v>0</v>
      </c>
      <c r="N25" s="262">
        <f t="shared" si="1"/>
        <v>12</v>
      </c>
      <c r="O25" s="262">
        <f t="shared" si="1"/>
        <v>0</v>
      </c>
      <c r="P25" s="262">
        <f t="shared" si="1"/>
        <v>1</v>
      </c>
      <c r="Q25" s="262">
        <f t="shared" si="1"/>
        <v>0</v>
      </c>
      <c r="R25" s="262">
        <f t="shared" si="1"/>
        <v>158</v>
      </c>
      <c r="S25" s="262">
        <f t="shared" si="1"/>
        <v>16</v>
      </c>
      <c r="T25" s="262">
        <f t="shared" si="1"/>
        <v>81</v>
      </c>
      <c r="U25" s="262">
        <f t="shared" si="1"/>
        <v>90</v>
      </c>
      <c r="V25" s="102"/>
      <c r="W25" s="102"/>
      <c r="X25" s="102"/>
      <c r="Y25" s="102"/>
      <c r="Z25" s="102"/>
    </row>
    <row r="26" spans="1:26" ht="16.5" customHeight="1">
      <c r="A26" s="102"/>
      <c r="B26" s="102"/>
      <c r="C26" s="102"/>
      <c r="D26" s="102"/>
      <c r="E26" s="102"/>
      <c r="F26" s="102"/>
      <c r="G26" s="464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</row>
    <row r="27" spans="1:26" ht="16.5" customHeight="1">
      <c r="A27" s="137" t="s">
        <v>470</v>
      </c>
      <c r="B27" s="102"/>
      <c r="C27" s="102"/>
      <c r="D27" s="102"/>
      <c r="E27" s="304"/>
      <c r="F27" s="304"/>
      <c r="G27" s="464"/>
      <c r="H27" s="102"/>
      <c r="I27" s="102"/>
      <c r="J27" s="102"/>
      <c r="K27" s="102"/>
      <c r="L27" s="102"/>
      <c r="M27" s="102"/>
      <c r="N27" s="102"/>
      <c r="O27" s="102"/>
      <c r="P27" s="304"/>
      <c r="Q27" s="102"/>
      <c r="R27" s="102"/>
      <c r="S27" s="304"/>
      <c r="T27" s="304"/>
      <c r="U27" s="304"/>
      <c r="V27" s="102"/>
      <c r="W27" s="102"/>
      <c r="X27" s="102"/>
      <c r="Y27" s="102"/>
      <c r="Z27" s="102"/>
    </row>
    <row r="28" spans="1:26" ht="16.5" customHeight="1">
      <c r="A28" s="102"/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</row>
    <row r="29" spans="1:26" ht="16.5" customHeight="1">
      <c r="A29" s="102"/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</row>
    <row r="30" spans="1:26" ht="16.5" customHeight="1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</row>
    <row r="31" spans="1:26" ht="16.5" customHeight="1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</row>
    <row r="32" spans="1:26" ht="16.5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</row>
    <row r="33" spans="1:26" ht="16.5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</row>
    <row r="34" spans="1:26" ht="16.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</row>
    <row r="35" spans="1:26" ht="16.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 spans="1:26" ht="16.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</row>
    <row r="37" spans="1:26" ht="15.7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</row>
    <row r="38" spans="1:26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</row>
    <row r="39" spans="1:26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</row>
    <row r="40" spans="1:26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</row>
    <row r="41" spans="1:26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</row>
    <row r="42" spans="1:26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</row>
    <row r="43" spans="1:26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 spans="1:26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</row>
    <row r="45" spans="1:26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 spans="1:26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 spans="1:26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26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 spans="1:26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spans="1:26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 spans="1:26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 spans="1:26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 spans="1:26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spans="1:26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 spans="1:26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 spans="1:26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 spans="1:26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spans="1:26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 spans="1:26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 spans="1:26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 spans="1:26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spans="1:26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 spans="1:26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 spans="1:26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 spans="1:26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spans="1:26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 spans="1:26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 spans="1:26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 spans="1:26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 spans="1:26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 spans="1:26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 spans="1:26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 spans="1:26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 spans="1:26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 spans="1:26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 spans="1:26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 spans="1:26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 spans="1:26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 spans="1:26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 spans="1:26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 spans="1:26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 spans="1:26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 spans="1:26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 spans="1:26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 spans="1:26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 spans="1:26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 spans="1:26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 spans="1:26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 spans="1:26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 spans="1:26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 spans="1:26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 spans="1:26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 spans="1:26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 spans="1:2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 spans="1:26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 spans="1:26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 spans="1:26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 spans="1:26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 spans="1:26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 spans="1:26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 spans="1:26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 spans="1:26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 spans="1:26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 spans="1:26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 spans="1:26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 spans="1:26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 spans="1:26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 spans="1:26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 spans="1:26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 spans="1:26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 spans="1:26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 spans="1:26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 spans="1:26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 spans="1:26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 spans="1:26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 spans="1:26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 spans="1:26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 spans="1:26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 spans="1:26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 spans="1:26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 spans="1:26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 spans="1:26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 spans="1:26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 spans="1:26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 spans="1:26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 spans="1:26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 spans="1:26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 spans="1:26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 spans="1:26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 spans="1:26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 spans="1:26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 spans="1:26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 spans="1:26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 spans="1:26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 spans="1:26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 spans="1:26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 spans="1:26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 spans="1:26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 spans="1:26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 spans="1:26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 spans="1:26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 spans="1:26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 spans="1:26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 spans="1:26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 spans="1:26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 spans="1:26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 spans="1:26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 spans="1:26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 spans="1:26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 spans="1:26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 spans="1:26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 spans="1:26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 spans="1:26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 spans="1:26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 spans="1:26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 spans="1:26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 spans="1:26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 spans="1:26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 spans="1:26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 spans="1:26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 spans="1:26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 spans="1:26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 spans="1:26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 spans="1:26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 spans="1:26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 spans="1:26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 spans="1:26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 spans="1:26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 spans="1:26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 spans="1:26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 spans="1:26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 spans="1:26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 spans="1:26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 spans="1:26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 spans="1:26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 spans="1:26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 spans="1:26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 spans="1:26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 spans="1:26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 spans="1:26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 spans="1:26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 spans="1:26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 spans="1:26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 spans="1:26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 spans="1:26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 spans="1:26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 spans="1:26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 spans="1:26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 spans="1:26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 spans="1:26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 spans="1:26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 spans="1:26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 spans="1:26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 spans="1:26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 spans="1:26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 spans="1:26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 spans="1:26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 spans="1:26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 spans="1:26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 spans="1:26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 spans="1:26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 spans="1:26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 spans="1:26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 spans="1:26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 spans="1:26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 spans="1:26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 spans="1:26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 spans="1:26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 spans="1:26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 spans="1:26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 spans="1:26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 spans="1:26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 spans="1:26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 spans="1:26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 spans="1:26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 spans="1:26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</row>
    <row r="222" spans="1:26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</row>
    <row r="223" spans="1:26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</row>
    <row r="224" spans="1:26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</row>
    <row r="225" spans="1:26" ht="15.75" customHeight="1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</row>
    <row r="226" spans="1:26" ht="15.75" customHeight="1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</row>
    <row r="227" spans="1:26" ht="15.75" customHeight="1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</row>
    <row r="228" spans="1:26" ht="15.75" customHeight="1"/>
    <row r="229" spans="1:26" ht="15.75" customHeight="1"/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4">
    <mergeCell ref="A3:U3"/>
    <mergeCell ref="A4:U4"/>
    <mergeCell ref="I5:J5"/>
    <mergeCell ref="A8:A10"/>
    <mergeCell ref="B8:B10"/>
    <mergeCell ref="C8:C10"/>
    <mergeCell ref="D8:D10"/>
    <mergeCell ref="Q9:Q10"/>
    <mergeCell ref="R9:R10"/>
    <mergeCell ref="H8:R8"/>
    <mergeCell ref="S8:S10"/>
    <mergeCell ref="H9:H10"/>
    <mergeCell ref="I9:I10"/>
    <mergeCell ref="J9:J10"/>
    <mergeCell ref="K9:K10"/>
    <mergeCell ref="L9:L10"/>
    <mergeCell ref="E8:E10"/>
    <mergeCell ref="F8:G9"/>
    <mergeCell ref="T8:T10"/>
    <mergeCell ref="U8:U10"/>
    <mergeCell ref="M9:M10"/>
    <mergeCell ref="N9:N10"/>
    <mergeCell ref="O9:O10"/>
    <mergeCell ref="P9:P10"/>
  </mergeCells>
  <printOptions horizontalCentered="1"/>
  <pageMargins left="1.1100000000000001" right="0.9" top="1.1499999999999999" bottom="0.9" header="0" footer="0"/>
  <pageSetup paperSize="9" orientation="landscape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1000"/>
  <sheetViews>
    <sheetView workbookViewId="0"/>
  </sheetViews>
  <sheetFormatPr defaultColWidth="14.42578125" defaultRowHeight="15" customHeight="1"/>
  <cols>
    <col min="1" max="1" width="5.5703125" customWidth="1"/>
    <col min="2" max="2" width="28.5703125" customWidth="1"/>
    <col min="3" max="3" width="20.28515625" customWidth="1"/>
    <col min="4" max="9" width="8.5703125" customWidth="1"/>
    <col min="10" max="10" width="12.7109375" customWidth="1"/>
    <col min="11" max="11" width="8.5703125" customWidth="1"/>
    <col min="12" max="12" width="12.7109375" customWidth="1"/>
    <col min="13" max="13" width="8.5703125" customWidth="1"/>
    <col min="14" max="14" width="12" customWidth="1"/>
    <col min="15" max="15" width="8.5703125" customWidth="1"/>
    <col min="16" max="16" width="11.5703125" customWidth="1"/>
    <col min="17" max="17" width="8.5703125" customWidth="1"/>
    <col min="18" max="18" width="11.7109375" customWidth="1"/>
    <col min="19" max="19" width="8.5703125" customWidth="1"/>
    <col min="20" max="20" width="12.28515625" customWidth="1"/>
    <col min="21" max="21" width="8.5703125" customWidth="1"/>
    <col min="22" max="22" width="10.7109375" customWidth="1"/>
    <col min="23" max="23" width="8.5703125" customWidth="1"/>
    <col min="24" max="24" width="10.7109375" customWidth="1"/>
    <col min="25" max="25" width="11.28515625" customWidth="1"/>
    <col min="26" max="26" width="9.28515625" customWidth="1"/>
  </cols>
  <sheetData>
    <row r="1" spans="1:26" ht="15.75">
      <c r="A1" s="100" t="s">
        <v>843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5.75">
      <c r="A3" s="1033" t="s">
        <v>844</v>
      </c>
      <c r="B3" s="953"/>
      <c r="C3" s="953"/>
      <c r="D3" s="953"/>
      <c r="E3" s="953"/>
      <c r="F3" s="953"/>
      <c r="G3" s="953"/>
      <c r="H3" s="953"/>
      <c r="I3" s="953"/>
      <c r="J3" s="953"/>
      <c r="K3" s="953"/>
      <c r="L3" s="953"/>
      <c r="M3" s="953"/>
      <c r="N3" s="953"/>
      <c r="O3" s="953"/>
      <c r="P3" s="953"/>
      <c r="Q3" s="953"/>
      <c r="R3" s="953"/>
      <c r="S3" s="953"/>
      <c r="T3" s="953"/>
      <c r="U3" s="953"/>
      <c r="V3" s="953"/>
      <c r="W3" s="953"/>
      <c r="X3" s="953"/>
      <c r="Y3" s="953"/>
      <c r="Z3" s="102"/>
    </row>
    <row r="4" spans="1:26" ht="15.75">
      <c r="A4" s="963" t="s">
        <v>826</v>
      </c>
      <c r="B4" s="953"/>
      <c r="C4" s="953"/>
      <c r="D4" s="953"/>
      <c r="E4" s="953"/>
      <c r="F4" s="953"/>
      <c r="G4" s="953"/>
      <c r="H4" s="953"/>
      <c r="I4" s="953"/>
      <c r="J4" s="953"/>
      <c r="K4" s="953"/>
      <c r="L4" s="953"/>
      <c r="M4" s="953"/>
      <c r="N4" s="953"/>
      <c r="O4" s="953"/>
      <c r="P4" s="953"/>
      <c r="Q4" s="953"/>
      <c r="R4" s="953"/>
      <c r="S4" s="953"/>
      <c r="T4" s="953"/>
      <c r="U4" s="953"/>
      <c r="V4" s="953"/>
      <c r="W4" s="953"/>
      <c r="X4" s="953"/>
      <c r="Y4" s="953"/>
      <c r="Z4" s="102"/>
    </row>
    <row r="5" spans="1:26" ht="15.75">
      <c r="A5" s="101"/>
      <c r="B5" s="101"/>
      <c r="C5" s="101"/>
      <c r="D5" s="101"/>
      <c r="E5" s="101"/>
      <c r="F5" s="101"/>
      <c r="G5" s="101"/>
      <c r="H5" s="101"/>
      <c r="I5" s="101"/>
      <c r="J5" s="1034" t="str">
        <f>'1'!E5</f>
        <v>KABUPATEN/KOTA</v>
      </c>
      <c r="K5" s="953"/>
      <c r="L5" s="953"/>
      <c r="M5" s="1038" t="str">
        <f>'1'!$F$5</f>
        <v>KARANGANYAR</v>
      </c>
      <c r="N5" s="1039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2"/>
    </row>
    <row r="6" spans="1:26" ht="15.75">
      <c r="A6" s="101"/>
      <c r="B6" s="101"/>
      <c r="C6" s="101"/>
      <c r="D6" s="101"/>
      <c r="E6" s="101"/>
      <c r="F6" s="101"/>
      <c r="G6" s="101"/>
      <c r="H6" s="101"/>
      <c r="I6" s="101"/>
      <c r="J6" s="101"/>
      <c r="K6" s="1034" t="str">
        <f>'1'!E6</f>
        <v>TAHUN</v>
      </c>
      <c r="L6" s="953"/>
      <c r="M6" s="287">
        <f>'1'!$F$6</f>
        <v>2023</v>
      </c>
      <c r="N6" s="480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2"/>
    </row>
    <row r="7" spans="1:26">
      <c r="A7" s="106"/>
      <c r="B7" s="106"/>
      <c r="C7" s="106"/>
      <c r="D7" s="106"/>
      <c r="E7" s="106"/>
      <c r="F7" s="106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2"/>
    </row>
    <row r="8" spans="1:26" ht="28.5" customHeight="1">
      <c r="A8" s="986" t="s">
        <v>4</v>
      </c>
      <c r="B8" s="986" t="s">
        <v>498</v>
      </c>
      <c r="C8" s="986" t="str">
        <f>'12'!C7</f>
        <v>DESA</v>
      </c>
      <c r="D8" s="991" t="s">
        <v>714</v>
      </c>
      <c r="E8" s="995"/>
      <c r="F8" s="996"/>
      <c r="G8" s="1036" t="s">
        <v>845</v>
      </c>
      <c r="H8" s="995"/>
      <c r="I8" s="996"/>
      <c r="J8" s="976" t="s">
        <v>846</v>
      </c>
      <c r="K8" s="977"/>
      <c r="L8" s="977"/>
      <c r="M8" s="977"/>
      <c r="N8" s="977"/>
      <c r="O8" s="977"/>
      <c r="P8" s="977"/>
      <c r="Q8" s="977"/>
      <c r="R8" s="977"/>
      <c r="S8" s="977"/>
      <c r="T8" s="977"/>
      <c r="U8" s="977"/>
      <c r="V8" s="977"/>
      <c r="W8" s="977"/>
      <c r="X8" s="977"/>
      <c r="Y8" s="978"/>
      <c r="Z8" s="102"/>
    </row>
    <row r="9" spans="1:26" ht="38.25" customHeight="1">
      <c r="A9" s="965"/>
      <c r="B9" s="965"/>
      <c r="C9" s="965"/>
      <c r="D9" s="971"/>
      <c r="E9" s="967"/>
      <c r="F9" s="968"/>
      <c r="G9" s="971"/>
      <c r="H9" s="967"/>
      <c r="I9" s="968"/>
      <c r="J9" s="1008" t="s">
        <v>847</v>
      </c>
      <c r="K9" s="959"/>
      <c r="L9" s="1008" t="s">
        <v>848</v>
      </c>
      <c r="M9" s="959"/>
      <c r="N9" s="1008" t="s">
        <v>729</v>
      </c>
      <c r="O9" s="959"/>
      <c r="P9" s="1037" t="s">
        <v>849</v>
      </c>
      <c r="Q9" s="959"/>
      <c r="R9" s="1037" t="s">
        <v>850</v>
      </c>
      <c r="S9" s="959"/>
      <c r="T9" s="1008" t="s">
        <v>733</v>
      </c>
      <c r="U9" s="959"/>
      <c r="V9" s="1008" t="s">
        <v>735</v>
      </c>
      <c r="W9" s="959"/>
      <c r="X9" s="1008" t="s">
        <v>600</v>
      </c>
      <c r="Y9" s="959"/>
      <c r="Z9" s="102"/>
    </row>
    <row r="10" spans="1:26" ht="37.5" customHeight="1">
      <c r="A10" s="955"/>
      <c r="B10" s="955"/>
      <c r="C10" s="955"/>
      <c r="D10" s="201" t="s">
        <v>8</v>
      </c>
      <c r="E10" s="201" t="s">
        <v>9</v>
      </c>
      <c r="F10" s="201" t="s">
        <v>10</v>
      </c>
      <c r="G10" s="201" t="s">
        <v>8</v>
      </c>
      <c r="H10" s="201" t="s">
        <v>9</v>
      </c>
      <c r="I10" s="201" t="s">
        <v>10</v>
      </c>
      <c r="J10" s="201" t="s">
        <v>851</v>
      </c>
      <c r="K10" s="201" t="s">
        <v>30</v>
      </c>
      <c r="L10" s="201" t="s">
        <v>851</v>
      </c>
      <c r="M10" s="201" t="s">
        <v>30</v>
      </c>
      <c r="N10" s="201" t="s">
        <v>851</v>
      </c>
      <c r="O10" s="201" t="s">
        <v>30</v>
      </c>
      <c r="P10" s="201" t="s">
        <v>851</v>
      </c>
      <c r="Q10" s="201" t="s">
        <v>30</v>
      </c>
      <c r="R10" s="201" t="s">
        <v>851</v>
      </c>
      <c r="S10" s="201" t="s">
        <v>30</v>
      </c>
      <c r="T10" s="201" t="s">
        <v>851</v>
      </c>
      <c r="U10" s="201" t="s">
        <v>30</v>
      </c>
      <c r="V10" s="201" t="s">
        <v>851</v>
      </c>
      <c r="W10" s="201" t="s">
        <v>30</v>
      </c>
      <c r="X10" s="201" t="s">
        <v>851</v>
      </c>
      <c r="Y10" s="201" t="s">
        <v>30</v>
      </c>
      <c r="Z10" s="102"/>
    </row>
    <row r="11" spans="1:26">
      <c r="A11" s="142">
        <v>1</v>
      </c>
      <c r="B11" s="142">
        <v>2</v>
      </c>
      <c r="C11" s="142">
        <v>3</v>
      </c>
      <c r="D11" s="115">
        <v>4</v>
      </c>
      <c r="E11" s="115">
        <v>5</v>
      </c>
      <c r="F11" s="115">
        <v>6</v>
      </c>
      <c r="G11" s="115">
        <v>7</v>
      </c>
      <c r="H11" s="115">
        <v>8</v>
      </c>
      <c r="I11" s="115">
        <v>9</v>
      </c>
      <c r="J11" s="115">
        <v>10</v>
      </c>
      <c r="K11" s="115">
        <v>11</v>
      </c>
      <c r="L11" s="115">
        <v>12</v>
      </c>
      <c r="M11" s="279">
        <v>13</v>
      </c>
      <c r="N11" s="279">
        <v>14</v>
      </c>
      <c r="O11" s="279">
        <v>15</v>
      </c>
      <c r="P11" s="279">
        <v>16</v>
      </c>
      <c r="Q11" s="279">
        <v>17</v>
      </c>
      <c r="R11" s="279">
        <v>18</v>
      </c>
      <c r="S11" s="279">
        <v>19</v>
      </c>
      <c r="T11" s="279">
        <v>20</v>
      </c>
      <c r="U11" s="279">
        <v>21</v>
      </c>
      <c r="V11" s="279">
        <v>22</v>
      </c>
      <c r="W11" s="279">
        <v>23</v>
      </c>
      <c r="X11" s="279">
        <v>24</v>
      </c>
      <c r="Y11" s="279">
        <v>25</v>
      </c>
      <c r="Z11" s="102"/>
    </row>
    <row r="12" spans="1:26" ht="16.5" customHeight="1">
      <c r="A12" s="120">
        <v>1</v>
      </c>
      <c r="B12" s="176" t="str">
        <f>'9'!C9</f>
        <v>PUSKESMAS JUMAPOLO</v>
      </c>
      <c r="C12" s="453" t="str">
        <f>'29'!C11</f>
        <v>PASEBAN</v>
      </c>
      <c r="D12" s="481">
        <v>17</v>
      </c>
      <c r="E12" s="481">
        <v>16</v>
      </c>
      <c r="F12" s="481">
        <v>33</v>
      </c>
      <c r="G12" s="482">
        <v>2</v>
      </c>
      <c r="H12" s="482">
        <v>3</v>
      </c>
      <c r="I12" s="482">
        <v>5</v>
      </c>
      <c r="J12" s="481">
        <v>1</v>
      </c>
      <c r="K12" s="403">
        <f t="shared" ref="K12:K23" si="0">J12/$I12*100</f>
        <v>20</v>
      </c>
      <c r="L12" s="481">
        <v>2</v>
      </c>
      <c r="M12" s="403">
        <f t="shared" ref="M12:M23" si="1">L12/$I12*100</f>
        <v>40</v>
      </c>
      <c r="N12" s="483">
        <v>0</v>
      </c>
      <c r="O12" s="403">
        <f t="shared" ref="O12:O23" si="2">N12/$I12*100</f>
        <v>0</v>
      </c>
      <c r="P12" s="484">
        <v>0</v>
      </c>
      <c r="Q12" s="145" t="s">
        <v>852</v>
      </c>
      <c r="R12" s="481">
        <v>1</v>
      </c>
      <c r="S12" s="403">
        <f t="shared" ref="S12:S23" si="3">R12/$I12*100</f>
        <v>20</v>
      </c>
      <c r="T12" s="484">
        <v>0</v>
      </c>
      <c r="U12" s="145" t="s">
        <v>852</v>
      </c>
      <c r="V12" s="481">
        <v>3</v>
      </c>
      <c r="W12" s="403">
        <f t="shared" ref="W12:W23" si="4">V12/$I12*100</f>
        <v>60</v>
      </c>
      <c r="X12" s="444">
        <v>7</v>
      </c>
      <c r="Y12" s="446">
        <f t="shared" ref="Y12:Y23" si="5">X12/$I12*100</f>
        <v>140</v>
      </c>
      <c r="Z12" s="102"/>
    </row>
    <row r="13" spans="1:26" ht="16.5" customHeight="1">
      <c r="A13" s="120">
        <v>2</v>
      </c>
      <c r="B13" s="176"/>
      <c r="C13" s="453" t="str">
        <f>'29'!C12</f>
        <v>LEMAHBANG</v>
      </c>
      <c r="D13" s="481">
        <v>16</v>
      </c>
      <c r="E13" s="481">
        <v>14</v>
      </c>
      <c r="F13" s="481">
        <v>30</v>
      </c>
      <c r="G13" s="482">
        <v>2</v>
      </c>
      <c r="H13" s="482">
        <v>3</v>
      </c>
      <c r="I13" s="482">
        <v>5</v>
      </c>
      <c r="J13" s="481">
        <v>2</v>
      </c>
      <c r="K13" s="403">
        <f t="shared" si="0"/>
        <v>40</v>
      </c>
      <c r="L13" s="481">
        <v>0</v>
      </c>
      <c r="M13" s="403">
        <f t="shared" si="1"/>
        <v>0</v>
      </c>
      <c r="N13" s="483">
        <v>0</v>
      </c>
      <c r="O13" s="403">
        <f t="shared" si="2"/>
        <v>0</v>
      </c>
      <c r="P13" s="484">
        <v>0</v>
      </c>
      <c r="Q13" s="145" t="s">
        <v>852</v>
      </c>
      <c r="R13" s="481">
        <v>0</v>
      </c>
      <c r="S13" s="403">
        <f t="shared" si="3"/>
        <v>0</v>
      </c>
      <c r="T13" s="484">
        <v>0</v>
      </c>
      <c r="U13" s="145" t="s">
        <v>852</v>
      </c>
      <c r="V13" s="481">
        <v>7</v>
      </c>
      <c r="W13" s="403">
        <f t="shared" si="4"/>
        <v>140</v>
      </c>
      <c r="X13" s="444">
        <v>9</v>
      </c>
      <c r="Y13" s="446">
        <f t="shared" si="5"/>
        <v>180</v>
      </c>
      <c r="Z13" s="102"/>
    </row>
    <row r="14" spans="1:26" ht="16.5" customHeight="1">
      <c r="A14" s="120">
        <v>3</v>
      </c>
      <c r="B14" s="176"/>
      <c r="C14" s="453" t="str">
        <f>'29'!C13</f>
        <v>KARANGBANGUN</v>
      </c>
      <c r="D14" s="481">
        <v>4</v>
      </c>
      <c r="E14" s="481">
        <v>14</v>
      </c>
      <c r="F14" s="481">
        <v>18</v>
      </c>
      <c r="G14" s="482">
        <v>2</v>
      </c>
      <c r="H14" s="482">
        <v>1</v>
      </c>
      <c r="I14" s="482">
        <v>3</v>
      </c>
      <c r="J14" s="481">
        <v>0</v>
      </c>
      <c r="K14" s="403">
        <f t="shared" si="0"/>
        <v>0</v>
      </c>
      <c r="L14" s="481">
        <v>1</v>
      </c>
      <c r="M14" s="403">
        <f t="shared" si="1"/>
        <v>33.333333333333329</v>
      </c>
      <c r="N14" s="483">
        <v>0</v>
      </c>
      <c r="O14" s="403">
        <f t="shared" si="2"/>
        <v>0</v>
      </c>
      <c r="P14" s="484">
        <v>0</v>
      </c>
      <c r="Q14" s="145" t="s">
        <v>852</v>
      </c>
      <c r="R14" s="481">
        <v>0</v>
      </c>
      <c r="S14" s="403">
        <f t="shared" si="3"/>
        <v>0</v>
      </c>
      <c r="T14" s="484">
        <v>0</v>
      </c>
      <c r="U14" s="145" t="s">
        <v>852</v>
      </c>
      <c r="V14" s="481">
        <v>5</v>
      </c>
      <c r="W14" s="403">
        <f t="shared" si="4"/>
        <v>166.66666666666669</v>
      </c>
      <c r="X14" s="444">
        <v>6</v>
      </c>
      <c r="Y14" s="446">
        <f t="shared" si="5"/>
        <v>200</v>
      </c>
      <c r="Z14" s="102"/>
    </row>
    <row r="15" spans="1:26" ht="16.5" customHeight="1">
      <c r="A15" s="120">
        <v>4</v>
      </c>
      <c r="B15" s="176"/>
      <c r="C15" s="453" t="str">
        <f>'29'!C14</f>
        <v>PLOSO</v>
      </c>
      <c r="D15" s="481">
        <v>14</v>
      </c>
      <c r="E15" s="481">
        <v>12</v>
      </c>
      <c r="F15" s="481">
        <v>26</v>
      </c>
      <c r="G15" s="482">
        <v>2</v>
      </c>
      <c r="H15" s="482">
        <v>2</v>
      </c>
      <c r="I15" s="482">
        <v>4</v>
      </c>
      <c r="J15" s="481">
        <v>0</v>
      </c>
      <c r="K15" s="403">
        <f t="shared" si="0"/>
        <v>0</v>
      </c>
      <c r="L15" s="481">
        <v>0</v>
      </c>
      <c r="M15" s="403">
        <f t="shared" si="1"/>
        <v>0</v>
      </c>
      <c r="N15" s="483">
        <v>0</v>
      </c>
      <c r="O15" s="403">
        <f t="shared" si="2"/>
        <v>0</v>
      </c>
      <c r="P15" s="484">
        <v>0</v>
      </c>
      <c r="Q15" s="145" t="s">
        <v>852</v>
      </c>
      <c r="R15" s="481">
        <v>0</v>
      </c>
      <c r="S15" s="403">
        <f t="shared" si="3"/>
        <v>0</v>
      </c>
      <c r="T15" s="484">
        <v>0</v>
      </c>
      <c r="U15" s="145" t="s">
        <v>852</v>
      </c>
      <c r="V15" s="481">
        <v>3</v>
      </c>
      <c r="W15" s="403">
        <f t="shared" si="4"/>
        <v>75</v>
      </c>
      <c r="X15" s="444">
        <v>3</v>
      </c>
      <c r="Y15" s="446">
        <f t="shared" si="5"/>
        <v>75</v>
      </c>
      <c r="Z15" s="102"/>
    </row>
    <row r="16" spans="1:26" ht="16.5" customHeight="1">
      <c r="A16" s="120">
        <v>5</v>
      </c>
      <c r="B16" s="176"/>
      <c r="C16" s="453" t="str">
        <f>'29'!C15</f>
        <v>GIRIWONDO</v>
      </c>
      <c r="D16" s="481">
        <v>17</v>
      </c>
      <c r="E16" s="481">
        <v>17</v>
      </c>
      <c r="F16" s="481">
        <v>34</v>
      </c>
      <c r="G16" s="482">
        <v>3</v>
      </c>
      <c r="H16" s="482">
        <v>2</v>
      </c>
      <c r="I16" s="482">
        <v>5</v>
      </c>
      <c r="J16" s="481">
        <v>2</v>
      </c>
      <c r="K16" s="403">
        <f t="shared" si="0"/>
        <v>40</v>
      </c>
      <c r="L16" s="481">
        <v>0</v>
      </c>
      <c r="M16" s="403">
        <f t="shared" si="1"/>
        <v>0</v>
      </c>
      <c r="N16" s="483">
        <v>0</v>
      </c>
      <c r="O16" s="403">
        <f t="shared" si="2"/>
        <v>0</v>
      </c>
      <c r="P16" s="484">
        <v>0</v>
      </c>
      <c r="Q16" s="145" t="s">
        <v>852</v>
      </c>
      <c r="R16" s="481">
        <v>2</v>
      </c>
      <c r="S16" s="403">
        <f t="shared" si="3"/>
        <v>40</v>
      </c>
      <c r="T16" s="484">
        <v>0</v>
      </c>
      <c r="U16" s="145" t="s">
        <v>852</v>
      </c>
      <c r="V16" s="481">
        <v>2</v>
      </c>
      <c r="W16" s="403">
        <f t="shared" si="4"/>
        <v>40</v>
      </c>
      <c r="X16" s="444">
        <v>6</v>
      </c>
      <c r="Y16" s="446">
        <f t="shared" si="5"/>
        <v>120</v>
      </c>
      <c r="Z16" s="102"/>
    </row>
    <row r="17" spans="1:26" ht="16.5" customHeight="1">
      <c r="A17" s="120">
        <v>6</v>
      </c>
      <c r="B17" s="176"/>
      <c r="C17" s="453" t="str">
        <f>'29'!C16</f>
        <v>KADIPIRO</v>
      </c>
      <c r="D17" s="481">
        <v>14</v>
      </c>
      <c r="E17" s="481">
        <v>18</v>
      </c>
      <c r="F17" s="481">
        <v>32</v>
      </c>
      <c r="G17" s="482">
        <v>2</v>
      </c>
      <c r="H17" s="482">
        <v>2</v>
      </c>
      <c r="I17" s="482">
        <v>4</v>
      </c>
      <c r="J17" s="481">
        <v>2</v>
      </c>
      <c r="K17" s="403">
        <f t="shared" si="0"/>
        <v>50</v>
      </c>
      <c r="L17" s="481">
        <v>0</v>
      </c>
      <c r="M17" s="403">
        <f t="shared" si="1"/>
        <v>0</v>
      </c>
      <c r="N17" s="483">
        <v>0</v>
      </c>
      <c r="O17" s="403">
        <f t="shared" si="2"/>
        <v>0</v>
      </c>
      <c r="P17" s="484">
        <v>0</v>
      </c>
      <c r="Q17" s="145" t="s">
        <v>852</v>
      </c>
      <c r="R17" s="481">
        <v>1</v>
      </c>
      <c r="S17" s="403">
        <f t="shared" si="3"/>
        <v>25</v>
      </c>
      <c r="T17" s="484">
        <v>0</v>
      </c>
      <c r="U17" s="145" t="s">
        <v>852</v>
      </c>
      <c r="V17" s="481">
        <v>5</v>
      </c>
      <c r="W17" s="403">
        <f t="shared" si="4"/>
        <v>125</v>
      </c>
      <c r="X17" s="444">
        <v>8</v>
      </c>
      <c r="Y17" s="446">
        <f t="shared" si="5"/>
        <v>200</v>
      </c>
      <c r="Z17" s="102"/>
    </row>
    <row r="18" spans="1:26" ht="16.5" customHeight="1">
      <c r="A18" s="120">
        <v>7</v>
      </c>
      <c r="B18" s="176"/>
      <c r="C18" s="453" t="str">
        <f>'29'!C17</f>
        <v>JUMANTORO</v>
      </c>
      <c r="D18" s="481">
        <v>22</v>
      </c>
      <c r="E18" s="481">
        <v>26</v>
      </c>
      <c r="F18" s="481">
        <v>48</v>
      </c>
      <c r="G18" s="482">
        <v>3</v>
      </c>
      <c r="H18" s="482">
        <v>4</v>
      </c>
      <c r="I18" s="482">
        <v>7</v>
      </c>
      <c r="J18" s="481">
        <v>2</v>
      </c>
      <c r="K18" s="403">
        <f t="shared" si="0"/>
        <v>28.571428571428569</v>
      </c>
      <c r="L18" s="481">
        <v>0</v>
      </c>
      <c r="M18" s="403">
        <f t="shared" si="1"/>
        <v>0</v>
      </c>
      <c r="N18" s="483">
        <v>0</v>
      </c>
      <c r="O18" s="403">
        <f t="shared" si="2"/>
        <v>0</v>
      </c>
      <c r="P18" s="484">
        <v>0</v>
      </c>
      <c r="Q18" s="145" t="s">
        <v>852</v>
      </c>
      <c r="R18" s="481">
        <v>0</v>
      </c>
      <c r="S18" s="403">
        <f t="shared" si="3"/>
        <v>0</v>
      </c>
      <c r="T18" s="484">
        <v>0</v>
      </c>
      <c r="U18" s="145" t="s">
        <v>852</v>
      </c>
      <c r="V18" s="481">
        <v>3</v>
      </c>
      <c r="W18" s="403">
        <f t="shared" si="4"/>
        <v>42.857142857142854</v>
      </c>
      <c r="X18" s="444">
        <v>5</v>
      </c>
      <c r="Y18" s="446">
        <f t="shared" si="5"/>
        <v>71.428571428571431</v>
      </c>
      <c r="Z18" s="102"/>
    </row>
    <row r="19" spans="1:26" ht="16.5" customHeight="1">
      <c r="A19" s="120">
        <v>8</v>
      </c>
      <c r="B19" s="176"/>
      <c r="C19" s="453" t="str">
        <f>'29'!C18</f>
        <v>KEDAWUNG</v>
      </c>
      <c r="D19" s="481">
        <v>8</v>
      </c>
      <c r="E19" s="481">
        <v>14</v>
      </c>
      <c r="F19" s="481">
        <v>22</v>
      </c>
      <c r="G19" s="482">
        <v>1</v>
      </c>
      <c r="H19" s="482">
        <v>3</v>
      </c>
      <c r="I19" s="482">
        <v>4</v>
      </c>
      <c r="J19" s="481">
        <v>1</v>
      </c>
      <c r="K19" s="403">
        <f t="shared" si="0"/>
        <v>25</v>
      </c>
      <c r="L19" s="481">
        <v>0</v>
      </c>
      <c r="M19" s="403">
        <f t="shared" si="1"/>
        <v>0</v>
      </c>
      <c r="N19" s="483">
        <v>0</v>
      </c>
      <c r="O19" s="403">
        <f t="shared" si="2"/>
        <v>0</v>
      </c>
      <c r="P19" s="484">
        <v>0</v>
      </c>
      <c r="Q19" s="145" t="s">
        <v>852</v>
      </c>
      <c r="R19" s="481">
        <v>0</v>
      </c>
      <c r="S19" s="403">
        <f t="shared" si="3"/>
        <v>0</v>
      </c>
      <c r="T19" s="484">
        <v>0</v>
      </c>
      <c r="U19" s="145" t="s">
        <v>852</v>
      </c>
      <c r="V19" s="481">
        <v>0</v>
      </c>
      <c r="W19" s="403">
        <f t="shared" si="4"/>
        <v>0</v>
      </c>
      <c r="X19" s="444">
        <v>1</v>
      </c>
      <c r="Y19" s="446">
        <f t="shared" si="5"/>
        <v>25</v>
      </c>
      <c r="Z19" s="102"/>
    </row>
    <row r="20" spans="1:26" ht="16.5" customHeight="1">
      <c r="A20" s="120">
        <v>9</v>
      </c>
      <c r="B20" s="176"/>
      <c r="C20" s="453" t="str">
        <f>'29'!C19</f>
        <v>BAKALAN</v>
      </c>
      <c r="D20" s="481">
        <v>22</v>
      </c>
      <c r="E20" s="481">
        <v>12</v>
      </c>
      <c r="F20" s="481">
        <v>34</v>
      </c>
      <c r="G20" s="482">
        <v>3</v>
      </c>
      <c r="H20" s="482">
        <v>3</v>
      </c>
      <c r="I20" s="482">
        <v>5</v>
      </c>
      <c r="J20" s="481">
        <v>2</v>
      </c>
      <c r="K20" s="403">
        <f t="shared" si="0"/>
        <v>40</v>
      </c>
      <c r="L20" s="481">
        <v>1</v>
      </c>
      <c r="M20" s="403">
        <f t="shared" si="1"/>
        <v>20</v>
      </c>
      <c r="N20" s="483">
        <v>0</v>
      </c>
      <c r="O20" s="403">
        <f t="shared" si="2"/>
        <v>0</v>
      </c>
      <c r="P20" s="484">
        <v>0</v>
      </c>
      <c r="Q20" s="145" t="s">
        <v>852</v>
      </c>
      <c r="R20" s="481">
        <v>0</v>
      </c>
      <c r="S20" s="403">
        <f t="shared" si="3"/>
        <v>0</v>
      </c>
      <c r="T20" s="484">
        <v>0</v>
      </c>
      <c r="U20" s="145" t="s">
        <v>852</v>
      </c>
      <c r="V20" s="481">
        <v>1</v>
      </c>
      <c r="W20" s="403">
        <f t="shared" si="4"/>
        <v>20</v>
      </c>
      <c r="X20" s="444">
        <v>4</v>
      </c>
      <c r="Y20" s="446">
        <f t="shared" si="5"/>
        <v>80</v>
      </c>
      <c r="Z20" s="102"/>
    </row>
    <row r="21" spans="1:26" ht="16.5" customHeight="1">
      <c r="A21" s="120">
        <v>10</v>
      </c>
      <c r="B21" s="176"/>
      <c r="C21" s="453" t="str">
        <f>'29'!C20</f>
        <v>JUMAPOLO</v>
      </c>
      <c r="D21" s="481">
        <v>26</v>
      </c>
      <c r="E21" s="481">
        <v>28</v>
      </c>
      <c r="F21" s="481">
        <v>54</v>
      </c>
      <c r="G21" s="482">
        <v>4</v>
      </c>
      <c r="H21" s="482">
        <v>4</v>
      </c>
      <c r="I21" s="482">
        <v>8</v>
      </c>
      <c r="J21" s="481">
        <v>1</v>
      </c>
      <c r="K21" s="403">
        <f t="shared" si="0"/>
        <v>12.5</v>
      </c>
      <c r="L21" s="481">
        <v>2</v>
      </c>
      <c r="M21" s="403">
        <f t="shared" si="1"/>
        <v>25</v>
      </c>
      <c r="N21" s="483">
        <v>0</v>
      </c>
      <c r="O21" s="403">
        <f t="shared" si="2"/>
        <v>0</v>
      </c>
      <c r="P21" s="484">
        <v>0</v>
      </c>
      <c r="Q21" s="145" t="s">
        <v>852</v>
      </c>
      <c r="R21" s="481">
        <v>0</v>
      </c>
      <c r="S21" s="403">
        <f t="shared" si="3"/>
        <v>0</v>
      </c>
      <c r="T21" s="484">
        <v>0</v>
      </c>
      <c r="U21" s="145" t="s">
        <v>852</v>
      </c>
      <c r="V21" s="481">
        <v>5</v>
      </c>
      <c r="W21" s="403">
        <f t="shared" si="4"/>
        <v>62.5</v>
      </c>
      <c r="X21" s="444">
        <v>8</v>
      </c>
      <c r="Y21" s="446">
        <f t="shared" si="5"/>
        <v>100</v>
      </c>
      <c r="Z21" s="102"/>
    </row>
    <row r="22" spans="1:26" ht="16.5" customHeight="1">
      <c r="A22" s="120">
        <v>11</v>
      </c>
      <c r="B22" s="176"/>
      <c r="C22" s="453" t="str">
        <f>'29'!C21</f>
        <v>KWANGSAN</v>
      </c>
      <c r="D22" s="481">
        <v>30</v>
      </c>
      <c r="E22" s="481">
        <v>21</v>
      </c>
      <c r="F22" s="481">
        <v>51</v>
      </c>
      <c r="G22" s="482">
        <v>4</v>
      </c>
      <c r="H22" s="482">
        <v>3</v>
      </c>
      <c r="I22" s="482">
        <v>7</v>
      </c>
      <c r="J22" s="481">
        <v>4</v>
      </c>
      <c r="K22" s="403">
        <f t="shared" si="0"/>
        <v>57.142857142857139</v>
      </c>
      <c r="L22" s="481">
        <v>0</v>
      </c>
      <c r="M22" s="403">
        <f t="shared" si="1"/>
        <v>0</v>
      </c>
      <c r="N22" s="483">
        <v>0</v>
      </c>
      <c r="O22" s="403">
        <f t="shared" si="2"/>
        <v>0</v>
      </c>
      <c r="P22" s="484">
        <v>0</v>
      </c>
      <c r="Q22" s="145" t="s">
        <v>852</v>
      </c>
      <c r="R22" s="481">
        <v>0</v>
      </c>
      <c r="S22" s="403">
        <f t="shared" si="3"/>
        <v>0</v>
      </c>
      <c r="T22" s="484">
        <v>0</v>
      </c>
      <c r="U22" s="145" t="s">
        <v>852</v>
      </c>
      <c r="V22" s="481">
        <v>4</v>
      </c>
      <c r="W22" s="403">
        <f t="shared" si="4"/>
        <v>57.142857142857139</v>
      </c>
      <c r="X22" s="444">
        <v>8</v>
      </c>
      <c r="Y22" s="446">
        <f t="shared" si="5"/>
        <v>114.28571428571428</v>
      </c>
      <c r="Z22" s="102"/>
    </row>
    <row r="23" spans="1:26" ht="16.5" customHeight="1">
      <c r="A23" s="120">
        <v>12</v>
      </c>
      <c r="B23" s="454"/>
      <c r="C23" s="453" t="str">
        <f>'29'!C22</f>
        <v>JATIREJO</v>
      </c>
      <c r="D23" s="481">
        <v>30</v>
      </c>
      <c r="E23" s="481">
        <v>24</v>
      </c>
      <c r="F23" s="481">
        <v>54</v>
      </c>
      <c r="G23" s="482">
        <v>4</v>
      </c>
      <c r="H23" s="482">
        <v>3</v>
      </c>
      <c r="I23" s="482">
        <v>8</v>
      </c>
      <c r="J23" s="481">
        <v>0</v>
      </c>
      <c r="K23" s="403">
        <f t="shared" si="0"/>
        <v>0</v>
      </c>
      <c r="L23" s="481">
        <v>0</v>
      </c>
      <c r="M23" s="403">
        <f t="shared" si="1"/>
        <v>0</v>
      </c>
      <c r="N23" s="483">
        <v>0</v>
      </c>
      <c r="O23" s="403">
        <f t="shared" si="2"/>
        <v>0</v>
      </c>
      <c r="P23" s="484">
        <v>0</v>
      </c>
      <c r="Q23" s="145" t="s">
        <v>852</v>
      </c>
      <c r="R23" s="481">
        <v>0</v>
      </c>
      <c r="S23" s="403">
        <f t="shared" si="3"/>
        <v>0</v>
      </c>
      <c r="T23" s="484">
        <v>0</v>
      </c>
      <c r="U23" s="145" t="s">
        <v>852</v>
      </c>
      <c r="V23" s="481">
        <v>10</v>
      </c>
      <c r="W23" s="403">
        <f t="shared" si="4"/>
        <v>125</v>
      </c>
      <c r="X23" s="444">
        <v>10</v>
      </c>
      <c r="Y23" s="446">
        <f t="shared" si="5"/>
        <v>125</v>
      </c>
      <c r="Z23" s="102"/>
    </row>
    <row r="24" spans="1:26" ht="16.5" customHeight="1">
      <c r="A24" s="203"/>
      <c r="B24" s="138"/>
      <c r="C24" s="138"/>
      <c r="D24" s="293"/>
      <c r="E24" s="293"/>
      <c r="F24" s="293"/>
      <c r="G24" s="293"/>
      <c r="H24" s="293"/>
      <c r="I24" s="293"/>
      <c r="J24" s="293"/>
      <c r="K24" s="136"/>
      <c r="L24" s="485"/>
      <c r="M24" s="486"/>
      <c r="N24" s="485"/>
      <c r="O24" s="485"/>
      <c r="P24" s="295"/>
      <c r="Q24" s="294"/>
      <c r="R24" s="294"/>
      <c r="S24" s="294"/>
      <c r="T24" s="293"/>
      <c r="U24" s="294"/>
      <c r="V24" s="294"/>
      <c r="W24" s="294"/>
      <c r="X24" s="293"/>
      <c r="Y24" s="446"/>
      <c r="Z24" s="102"/>
    </row>
    <row r="25" spans="1:26" ht="16.5" customHeight="1">
      <c r="A25" s="131" t="s">
        <v>591</v>
      </c>
      <c r="B25" s="156"/>
      <c r="C25" s="418"/>
      <c r="D25" s="262">
        <f t="shared" ref="D25:J25" si="6">SUM(D12:D24)</f>
        <v>220</v>
      </c>
      <c r="E25" s="262">
        <f t="shared" si="6"/>
        <v>216</v>
      </c>
      <c r="F25" s="262">
        <f t="shared" si="6"/>
        <v>436</v>
      </c>
      <c r="G25" s="262">
        <f t="shared" si="6"/>
        <v>32</v>
      </c>
      <c r="H25" s="262">
        <f t="shared" si="6"/>
        <v>33</v>
      </c>
      <c r="I25" s="262">
        <f t="shared" si="6"/>
        <v>65</v>
      </c>
      <c r="J25" s="262">
        <f t="shared" si="6"/>
        <v>17</v>
      </c>
      <c r="K25" s="136">
        <f>J25/$I25*100</f>
        <v>26.153846153846157</v>
      </c>
      <c r="L25" s="262">
        <f>SUM(L12:L24)</f>
        <v>6</v>
      </c>
      <c r="M25" s="136">
        <f>L25/$I25*100</f>
        <v>9.2307692307692317</v>
      </c>
      <c r="N25" s="262">
        <f>SUM(N12:N24)</f>
        <v>0</v>
      </c>
      <c r="O25" s="136">
        <f>N25/$I25*100</f>
        <v>0</v>
      </c>
      <c r="P25" s="262">
        <f>SUM(P12:P24)</f>
        <v>0</v>
      </c>
      <c r="Q25" s="136">
        <f>P25/$I25*100</f>
        <v>0</v>
      </c>
      <c r="R25" s="262">
        <f>SUM(R12:R24)</f>
        <v>4</v>
      </c>
      <c r="S25" s="136">
        <f>R25/$I25*100</f>
        <v>6.1538461538461542</v>
      </c>
      <c r="T25" s="262">
        <f>SUM(T12:T24)</f>
        <v>0</v>
      </c>
      <c r="U25" s="136">
        <f>T25/$I25*100</f>
        <v>0</v>
      </c>
      <c r="V25" s="262">
        <f>SUM(V12:V24)</f>
        <v>48</v>
      </c>
      <c r="W25" s="136">
        <f>V25/$I25*100</f>
        <v>73.846153846153854</v>
      </c>
      <c r="X25" s="262">
        <f>SUM(X12:X24)</f>
        <v>75</v>
      </c>
      <c r="Y25" s="450">
        <f>X25/$I25*100</f>
        <v>115.38461538461537</v>
      </c>
      <c r="Z25" s="102"/>
    </row>
    <row r="26" spans="1:26" ht="16.5" customHeight="1">
      <c r="A26" s="102"/>
      <c r="B26" s="102"/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</row>
    <row r="27" spans="1:26" ht="16.5" customHeight="1">
      <c r="A27" s="137" t="s">
        <v>470</v>
      </c>
      <c r="B27" s="102"/>
      <c r="C27" s="102"/>
      <c r="D27" s="102"/>
      <c r="E27" s="102"/>
      <c r="F27" s="102"/>
      <c r="G27" s="304"/>
      <c r="H27" s="304"/>
      <c r="I27" s="304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304"/>
      <c r="Y27" s="102"/>
      <c r="Z27" s="102"/>
    </row>
    <row r="28" spans="1:26" ht="16.5" customHeight="1">
      <c r="A28" s="102"/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304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</row>
    <row r="29" spans="1:26" ht="16.5" customHeight="1">
      <c r="A29" s="102"/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304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</row>
    <row r="30" spans="1:26" ht="16.5" customHeight="1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304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</row>
    <row r="31" spans="1:26" ht="16.5" customHeight="1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304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</row>
    <row r="32" spans="1:26" ht="16.5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</row>
    <row r="33" spans="1:26" ht="16.5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</row>
    <row r="34" spans="1:26" ht="16.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</row>
    <row r="35" spans="1:26" ht="16.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 spans="1:26" ht="16.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</row>
    <row r="37" spans="1:26" ht="15.7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</row>
    <row r="38" spans="1:26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</row>
    <row r="39" spans="1:26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</row>
    <row r="40" spans="1:26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</row>
    <row r="41" spans="1:26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</row>
    <row r="42" spans="1:26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</row>
    <row r="43" spans="1:26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 spans="1:26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</row>
    <row r="45" spans="1:26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 spans="1:26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 spans="1:26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26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 spans="1:26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spans="1:26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 spans="1:26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 spans="1:26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 spans="1:26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spans="1:26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 spans="1:26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 spans="1:26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 spans="1:26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spans="1:26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 spans="1:26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 spans="1:26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 spans="1:26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spans="1:26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 spans="1:26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 spans="1:26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 spans="1:26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spans="1:26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 spans="1:26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 spans="1:26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 spans="1:26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 spans="1:26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 spans="1:26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 spans="1:26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 spans="1:26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 spans="1:26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 spans="1:26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 spans="1:26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 spans="1:26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 spans="1:26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 spans="1:26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 spans="1:26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 spans="1:26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 spans="1:26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 spans="1:26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 spans="1:26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 spans="1:26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 spans="1:26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 spans="1:26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 spans="1:26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 spans="1:26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 spans="1:26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 spans="1:26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 spans="1:26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 spans="1:26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 spans="1:2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 spans="1:26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 spans="1:26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 spans="1:26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 spans="1:26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 spans="1:26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 spans="1:26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 spans="1:26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 spans="1:26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 spans="1:26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 spans="1:26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 spans="1:26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 spans="1:26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 spans="1:26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 spans="1:26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 spans="1:26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 spans="1:26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 spans="1:26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 spans="1:26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 spans="1:26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 spans="1:26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 spans="1:26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 spans="1:26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 spans="1:26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 spans="1:26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 spans="1:26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 spans="1:26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 spans="1:26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 spans="1:26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 spans="1:26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 spans="1:26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 spans="1:26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 spans="1:26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 spans="1:26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 spans="1:26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 spans="1:26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 spans="1:26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 spans="1:26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 spans="1:26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 spans="1:26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 spans="1:26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 spans="1:26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 spans="1:26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 spans="1:26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 spans="1:26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 spans="1:26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 spans="1:26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 spans="1:26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 spans="1:26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 spans="1:26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 spans="1:26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 spans="1:26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 spans="1:26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 spans="1:26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 spans="1:26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 spans="1:26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 spans="1:26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 spans="1:26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 spans="1:26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 spans="1:26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 spans="1:26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 spans="1:26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 spans="1:26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 spans="1:26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 spans="1:26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 spans="1:26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 spans="1:26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 spans="1:26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 spans="1:26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 spans="1:26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 spans="1:26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 spans="1:26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 spans="1:26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 spans="1:26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 spans="1:26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 spans="1:26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 spans="1:26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 spans="1:26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 spans="1:26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 spans="1:26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 spans="1:26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 spans="1:26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 spans="1:26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 spans="1:26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 spans="1:26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 spans="1:26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 spans="1:26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 spans="1:26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 spans="1:26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 spans="1:26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 spans="1:26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 spans="1:26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 spans="1:26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 spans="1:26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 spans="1:26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 spans="1:26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 spans="1:26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 spans="1:26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 spans="1:26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 spans="1:26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 spans="1:26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 spans="1:26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 spans="1:26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 spans="1:26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 spans="1:26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 spans="1:26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 spans="1:26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 spans="1:26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 spans="1:26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 spans="1:26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 spans="1:26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 spans="1:26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 spans="1:26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 spans="1:26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 spans="1:26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 spans="1:26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 spans="1:26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 spans="1:26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 spans="1:26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 spans="1:26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 spans="1:26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 spans="1:26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 spans="1:26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</row>
    <row r="222" spans="1:26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</row>
    <row r="223" spans="1:26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</row>
    <row r="224" spans="1:26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</row>
    <row r="225" spans="1:26" ht="15.75" customHeight="1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</row>
    <row r="226" spans="1:26" ht="15.75" customHeight="1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</row>
    <row r="227" spans="1:26" ht="15.75" customHeight="1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</row>
    <row r="228" spans="1:26" ht="15.75" customHeight="1"/>
    <row r="229" spans="1:26" ht="15.75" customHeight="1"/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9">
    <mergeCell ref="A3:Y3"/>
    <mergeCell ref="A4:Y4"/>
    <mergeCell ref="J5:L5"/>
    <mergeCell ref="M5:N5"/>
    <mergeCell ref="K6:L6"/>
    <mergeCell ref="A8:A10"/>
    <mergeCell ref="B8:B10"/>
    <mergeCell ref="X9:Y9"/>
    <mergeCell ref="T9:U9"/>
    <mergeCell ref="V9:W9"/>
    <mergeCell ref="G8:I9"/>
    <mergeCell ref="J8:Y8"/>
    <mergeCell ref="J9:K9"/>
    <mergeCell ref="L9:M9"/>
    <mergeCell ref="N9:O9"/>
    <mergeCell ref="P9:Q9"/>
    <mergeCell ref="R9:S9"/>
    <mergeCell ref="C8:C10"/>
    <mergeCell ref="D8:F9"/>
  </mergeCells>
  <printOptions horizontalCentered="1"/>
  <pageMargins left="1.1100000000000001" right="0.9" top="1.1499999999999999" bottom="0.9" header="0" footer="0"/>
  <pageSetup paperSize="9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1000"/>
  <sheetViews>
    <sheetView zoomScale="55" zoomScaleNormal="55" workbookViewId="0">
      <selection activeCell="A7" sqref="A7:R26"/>
    </sheetView>
  </sheetViews>
  <sheetFormatPr defaultColWidth="14.42578125" defaultRowHeight="15" customHeight="1"/>
  <cols>
    <col min="1" max="1" width="5.5703125" customWidth="1"/>
    <col min="2" max="2" width="29.28515625" customWidth="1"/>
    <col min="3" max="3" width="20.7109375" customWidth="1"/>
    <col min="4" max="18" width="13.7109375" customWidth="1"/>
    <col min="19" max="26" width="9.28515625" customWidth="1"/>
  </cols>
  <sheetData>
    <row r="1" spans="1:26" ht="15.75">
      <c r="A1" s="101" t="s">
        <v>867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>
      <c r="A2" s="102" t="s">
        <v>400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5.75">
      <c r="A3" s="963" t="s">
        <v>868</v>
      </c>
      <c r="B3" s="953"/>
      <c r="C3" s="953"/>
      <c r="D3" s="953"/>
      <c r="E3" s="953"/>
      <c r="F3" s="953"/>
      <c r="G3" s="953"/>
      <c r="H3" s="953"/>
      <c r="I3" s="953"/>
      <c r="J3" s="953"/>
      <c r="K3" s="953"/>
      <c r="L3" s="953"/>
      <c r="M3" s="953"/>
      <c r="N3" s="953"/>
      <c r="O3" s="953"/>
      <c r="P3" s="953"/>
      <c r="Q3" s="953"/>
      <c r="R3" s="953"/>
      <c r="S3" s="102"/>
      <c r="T3" s="102"/>
      <c r="U3" s="102"/>
      <c r="V3" s="102"/>
      <c r="W3" s="102"/>
      <c r="X3" s="102"/>
      <c r="Y3" s="102"/>
      <c r="Z3" s="102"/>
    </row>
    <row r="4" spans="1:26" ht="15.75">
      <c r="A4" s="101"/>
      <c r="B4" s="101"/>
      <c r="C4" s="101"/>
      <c r="D4" s="101"/>
      <c r="E4" s="101"/>
      <c r="F4" s="101"/>
      <c r="G4" s="101"/>
      <c r="H4" s="139" t="str">
        <f>'1'!E5</f>
        <v>KABUPATEN/KOTA</v>
      </c>
      <c r="I4" s="105" t="str">
        <f>'1'!$F$5</f>
        <v>KARANGANYAR</v>
      </c>
      <c r="J4" s="101"/>
      <c r="K4" s="103"/>
      <c r="L4" s="103"/>
      <c r="M4" s="103"/>
      <c r="N4" s="101"/>
      <c r="O4" s="101"/>
      <c r="P4" s="103"/>
      <c r="Q4" s="103"/>
      <c r="R4" s="103"/>
      <c r="S4" s="102"/>
      <c r="T4" s="102"/>
      <c r="U4" s="102"/>
      <c r="V4" s="102"/>
      <c r="W4" s="102"/>
      <c r="X4" s="102"/>
      <c r="Y4" s="102"/>
      <c r="Z4" s="102"/>
    </row>
    <row r="5" spans="1:26" ht="15.75">
      <c r="A5" s="101"/>
      <c r="B5" s="101"/>
      <c r="C5" s="101"/>
      <c r="D5" s="103"/>
      <c r="E5" s="103"/>
      <c r="F5" s="103"/>
      <c r="G5" s="101"/>
      <c r="H5" s="139" t="str">
        <f>'1'!E6</f>
        <v>TAHUN</v>
      </c>
      <c r="I5" s="105">
        <f>'1'!$F$6</f>
        <v>2023</v>
      </c>
      <c r="J5" s="103"/>
      <c r="K5" s="103"/>
      <c r="L5" s="103"/>
      <c r="M5" s="103"/>
      <c r="N5" s="103"/>
      <c r="O5" s="103"/>
      <c r="P5" s="103"/>
      <c r="Q5" s="103"/>
      <c r="R5" s="103"/>
      <c r="S5" s="102"/>
      <c r="T5" s="102"/>
      <c r="U5" s="102"/>
      <c r="V5" s="102"/>
      <c r="W5" s="102"/>
      <c r="X5" s="102"/>
      <c r="Y5" s="102"/>
      <c r="Z5" s="102"/>
    </row>
    <row r="6" spans="1:26">
      <c r="A6" s="106"/>
      <c r="B6" s="106"/>
      <c r="C6" s="106"/>
      <c r="D6" s="106"/>
      <c r="E6" s="106"/>
      <c r="F6" s="106"/>
      <c r="G6" s="106"/>
      <c r="H6" s="431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2"/>
      <c r="T6" s="102"/>
      <c r="U6" s="102"/>
      <c r="V6" s="102"/>
      <c r="W6" s="102"/>
      <c r="X6" s="102"/>
      <c r="Y6" s="102"/>
      <c r="Z6" s="102"/>
    </row>
    <row r="7" spans="1:26" ht="19.5" customHeight="1">
      <c r="A7" s="964" t="s">
        <v>4</v>
      </c>
      <c r="B7" s="964" t="s">
        <v>498</v>
      </c>
      <c r="C7" s="964" t="str">
        <f>'12'!C7</f>
        <v>DESA</v>
      </c>
      <c r="D7" s="1009" t="s">
        <v>869</v>
      </c>
      <c r="E7" s="995"/>
      <c r="F7" s="995"/>
      <c r="G7" s="995"/>
      <c r="H7" s="995"/>
      <c r="I7" s="995"/>
      <c r="J7" s="995"/>
      <c r="K7" s="995"/>
      <c r="L7" s="995"/>
      <c r="M7" s="995"/>
      <c r="N7" s="995"/>
      <c r="O7" s="995"/>
      <c r="P7" s="995"/>
      <c r="Q7" s="995"/>
      <c r="R7" s="996"/>
      <c r="S7" s="138"/>
      <c r="T7" s="102"/>
      <c r="U7" s="102"/>
      <c r="V7" s="102"/>
      <c r="W7" s="102"/>
      <c r="X7" s="102"/>
      <c r="Y7" s="102"/>
      <c r="Z7" s="102"/>
    </row>
    <row r="8" spans="1:26" ht="21" customHeight="1">
      <c r="A8" s="965"/>
      <c r="B8" s="965"/>
      <c r="C8" s="965"/>
      <c r="D8" s="980" t="s">
        <v>870</v>
      </c>
      <c r="E8" s="958"/>
      <c r="F8" s="958"/>
      <c r="G8" s="958"/>
      <c r="H8" s="959"/>
      <c r="I8" s="980" t="s">
        <v>704</v>
      </c>
      <c r="J8" s="958"/>
      <c r="K8" s="958"/>
      <c r="L8" s="958"/>
      <c r="M8" s="959"/>
      <c r="N8" s="980" t="s">
        <v>871</v>
      </c>
      <c r="O8" s="958"/>
      <c r="P8" s="958"/>
      <c r="Q8" s="958"/>
      <c r="R8" s="959"/>
      <c r="S8" s="138"/>
      <c r="T8" s="102"/>
      <c r="U8" s="102"/>
      <c r="V8" s="102"/>
      <c r="W8" s="102"/>
      <c r="X8" s="102"/>
      <c r="Y8" s="102"/>
      <c r="Z8" s="102"/>
    </row>
    <row r="9" spans="1:26" ht="23.25" customHeight="1">
      <c r="A9" s="965"/>
      <c r="B9" s="965"/>
      <c r="C9" s="965"/>
      <c r="D9" s="962" t="s">
        <v>872</v>
      </c>
      <c r="E9" s="962" t="s">
        <v>873</v>
      </c>
      <c r="F9" s="1008" t="s">
        <v>874</v>
      </c>
      <c r="G9" s="958"/>
      <c r="H9" s="959"/>
      <c r="I9" s="962" t="s">
        <v>872</v>
      </c>
      <c r="J9" s="962" t="s">
        <v>873</v>
      </c>
      <c r="K9" s="1008" t="s">
        <v>874</v>
      </c>
      <c r="L9" s="958"/>
      <c r="M9" s="959"/>
      <c r="N9" s="962" t="s">
        <v>872</v>
      </c>
      <c r="O9" s="962" t="s">
        <v>873</v>
      </c>
      <c r="P9" s="1008" t="s">
        <v>874</v>
      </c>
      <c r="Q9" s="958"/>
      <c r="R9" s="959"/>
      <c r="S9" s="138"/>
      <c r="T9" s="102"/>
      <c r="U9" s="102"/>
      <c r="V9" s="102"/>
      <c r="W9" s="102"/>
      <c r="X9" s="102"/>
      <c r="Y9" s="102"/>
      <c r="Z9" s="102"/>
    </row>
    <row r="10" spans="1:26" ht="34.5" customHeight="1">
      <c r="A10" s="955"/>
      <c r="B10" s="955"/>
      <c r="C10" s="955"/>
      <c r="D10" s="955"/>
      <c r="E10" s="955"/>
      <c r="F10" s="201" t="s">
        <v>875</v>
      </c>
      <c r="G10" s="201" t="s">
        <v>876</v>
      </c>
      <c r="H10" s="201" t="s">
        <v>877</v>
      </c>
      <c r="I10" s="955"/>
      <c r="J10" s="955"/>
      <c r="K10" s="201" t="s">
        <v>875</v>
      </c>
      <c r="L10" s="201" t="s">
        <v>876</v>
      </c>
      <c r="M10" s="201" t="s">
        <v>877</v>
      </c>
      <c r="N10" s="955"/>
      <c r="O10" s="955"/>
      <c r="P10" s="201" t="s">
        <v>878</v>
      </c>
      <c r="Q10" s="201" t="s">
        <v>876</v>
      </c>
      <c r="R10" s="201" t="s">
        <v>877</v>
      </c>
      <c r="S10" s="138"/>
      <c r="T10" s="102"/>
      <c r="U10" s="102"/>
      <c r="V10" s="102"/>
      <c r="W10" s="102"/>
      <c r="X10" s="102"/>
      <c r="Y10" s="102"/>
      <c r="Z10" s="102"/>
    </row>
    <row r="11" spans="1:26">
      <c r="A11" s="142">
        <v>1</v>
      </c>
      <c r="B11" s="142">
        <v>2</v>
      </c>
      <c r="C11" s="142">
        <v>3</v>
      </c>
      <c r="D11" s="280">
        <v>4</v>
      </c>
      <c r="E11" s="115">
        <v>5</v>
      </c>
      <c r="F11" s="115">
        <v>6</v>
      </c>
      <c r="G11" s="115">
        <v>7</v>
      </c>
      <c r="H11" s="115">
        <v>8</v>
      </c>
      <c r="I11" s="115">
        <v>9</v>
      </c>
      <c r="J11" s="115">
        <v>10</v>
      </c>
      <c r="K11" s="115">
        <v>11</v>
      </c>
      <c r="L11" s="115">
        <v>14</v>
      </c>
      <c r="M11" s="115">
        <v>15</v>
      </c>
      <c r="N11" s="115">
        <v>16</v>
      </c>
      <c r="O11" s="115">
        <v>17</v>
      </c>
      <c r="P11" s="115">
        <v>18</v>
      </c>
      <c r="Q11" s="115">
        <v>21</v>
      </c>
      <c r="R11" s="115">
        <v>22</v>
      </c>
      <c r="S11" s="138"/>
      <c r="T11" s="102"/>
      <c r="U11" s="102"/>
      <c r="V11" s="102"/>
      <c r="W11" s="102"/>
      <c r="X11" s="102"/>
      <c r="Y11" s="102"/>
      <c r="Z11" s="102"/>
    </row>
    <row r="12" spans="1:26" ht="15.75">
      <c r="A12" s="120">
        <v>1</v>
      </c>
      <c r="B12" s="176" t="str">
        <f>'9'!C9</f>
        <v>PUSKESMAS JUMAPOLO</v>
      </c>
      <c r="C12" s="453" t="str">
        <f>'29'!C11</f>
        <v>PASEBAN</v>
      </c>
      <c r="D12" s="491">
        <v>1</v>
      </c>
      <c r="E12" s="492">
        <v>0</v>
      </c>
      <c r="F12" s="493">
        <v>0</v>
      </c>
      <c r="G12" s="493">
        <v>0</v>
      </c>
      <c r="H12" s="493">
        <v>0</v>
      </c>
      <c r="I12" s="492">
        <v>0</v>
      </c>
      <c r="J12" s="492">
        <v>0</v>
      </c>
      <c r="K12" s="493">
        <v>0</v>
      </c>
      <c r="L12" s="493">
        <v>0</v>
      </c>
      <c r="M12" s="493">
        <v>0</v>
      </c>
      <c r="N12" s="494">
        <v>1</v>
      </c>
      <c r="O12" s="493">
        <v>0</v>
      </c>
      <c r="P12" s="493">
        <v>0</v>
      </c>
      <c r="Q12" s="493">
        <v>0</v>
      </c>
      <c r="R12" s="493">
        <v>0</v>
      </c>
      <c r="S12" s="102"/>
      <c r="T12" s="102"/>
      <c r="U12" s="102"/>
      <c r="V12" s="102"/>
      <c r="W12" s="102"/>
      <c r="X12" s="102"/>
      <c r="Y12" s="102"/>
      <c r="Z12" s="102"/>
    </row>
    <row r="13" spans="1:26" ht="15.75">
      <c r="A13" s="120">
        <v>2</v>
      </c>
      <c r="B13" s="176"/>
      <c r="C13" s="453" t="str">
        <f>'29'!C12</f>
        <v>LEMAHBANG</v>
      </c>
      <c r="D13" s="492">
        <v>0</v>
      </c>
      <c r="E13" s="492">
        <v>0</v>
      </c>
      <c r="F13" s="493">
        <v>0</v>
      </c>
      <c r="G13" s="493">
        <v>0</v>
      </c>
      <c r="H13" s="493">
        <v>0</v>
      </c>
      <c r="I13" s="492">
        <v>0</v>
      </c>
      <c r="J13" s="492">
        <v>0</v>
      </c>
      <c r="K13" s="493">
        <v>0</v>
      </c>
      <c r="L13" s="493">
        <v>0</v>
      </c>
      <c r="M13" s="493">
        <v>0</v>
      </c>
      <c r="N13" s="493">
        <v>0</v>
      </c>
      <c r="O13" s="493">
        <v>0</v>
      </c>
      <c r="P13" s="493">
        <v>0</v>
      </c>
      <c r="Q13" s="493">
        <v>0</v>
      </c>
      <c r="R13" s="493">
        <v>0</v>
      </c>
      <c r="S13" s="102"/>
      <c r="T13" s="102"/>
      <c r="U13" s="102"/>
      <c r="V13" s="102"/>
      <c r="W13" s="102"/>
      <c r="X13" s="102"/>
      <c r="Y13" s="102"/>
      <c r="Z13" s="102"/>
    </row>
    <row r="14" spans="1:26" ht="15.75">
      <c r="A14" s="120">
        <v>3</v>
      </c>
      <c r="B14" s="176"/>
      <c r="C14" s="453" t="str">
        <f>'29'!C13</f>
        <v>KARANGBANGUN</v>
      </c>
      <c r="D14" s="492">
        <v>0</v>
      </c>
      <c r="E14" s="492">
        <v>0</v>
      </c>
      <c r="F14" s="493">
        <v>0</v>
      </c>
      <c r="G14" s="493">
        <v>0</v>
      </c>
      <c r="H14" s="493">
        <v>0</v>
      </c>
      <c r="I14" s="492">
        <v>0</v>
      </c>
      <c r="J14" s="492">
        <v>0</v>
      </c>
      <c r="K14" s="493">
        <v>0</v>
      </c>
      <c r="L14" s="493">
        <v>0</v>
      </c>
      <c r="M14" s="493">
        <v>0</v>
      </c>
      <c r="N14" s="493">
        <v>0</v>
      </c>
      <c r="O14" s="493">
        <v>0</v>
      </c>
      <c r="P14" s="493">
        <v>0</v>
      </c>
      <c r="Q14" s="493">
        <v>0</v>
      </c>
      <c r="R14" s="493">
        <v>0</v>
      </c>
      <c r="S14" s="102"/>
      <c r="T14" s="102"/>
      <c r="U14" s="102"/>
      <c r="V14" s="102"/>
      <c r="W14" s="102"/>
      <c r="X14" s="102"/>
      <c r="Y14" s="102"/>
      <c r="Z14" s="102"/>
    </row>
    <row r="15" spans="1:26" ht="15.75">
      <c r="A15" s="120">
        <v>4</v>
      </c>
      <c r="B15" s="176"/>
      <c r="C15" s="453" t="str">
        <f>'29'!C14</f>
        <v>PLOSO</v>
      </c>
      <c r="D15" s="492">
        <v>0</v>
      </c>
      <c r="E15" s="492">
        <v>0</v>
      </c>
      <c r="F15" s="493">
        <v>0</v>
      </c>
      <c r="G15" s="493">
        <v>0</v>
      </c>
      <c r="H15" s="493">
        <v>0</v>
      </c>
      <c r="I15" s="492">
        <v>0</v>
      </c>
      <c r="J15" s="492">
        <v>0</v>
      </c>
      <c r="K15" s="493">
        <v>0</v>
      </c>
      <c r="L15" s="493">
        <v>0</v>
      </c>
      <c r="M15" s="493">
        <v>0</v>
      </c>
      <c r="N15" s="493">
        <v>0</v>
      </c>
      <c r="O15" s="493">
        <v>0</v>
      </c>
      <c r="P15" s="493">
        <v>0</v>
      </c>
      <c r="Q15" s="493">
        <v>0</v>
      </c>
      <c r="R15" s="493">
        <v>0</v>
      </c>
      <c r="S15" s="102"/>
      <c r="T15" s="102"/>
      <c r="U15" s="102"/>
      <c r="V15" s="102"/>
      <c r="W15" s="102"/>
      <c r="X15" s="102"/>
      <c r="Y15" s="102"/>
      <c r="Z15" s="102"/>
    </row>
    <row r="16" spans="1:26" ht="15.75">
      <c r="A16" s="120">
        <v>5</v>
      </c>
      <c r="B16" s="176"/>
      <c r="C16" s="453" t="str">
        <f>'29'!C15</f>
        <v>GIRIWONDO</v>
      </c>
      <c r="D16" s="491">
        <v>0</v>
      </c>
      <c r="E16" s="492">
        <v>0</v>
      </c>
      <c r="F16" s="494">
        <v>0</v>
      </c>
      <c r="G16" s="495">
        <v>0</v>
      </c>
      <c r="H16" s="494">
        <v>0</v>
      </c>
      <c r="I16" s="491">
        <v>0</v>
      </c>
      <c r="J16" s="491">
        <v>0</v>
      </c>
      <c r="K16" s="494">
        <v>0</v>
      </c>
      <c r="L16" s="493">
        <v>0</v>
      </c>
      <c r="M16" s="494">
        <v>0</v>
      </c>
      <c r="N16" s="494">
        <v>0</v>
      </c>
      <c r="O16" s="494">
        <v>0</v>
      </c>
      <c r="P16" s="494">
        <v>2</v>
      </c>
      <c r="Q16" s="493">
        <v>0</v>
      </c>
      <c r="R16" s="494">
        <v>2</v>
      </c>
      <c r="S16" s="102"/>
      <c r="T16" s="102"/>
      <c r="U16" s="102"/>
      <c r="V16" s="102"/>
      <c r="W16" s="102"/>
      <c r="X16" s="102"/>
      <c r="Y16" s="102"/>
      <c r="Z16" s="102"/>
    </row>
    <row r="17" spans="1:26" ht="15.75">
      <c r="A17" s="120">
        <v>6</v>
      </c>
      <c r="B17" s="176"/>
      <c r="C17" s="453" t="str">
        <f>'29'!C16</f>
        <v>KADIPIRO</v>
      </c>
      <c r="D17" s="492">
        <v>0</v>
      </c>
      <c r="E17" s="492">
        <v>0</v>
      </c>
      <c r="F17" s="493">
        <v>0</v>
      </c>
      <c r="G17" s="493">
        <v>0</v>
      </c>
      <c r="H17" s="493">
        <v>0</v>
      </c>
      <c r="I17" s="492">
        <v>0</v>
      </c>
      <c r="J17" s="492">
        <v>0</v>
      </c>
      <c r="K17" s="493">
        <v>0</v>
      </c>
      <c r="L17" s="493">
        <v>0</v>
      </c>
      <c r="M17" s="493">
        <v>0</v>
      </c>
      <c r="N17" s="493">
        <v>0</v>
      </c>
      <c r="O17" s="493">
        <v>0</v>
      </c>
      <c r="P17" s="493">
        <v>0</v>
      </c>
      <c r="Q17" s="493">
        <v>0</v>
      </c>
      <c r="R17" s="493">
        <v>0</v>
      </c>
      <c r="S17" s="102"/>
      <c r="T17" s="102"/>
      <c r="U17" s="102"/>
      <c r="V17" s="102"/>
      <c r="W17" s="102"/>
      <c r="X17" s="102"/>
      <c r="Y17" s="102"/>
      <c r="Z17" s="102"/>
    </row>
    <row r="18" spans="1:26" ht="15.75">
      <c r="A18" s="120">
        <v>7</v>
      </c>
      <c r="B18" s="176"/>
      <c r="C18" s="453" t="str">
        <f>'29'!C17</f>
        <v>JUMANTORO</v>
      </c>
      <c r="D18" s="491">
        <v>0</v>
      </c>
      <c r="E18" s="492">
        <v>0</v>
      </c>
      <c r="F18" s="494">
        <v>0</v>
      </c>
      <c r="G18" s="495">
        <v>0</v>
      </c>
      <c r="H18" s="494">
        <v>0</v>
      </c>
      <c r="I18" s="492">
        <v>0</v>
      </c>
      <c r="J18" s="492">
        <v>0</v>
      </c>
      <c r="K18" s="495">
        <v>0</v>
      </c>
      <c r="L18" s="493">
        <v>0</v>
      </c>
      <c r="M18" s="493">
        <v>0</v>
      </c>
      <c r="N18" s="494">
        <v>0</v>
      </c>
      <c r="O18" s="493">
        <v>0</v>
      </c>
      <c r="P18" s="494">
        <v>0</v>
      </c>
      <c r="Q18" s="493">
        <v>0</v>
      </c>
      <c r="R18" s="494">
        <v>0</v>
      </c>
      <c r="S18" s="102"/>
      <c r="T18" s="102"/>
      <c r="U18" s="102"/>
      <c r="V18" s="102"/>
      <c r="W18" s="102"/>
      <c r="X18" s="102"/>
      <c r="Y18" s="102"/>
      <c r="Z18" s="102"/>
    </row>
    <row r="19" spans="1:26" ht="15.75">
      <c r="A19" s="120">
        <v>8</v>
      </c>
      <c r="B19" s="176"/>
      <c r="C19" s="453" t="str">
        <f>'29'!C18</f>
        <v>KEDAWUNG</v>
      </c>
      <c r="D19" s="492">
        <v>0</v>
      </c>
      <c r="E19" s="492">
        <v>0</v>
      </c>
      <c r="F19" s="493">
        <v>0</v>
      </c>
      <c r="G19" s="493">
        <v>0</v>
      </c>
      <c r="H19" s="493">
        <v>0</v>
      </c>
      <c r="I19" s="492">
        <v>0</v>
      </c>
      <c r="J19" s="492">
        <v>0</v>
      </c>
      <c r="K19" s="493">
        <v>0</v>
      </c>
      <c r="L19" s="493">
        <v>0</v>
      </c>
      <c r="M19" s="493">
        <v>0</v>
      </c>
      <c r="N19" s="493">
        <v>0</v>
      </c>
      <c r="O19" s="493">
        <v>0</v>
      </c>
      <c r="P19" s="493">
        <v>0</v>
      </c>
      <c r="Q19" s="493">
        <v>0</v>
      </c>
      <c r="R19" s="493">
        <v>0</v>
      </c>
      <c r="S19" s="102"/>
      <c r="T19" s="102"/>
      <c r="U19" s="102"/>
      <c r="V19" s="102"/>
      <c r="W19" s="102"/>
      <c r="X19" s="102"/>
      <c r="Y19" s="102"/>
      <c r="Z19" s="102"/>
    </row>
    <row r="20" spans="1:26" ht="15.75">
      <c r="A20" s="120">
        <v>9</v>
      </c>
      <c r="B20" s="176"/>
      <c r="C20" s="453" t="str">
        <f>'29'!C19</f>
        <v>BAKALAN</v>
      </c>
      <c r="D20" s="491">
        <v>1</v>
      </c>
      <c r="E20" s="492">
        <v>0</v>
      </c>
      <c r="F20" s="493">
        <v>0</v>
      </c>
      <c r="G20" s="493">
        <v>0</v>
      </c>
      <c r="H20" s="493">
        <v>0</v>
      </c>
      <c r="I20" s="492">
        <v>0</v>
      </c>
      <c r="J20" s="492">
        <v>0</v>
      </c>
      <c r="K20" s="493">
        <v>0</v>
      </c>
      <c r="L20" s="493">
        <v>0</v>
      </c>
      <c r="M20" s="493">
        <v>0</v>
      </c>
      <c r="N20" s="494">
        <v>1</v>
      </c>
      <c r="O20" s="493">
        <v>0</v>
      </c>
      <c r="P20" s="493">
        <v>0</v>
      </c>
      <c r="Q20" s="493">
        <v>0</v>
      </c>
      <c r="R20" s="493">
        <v>0</v>
      </c>
      <c r="S20" s="102"/>
      <c r="T20" s="102"/>
      <c r="U20" s="102"/>
      <c r="V20" s="102"/>
      <c r="W20" s="102"/>
      <c r="X20" s="102"/>
      <c r="Y20" s="102"/>
      <c r="Z20" s="102"/>
    </row>
    <row r="21" spans="1:26" ht="15.75" customHeight="1">
      <c r="A21" s="120">
        <v>10</v>
      </c>
      <c r="B21" s="176"/>
      <c r="C21" s="453" t="str">
        <f>'29'!C20</f>
        <v>JUMAPOLO</v>
      </c>
      <c r="D21" s="492">
        <v>0</v>
      </c>
      <c r="E21" s="492">
        <v>0</v>
      </c>
      <c r="F21" s="493">
        <v>0</v>
      </c>
      <c r="G21" s="493">
        <v>0</v>
      </c>
      <c r="H21" s="493">
        <v>0</v>
      </c>
      <c r="I21" s="492">
        <v>0</v>
      </c>
      <c r="J21" s="492">
        <v>0</v>
      </c>
      <c r="K21" s="493">
        <v>0</v>
      </c>
      <c r="L21" s="493">
        <v>0</v>
      </c>
      <c r="M21" s="493">
        <v>0</v>
      </c>
      <c r="N21" s="493">
        <v>0</v>
      </c>
      <c r="O21" s="493">
        <v>0</v>
      </c>
      <c r="P21" s="493">
        <v>0</v>
      </c>
      <c r="Q21" s="493">
        <v>0</v>
      </c>
      <c r="R21" s="493">
        <v>0</v>
      </c>
      <c r="S21" s="102"/>
      <c r="T21" s="102"/>
      <c r="U21" s="102"/>
      <c r="V21" s="102"/>
      <c r="W21" s="102"/>
      <c r="X21" s="102"/>
      <c r="Y21" s="102"/>
      <c r="Z21" s="102"/>
    </row>
    <row r="22" spans="1:26" ht="15.75" customHeight="1">
      <c r="A22" s="120">
        <v>11</v>
      </c>
      <c r="B22" s="176"/>
      <c r="C22" s="453" t="str">
        <f>'29'!C21</f>
        <v>KWANGSAN</v>
      </c>
      <c r="D22" s="492">
        <v>0</v>
      </c>
      <c r="E22" s="492">
        <v>0</v>
      </c>
      <c r="F22" s="493">
        <v>0</v>
      </c>
      <c r="G22" s="493">
        <v>0</v>
      </c>
      <c r="H22" s="493">
        <v>0</v>
      </c>
      <c r="I22" s="491">
        <v>0</v>
      </c>
      <c r="J22" s="492">
        <v>0</v>
      </c>
      <c r="K22" s="494">
        <v>0</v>
      </c>
      <c r="L22" s="493">
        <v>0</v>
      </c>
      <c r="M22" s="494">
        <v>0</v>
      </c>
      <c r="N22" s="494">
        <v>0</v>
      </c>
      <c r="O22" s="493">
        <v>0</v>
      </c>
      <c r="P22" s="494">
        <v>0</v>
      </c>
      <c r="Q22" s="493">
        <v>0</v>
      </c>
      <c r="R22" s="494">
        <v>0</v>
      </c>
      <c r="S22" s="102"/>
      <c r="T22" s="102"/>
      <c r="U22" s="102"/>
      <c r="V22" s="102"/>
      <c r="W22" s="102"/>
      <c r="X22" s="102"/>
      <c r="Y22" s="102"/>
      <c r="Z22" s="102"/>
    </row>
    <row r="23" spans="1:26" ht="15.75" customHeight="1">
      <c r="A23" s="120">
        <v>12</v>
      </c>
      <c r="B23" s="454"/>
      <c r="C23" s="453" t="str">
        <f>'29'!C22</f>
        <v>JATIREJO</v>
      </c>
      <c r="D23" s="492">
        <v>0</v>
      </c>
      <c r="E23" s="491">
        <v>0</v>
      </c>
      <c r="F23" s="494">
        <v>0</v>
      </c>
      <c r="G23" s="493">
        <v>0</v>
      </c>
      <c r="H23" s="494">
        <v>0</v>
      </c>
      <c r="I23" s="492">
        <v>0</v>
      </c>
      <c r="J23" s="492">
        <v>0</v>
      </c>
      <c r="K23" s="493">
        <v>0</v>
      </c>
      <c r="L23" s="493">
        <v>0</v>
      </c>
      <c r="M23" s="493">
        <v>0</v>
      </c>
      <c r="N23" s="493">
        <v>0</v>
      </c>
      <c r="O23" s="494">
        <v>0</v>
      </c>
      <c r="P23" s="494">
        <v>0</v>
      </c>
      <c r="Q23" s="493">
        <v>0</v>
      </c>
      <c r="R23" s="494">
        <v>0</v>
      </c>
      <c r="S23" s="102"/>
      <c r="T23" s="102"/>
      <c r="U23" s="102"/>
      <c r="V23" s="102"/>
      <c r="W23" s="102"/>
      <c r="X23" s="102"/>
      <c r="Y23" s="102"/>
      <c r="Z23" s="102"/>
    </row>
    <row r="24" spans="1:26" ht="15.75" customHeight="1">
      <c r="A24" s="175"/>
      <c r="B24" s="203"/>
      <c r="C24" s="138"/>
      <c r="D24" s="496"/>
      <c r="E24" s="496"/>
      <c r="F24" s="496"/>
      <c r="G24" s="496"/>
      <c r="H24" s="496"/>
      <c r="I24" s="496"/>
      <c r="J24" s="496"/>
      <c r="K24" s="496"/>
      <c r="L24" s="496"/>
      <c r="M24" s="496"/>
      <c r="N24" s="496"/>
      <c r="O24" s="496"/>
      <c r="P24" s="496"/>
      <c r="Q24" s="496"/>
      <c r="R24" s="496"/>
      <c r="S24" s="102"/>
      <c r="T24" s="102"/>
      <c r="U24" s="102"/>
      <c r="V24" s="102"/>
      <c r="W24" s="102"/>
      <c r="X24" s="102"/>
      <c r="Y24" s="102"/>
      <c r="Z24" s="102"/>
    </row>
    <row r="25" spans="1:26" ht="15.75" customHeight="1">
      <c r="A25" s="308" t="s">
        <v>591</v>
      </c>
      <c r="B25" s="308"/>
      <c r="C25" s="228"/>
      <c r="D25" s="497">
        <v>2</v>
      </c>
      <c r="E25" s="498">
        <v>0</v>
      </c>
      <c r="F25" s="498">
        <v>0</v>
      </c>
      <c r="G25" s="497">
        <v>0</v>
      </c>
      <c r="H25" s="499">
        <v>0</v>
      </c>
      <c r="I25" s="499">
        <v>0</v>
      </c>
      <c r="J25" s="499">
        <v>0</v>
      </c>
      <c r="K25" s="499">
        <v>0</v>
      </c>
      <c r="L25" s="500">
        <v>0</v>
      </c>
      <c r="M25" s="499">
        <v>0</v>
      </c>
      <c r="N25" s="499">
        <v>2</v>
      </c>
      <c r="O25" s="499">
        <v>0</v>
      </c>
      <c r="P25" s="499">
        <v>2</v>
      </c>
      <c r="Q25" s="500">
        <v>0</v>
      </c>
      <c r="R25" s="499">
        <v>2</v>
      </c>
      <c r="S25" s="102"/>
      <c r="T25" s="102"/>
      <c r="U25" s="102"/>
      <c r="V25" s="102"/>
      <c r="W25" s="102"/>
      <c r="X25" s="102"/>
      <c r="Y25" s="102"/>
      <c r="Z25" s="102"/>
    </row>
    <row r="26" spans="1:26" ht="15.75" customHeight="1">
      <c r="A26" s="1040" t="s">
        <v>879</v>
      </c>
      <c r="B26" s="993"/>
      <c r="C26" s="993"/>
      <c r="D26" s="499">
        <v>2</v>
      </c>
      <c r="E26" s="501"/>
      <c r="F26" s="499">
        <v>2</v>
      </c>
      <c r="G26" s="500" t="s">
        <v>852</v>
      </c>
      <c r="H26" s="499">
        <v>2</v>
      </c>
      <c r="I26" s="499">
        <v>0</v>
      </c>
      <c r="J26" s="501"/>
      <c r="K26" s="499">
        <v>0</v>
      </c>
      <c r="L26" s="500" t="s">
        <v>852</v>
      </c>
      <c r="M26" s="499">
        <v>0</v>
      </c>
      <c r="N26" s="499">
        <v>2</v>
      </c>
      <c r="O26" s="501"/>
      <c r="P26" s="499">
        <v>2</v>
      </c>
      <c r="Q26" s="500" t="s">
        <v>852</v>
      </c>
      <c r="R26" s="502">
        <v>0</v>
      </c>
      <c r="S26" s="102"/>
      <c r="T26" s="102"/>
      <c r="U26" s="102"/>
      <c r="V26" s="102"/>
      <c r="W26" s="102"/>
      <c r="X26" s="102"/>
      <c r="Y26" s="102"/>
      <c r="Z26" s="102"/>
    </row>
    <row r="27" spans="1:26" ht="15.75" customHeight="1">
      <c r="A27" s="102"/>
      <c r="B27" s="102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</row>
    <row r="28" spans="1:26" ht="15.75" customHeight="1">
      <c r="A28" s="137" t="s">
        <v>710</v>
      </c>
      <c r="B28" s="137"/>
      <c r="C28" s="102"/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  <c r="O28" s="304"/>
      <c r="P28" s="304"/>
      <c r="Q28" s="304"/>
      <c r="R28" s="304"/>
      <c r="S28" s="102"/>
      <c r="T28" s="102"/>
      <c r="U28" s="102"/>
      <c r="V28" s="102"/>
      <c r="W28" s="102"/>
      <c r="X28" s="102"/>
      <c r="Y28" s="102"/>
      <c r="Z28" s="102"/>
    </row>
    <row r="29" spans="1:26" ht="15.75" customHeight="1">
      <c r="A29" s="137" t="s">
        <v>880</v>
      </c>
      <c r="B29" s="137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</row>
    <row r="30" spans="1:26" ht="15.75" customHeight="1">
      <c r="A30" s="137"/>
      <c r="B30" s="137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</row>
    <row r="31" spans="1:26" ht="15.75" customHeight="1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</row>
    <row r="32" spans="1:26" ht="15.75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</row>
    <row r="33" spans="1:26" ht="15.75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</row>
    <row r="34" spans="1:26" ht="15.7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</row>
    <row r="35" spans="1:26" ht="19.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 spans="1:26" ht="19.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338"/>
      <c r="T36" s="102"/>
      <c r="U36" s="102"/>
      <c r="V36" s="102"/>
      <c r="W36" s="102"/>
      <c r="X36" s="102"/>
      <c r="Y36" s="102"/>
      <c r="Z36" s="102"/>
    </row>
    <row r="37" spans="1:26" ht="15.7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</row>
    <row r="38" spans="1:26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</row>
    <row r="39" spans="1:26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</row>
    <row r="40" spans="1:26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</row>
    <row r="41" spans="1:26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</row>
    <row r="42" spans="1:26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</row>
    <row r="43" spans="1:26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 spans="1:26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</row>
    <row r="45" spans="1:26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 spans="1:26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 spans="1:26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26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 spans="1:26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spans="1:26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 spans="1:26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 spans="1:26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 spans="1:26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spans="1:26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 spans="1:26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 spans="1:26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 spans="1:26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spans="1:26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 spans="1:26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 spans="1:26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 spans="1:26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spans="1:26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 spans="1:26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 spans="1:26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 spans="1:26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spans="1:26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 spans="1:26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 spans="1:26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 spans="1:26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 spans="1:26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 spans="1:26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 spans="1:26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 spans="1:26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 spans="1:26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 spans="1:26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 spans="1:26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 spans="1:26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 spans="1:26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 spans="1:26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 spans="1:26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 spans="1:26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 spans="1:26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 spans="1:26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 spans="1:26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 spans="1:26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 spans="1:26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 spans="1:26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 spans="1:26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 spans="1:26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 spans="1:26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 spans="1:26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 spans="1:26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 spans="1:26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 spans="1:2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 spans="1:26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 spans="1:26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 spans="1:26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 spans="1:26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 spans="1:26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 spans="1:26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 spans="1:26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 spans="1:26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 spans="1:26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 spans="1:26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 spans="1:26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 spans="1:26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 spans="1:26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 spans="1:26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 spans="1:26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 spans="1:26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 spans="1:26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 spans="1:26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 spans="1:26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 spans="1:26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 spans="1:26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 spans="1:26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 spans="1:26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 spans="1:26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 spans="1:26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 spans="1:26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 spans="1:26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 spans="1:26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 spans="1:26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 spans="1:26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 spans="1:26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 spans="1:26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 spans="1:26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 spans="1:26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 spans="1:26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 spans="1:26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 spans="1:26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 spans="1:26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 spans="1:26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 spans="1:26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 spans="1:26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 spans="1:26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 spans="1:26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 spans="1:26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 spans="1:26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 spans="1:26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 spans="1:26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 spans="1:26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 spans="1:26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 spans="1:26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 spans="1:26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 spans="1:26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 spans="1:26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 spans="1:26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 spans="1:26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 spans="1:26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 spans="1:26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 spans="1:26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 spans="1:26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 spans="1:26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 spans="1:26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 spans="1:26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 spans="1:26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 spans="1:26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 spans="1:26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 spans="1:26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 spans="1:26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 spans="1:26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 spans="1:26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 spans="1:26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 spans="1:26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 spans="1:26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 spans="1:26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 spans="1:26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 spans="1:26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 spans="1:26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 spans="1:26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 spans="1:26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 spans="1:26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 spans="1:26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 spans="1:26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 spans="1:26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 spans="1:26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 spans="1:26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 spans="1:26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 spans="1:26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 spans="1:26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 spans="1:26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 spans="1:26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 spans="1:26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 spans="1:26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 spans="1:26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 spans="1:26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 spans="1:26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 spans="1:26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 spans="1:26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 spans="1:26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 spans="1:26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 spans="1:26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 spans="1:26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 spans="1:26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 spans="1:26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 spans="1:26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 spans="1:26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 spans="1:26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 spans="1:26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 spans="1:26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 spans="1:26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 spans="1:26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 spans="1:26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 spans="1:26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 spans="1:26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 spans="1:26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 spans="1:26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 spans="1:26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 spans="1:26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 spans="1:26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 spans="1:26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 spans="1:26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 spans="1:26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 spans="1:26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 spans="1:26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</row>
    <row r="222" spans="1:26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</row>
    <row r="223" spans="1:26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</row>
    <row r="224" spans="1:26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</row>
    <row r="225" spans="1:26" ht="15.75" customHeight="1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</row>
    <row r="226" spans="1:26" ht="15.75" customHeight="1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</row>
    <row r="227" spans="1:26" ht="15.75" customHeight="1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</row>
    <row r="228" spans="1:26" ht="15.75" customHeight="1">
      <c r="A228" s="102"/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</row>
    <row r="229" spans="1:26" ht="15.75" customHeight="1">
      <c r="A229" s="102"/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</row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8">
    <mergeCell ref="A26:C26"/>
    <mergeCell ref="D8:H8"/>
    <mergeCell ref="F9:H9"/>
    <mergeCell ref="A3:R3"/>
    <mergeCell ref="A7:A10"/>
    <mergeCell ref="B7:B10"/>
    <mergeCell ref="D7:R7"/>
    <mergeCell ref="I8:M8"/>
    <mergeCell ref="E9:E10"/>
    <mergeCell ref="O9:O10"/>
    <mergeCell ref="I9:I10"/>
    <mergeCell ref="J9:J10"/>
    <mergeCell ref="K9:M9"/>
    <mergeCell ref="N9:N10"/>
    <mergeCell ref="N8:R8"/>
    <mergeCell ref="P9:R9"/>
    <mergeCell ref="C7:C10"/>
    <mergeCell ref="D9:D10"/>
  </mergeCells>
  <printOptions horizontalCentered="1"/>
  <pageMargins left="0.74803149606299202" right="0.74803149606299202" top="0.98425196850393704" bottom="0.98425196850393704" header="0" footer="0"/>
  <pageSetup paperSize="9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1000"/>
  <sheetViews>
    <sheetView topLeftCell="A2" zoomScale="73" zoomScaleNormal="73" workbookViewId="0">
      <selection activeCell="A7" sqref="A7:T25"/>
    </sheetView>
  </sheetViews>
  <sheetFormatPr defaultColWidth="14.42578125" defaultRowHeight="15" customHeight="1"/>
  <cols>
    <col min="1" max="1" width="7.7109375" customWidth="1"/>
    <col min="2" max="2" width="30.7109375" customWidth="1"/>
    <col min="3" max="3" width="21.85546875" customWidth="1"/>
    <col min="4" max="4" width="19.42578125" customWidth="1"/>
    <col min="5" max="5" width="17.140625" customWidth="1"/>
    <col min="6" max="6" width="17.7109375" customWidth="1"/>
    <col min="7" max="7" width="10.85546875" customWidth="1"/>
    <col min="8" max="8" width="17.42578125" customWidth="1"/>
    <col min="9" max="9" width="17.7109375" customWidth="1"/>
    <col min="10" max="10" width="21.85546875" customWidth="1"/>
    <col min="11" max="11" width="15.42578125" customWidth="1"/>
    <col min="12" max="12" width="15.85546875" customWidth="1"/>
    <col min="13" max="13" width="16.7109375" customWidth="1"/>
    <col min="14" max="14" width="12.5703125" customWidth="1"/>
    <col min="15" max="15" width="17.5703125" customWidth="1"/>
    <col min="16" max="16" width="16.7109375" customWidth="1"/>
    <col min="17" max="17" width="14.85546875" customWidth="1"/>
    <col min="18" max="18" width="21.85546875" customWidth="1"/>
    <col min="19" max="19" width="15.5703125" customWidth="1"/>
    <col min="20" max="20" width="16.85546875" customWidth="1"/>
    <col min="21" max="26" width="21.85546875" customWidth="1"/>
  </cols>
  <sheetData>
    <row r="1" spans="1:26" ht="15.75">
      <c r="A1" s="101" t="s">
        <v>853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>
      <c r="A2" s="102" t="s">
        <v>400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6.5">
      <c r="A3" s="1000" t="s">
        <v>854</v>
      </c>
      <c r="B3" s="953"/>
      <c r="C3" s="953"/>
      <c r="D3" s="953"/>
      <c r="E3" s="953"/>
      <c r="F3" s="953"/>
      <c r="G3" s="953"/>
      <c r="H3" s="953"/>
      <c r="I3" s="953"/>
      <c r="J3" s="953"/>
      <c r="K3" s="953"/>
      <c r="L3" s="953"/>
      <c r="M3" s="953"/>
      <c r="N3" s="953"/>
      <c r="O3" s="953"/>
      <c r="P3" s="953"/>
      <c r="Q3" s="953"/>
      <c r="R3" s="953"/>
      <c r="S3" s="953"/>
      <c r="T3" s="953"/>
      <c r="U3" s="285"/>
      <c r="V3" s="285"/>
      <c r="W3" s="285"/>
      <c r="X3" s="285"/>
      <c r="Y3" s="285"/>
      <c r="Z3" s="285"/>
    </row>
    <row r="4" spans="1:26" ht="16.5">
      <c r="A4" s="275"/>
      <c r="B4" s="275"/>
      <c r="C4" s="275"/>
      <c r="D4" s="275"/>
      <c r="E4" s="275"/>
      <c r="F4" s="275"/>
      <c r="G4" s="275"/>
      <c r="H4" s="139" t="str">
        <f>'1'!E5</f>
        <v>KABUPATEN/KOTA</v>
      </c>
      <c r="I4" s="105" t="str">
        <f>'1'!$F$5</f>
        <v>KARANGANYAR</v>
      </c>
      <c r="J4" s="275"/>
      <c r="K4" s="274"/>
      <c r="L4" s="274"/>
      <c r="M4" s="275"/>
      <c r="N4" s="275"/>
      <c r="O4" s="277"/>
      <c r="P4" s="277"/>
      <c r="Q4" s="277"/>
      <c r="R4" s="277"/>
      <c r="S4" s="277"/>
      <c r="T4" s="275"/>
      <c r="U4" s="285"/>
      <c r="V4" s="285"/>
      <c r="W4" s="285"/>
      <c r="X4" s="285"/>
      <c r="Y4" s="285"/>
      <c r="Z4" s="285"/>
    </row>
    <row r="5" spans="1:26" ht="16.5">
      <c r="A5" s="275"/>
      <c r="B5" s="275"/>
      <c r="C5" s="275"/>
      <c r="D5" s="274"/>
      <c r="E5" s="274"/>
      <c r="F5" s="275"/>
      <c r="G5" s="275"/>
      <c r="H5" s="139" t="str">
        <f>'1'!E6</f>
        <v>TAHUN</v>
      </c>
      <c r="I5" s="105">
        <f>'1'!$F$6</f>
        <v>2023</v>
      </c>
      <c r="J5" s="275"/>
      <c r="K5" s="274"/>
      <c r="L5" s="274"/>
      <c r="M5" s="275"/>
      <c r="N5" s="275"/>
      <c r="O5" s="277"/>
      <c r="P5" s="277"/>
      <c r="Q5" s="277"/>
      <c r="R5" s="277"/>
      <c r="S5" s="277"/>
      <c r="T5" s="275"/>
      <c r="U5" s="285"/>
      <c r="V5" s="285"/>
      <c r="W5" s="285"/>
      <c r="X5" s="285"/>
      <c r="Y5" s="285"/>
      <c r="Z5" s="285"/>
    </row>
    <row r="6" spans="1:26">
      <c r="A6" s="106"/>
      <c r="B6" s="106"/>
      <c r="C6" s="106"/>
      <c r="D6" s="106"/>
      <c r="E6" s="106"/>
      <c r="F6" s="106"/>
      <c r="G6" s="431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2"/>
      <c r="V6" s="102"/>
      <c r="W6" s="102"/>
      <c r="X6" s="102"/>
      <c r="Y6" s="102"/>
      <c r="Z6" s="102"/>
    </row>
    <row r="7" spans="1:26" ht="15.75">
      <c r="A7" s="964" t="s">
        <v>4</v>
      </c>
      <c r="B7" s="964" t="s">
        <v>498</v>
      </c>
      <c r="C7" s="964" t="str">
        <f>'12'!C7</f>
        <v>DESA</v>
      </c>
      <c r="D7" s="966" t="s">
        <v>855</v>
      </c>
      <c r="E7" s="967"/>
      <c r="F7" s="967"/>
      <c r="G7" s="967"/>
      <c r="H7" s="967"/>
      <c r="I7" s="967"/>
      <c r="J7" s="967"/>
      <c r="K7" s="968"/>
      <c r="L7" s="988" t="s">
        <v>856</v>
      </c>
      <c r="M7" s="977"/>
      <c r="N7" s="977"/>
      <c r="O7" s="977"/>
      <c r="P7" s="977"/>
      <c r="Q7" s="977"/>
      <c r="R7" s="977"/>
      <c r="S7" s="977"/>
      <c r="T7" s="978"/>
      <c r="U7" s="102"/>
      <c r="V7" s="102"/>
      <c r="W7" s="102"/>
      <c r="X7" s="102"/>
      <c r="Y7" s="102"/>
      <c r="Z7" s="102"/>
    </row>
    <row r="8" spans="1:26" ht="15" customHeight="1">
      <c r="A8" s="965"/>
      <c r="B8" s="965"/>
      <c r="C8" s="965"/>
      <c r="D8" s="1041" t="s">
        <v>857</v>
      </c>
      <c r="E8" s="1041" t="s">
        <v>848</v>
      </c>
      <c r="F8" s="1041" t="s">
        <v>849</v>
      </c>
      <c r="G8" s="1041" t="s">
        <v>729</v>
      </c>
      <c r="H8" s="1041" t="s">
        <v>850</v>
      </c>
      <c r="I8" s="1041" t="s">
        <v>733</v>
      </c>
      <c r="J8" s="1041" t="s">
        <v>858</v>
      </c>
      <c r="K8" s="1041" t="s">
        <v>735</v>
      </c>
      <c r="L8" s="962" t="s">
        <v>859</v>
      </c>
      <c r="M8" s="962" t="s">
        <v>860</v>
      </c>
      <c r="N8" s="962" t="s">
        <v>861</v>
      </c>
      <c r="O8" s="1041" t="s">
        <v>862</v>
      </c>
      <c r="P8" s="1041" t="s">
        <v>863</v>
      </c>
      <c r="Q8" s="1041" t="s">
        <v>864</v>
      </c>
      <c r="R8" s="962" t="s">
        <v>865</v>
      </c>
      <c r="S8" s="1041" t="s">
        <v>866</v>
      </c>
      <c r="T8" s="962" t="s">
        <v>735</v>
      </c>
      <c r="U8" s="102"/>
      <c r="V8" s="102"/>
      <c r="W8" s="102"/>
      <c r="X8" s="102"/>
      <c r="Y8" s="102"/>
      <c r="Z8" s="102"/>
    </row>
    <row r="9" spans="1:26">
      <c r="A9" s="965"/>
      <c r="B9" s="965"/>
      <c r="C9" s="965"/>
      <c r="D9" s="965"/>
      <c r="E9" s="965"/>
      <c r="F9" s="965"/>
      <c r="G9" s="965"/>
      <c r="H9" s="965"/>
      <c r="I9" s="965"/>
      <c r="J9" s="965"/>
      <c r="K9" s="965"/>
      <c r="L9" s="965"/>
      <c r="M9" s="965"/>
      <c r="N9" s="965"/>
      <c r="O9" s="965"/>
      <c r="P9" s="965"/>
      <c r="Q9" s="965"/>
      <c r="R9" s="965"/>
      <c r="S9" s="965"/>
      <c r="T9" s="965"/>
      <c r="U9" s="102"/>
      <c r="V9" s="102"/>
      <c r="W9" s="102"/>
      <c r="X9" s="102"/>
      <c r="Y9" s="102"/>
      <c r="Z9" s="102"/>
    </row>
    <row r="10" spans="1:26" ht="65.25" customHeight="1">
      <c r="A10" s="955"/>
      <c r="B10" s="955"/>
      <c r="C10" s="955"/>
      <c r="D10" s="955"/>
      <c r="E10" s="955"/>
      <c r="F10" s="955"/>
      <c r="G10" s="955"/>
      <c r="H10" s="955"/>
      <c r="I10" s="955"/>
      <c r="J10" s="955"/>
      <c r="K10" s="955"/>
      <c r="L10" s="955"/>
      <c r="M10" s="955"/>
      <c r="N10" s="955"/>
      <c r="O10" s="955"/>
      <c r="P10" s="955"/>
      <c r="Q10" s="955"/>
      <c r="R10" s="955"/>
      <c r="S10" s="955"/>
      <c r="T10" s="955"/>
      <c r="U10" s="102"/>
      <c r="V10" s="102"/>
      <c r="W10" s="102"/>
      <c r="X10" s="102"/>
      <c r="Y10" s="102"/>
      <c r="Z10" s="102"/>
    </row>
    <row r="11" spans="1:26">
      <c r="A11" s="115">
        <v>1</v>
      </c>
      <c r="B11" s="142">
        <v>2</v>
      </c>
      <c r="C11" s="115">
        <v>3</v>
      </c>
      <c r="D11" s="115">
        <v>4</v>
      </c>
      <c r="E11" s="115">
        <v>5</v>
      </c>
      <c r="F11" s="115">
        <v>6</v>
      </c>
      <c r="G11" s="115">
        <v>7</v>
      </c>
      <c r="H11" s="115">
        <v>8</v>
      </c>
      <c r="I11" s="115">
        <v>9</v>
      </c>
      <c r="J11" s="115">
        <v>10</v>
      </c>
      <c r="K11" s="115">
        <v>11</v>
      </c>
      <c r="L11" s="115">
        <v>12</v>
      </c>
      <c r="M11" s="115">
        <v>13</v>
      </c>
      <c r="N11" s="115">
        <v>14</v>
      </c>
      <c r="O11" s="115">
        <v>15</v>
      </c>
      <c r="P11" s="115">
        <v>16</v>
      </c>
      <c r="Q11" s="115">
        <v>17</v>
      </c>
      <c r="R11" s="115">
        <v>18</v>
      </c>
      <c r="S11" s="115">
        <v>19</v>
      </c>
      <c r="T11" s="115">
        <v>20</v>
      </c>
      <c r="U11" s="102"/>
      <c r="V11" s="102"/>
      <c r="W11" s="102"/>
      <c r="X11" s="102"/>
      <c r="Y11" s="102"/>
      <c r="Z11" s="102"/>
    </row>
    <row r="12" spans="1:26" ht="19.5" customHeight="1">
      <c r="A12" s="487">
        <v>1</v>
      </c>
      <c r="B12" s="199" t="str">
        <f>'9'!C9</f>
        <v>PUSKESMAS JUMAPOLO</v>
      </c>
      <c r="C12" s="422" t="str">
        <f>'29'!C11</f>
        <v>PASEBAN</v>
      </c>
      <c r="D12" s="488">
        <v>0</v>
      </c>
      <c r="E12" s="444">
        <v>1</v>
      </c>
      <c r="F12" s="145">
        <v>0</v>
      </c>
      <c r="G12" s="145">
        <v>0</v>
      </c>
      <c r="H12" s="145">
        <v>0</v>
      </c>
      <c r="I12" s="145">
        <v>0</v>
      </c>
      <c r="J12" s="145">
        <v>0</v>
      </c>
      <c r="K12" s="145">
        <v>0</v>
      </c>
      <c r="L12" s="145">
        <v>0</v>
      </c>
      <c r="M12" s="145">
        <v>0</v>
      </c>
      <c r="N12" s="145">
        <v>0</v>
      </c>
      <c r="O12" s="145">
        <v>0</v>
      </c>
      <c r="P12" s="145">
        <v>0</v>
      </c>
      <c r="Q12" s="145">
        <v>0</v>
      </c>
      <c r="R12" s="145">
        <v>0</v>
      </c>
      <c r="S12" s="145">
        <v>0</v>
      </c>
      <c r="T12" s="145">
        <v>0</v>
      </c>
      <c r="U12" s="102"/>
      <c r="V12" s="102"/>
      <c r="W12" s="102"/>
      <c r="X12" s="102"/>
      <c r="Y12" s="102"/>
      <c r="Z12" s="102"/>
    </row>
    <row r="13" spans="1:26" ht="19.5" customHeight="1">
      <c r="A13" s="487">
        <v>2</v>
      </c>
      <c r="B13" s="199"/>
      <c r="C13" s="422" t="str">
        <f>'29'!C12</f>
        <v>LEMAHBANG</v>
      </c>
      <c r="D13" s="488">
        <v>0</v>
      </c>
      <c r="E13" s="145">
        <v>0</v>
      </c>
      <c r="F13" s="145">
        <v>0</v>
      </c>
      <c r="G13" s="145">
        <v>0</v>
      </c>
      <c r="H13" s="145">
        <v>0</v>
      </c>
      <c r="I13" s="145">
        <v>0</v>
      </c>
      <c r="J13" s="145">
        <v>0</v>
      </c>
      <c r="K13" s="145">
        <v>0</v>
      </c>
      <c r="L13" s="145">
        <v>0</v>
      </c>
      <c r="M13" s="145">
        <v>0</v>
      </c>
      <c r="N13" s="145">
        <v>0</v>
      </c>
      <c r="O13" s="145">
        <v>0</v>
      </c>
      <c r="P13" s="145">
        <v>0</v>
      </c>
      <c r="Q13" s="145">
        <v>0</v>
      </c>
      <c r="R13" s="145">
        <v>0</v>
      </c>
      <c r="S13" s="145">
        <v>0</v>
      </c>
      <c r="T13" s="145">
        <v>0</v>
      </c>
      <c r="U13" s="102"/>
      <c r="V13" s="102"/>
      <c r="W13" s="102"/>
      <c r="X13" s="102"/>
      <c r="Y13" s="102"/>
      <c r="Z13" s="102"/>
    </row>
    <row r="14" spans="1:26" ht="19.5" customHeight="1">
      <c r="A14" s="487">
        <v>3</v>
      </c>
      <c r="B14" s="199"/>
      <c r="C14" s="422" t="str">
        <f>'29'!C13</f>
        <v>KARANGBANGUN</v>
      </c>
      <c r="D14" s="488">
        <v>0</v>
      </c>
      <c r="E14" s="145">
        <v>0</v>
      </c>
      <c r="F14" s="145">
        <v>0</v>
      </c>
      <c r="G14" s="145">
        <v>0</v>
      </c>
      <c r="H14" s="145">
        <v>0</v>
      </c>
      <c r="I14" s="145">
        <v>0</v>
      </c>
      <c r="J14" s="145">
        <v>0</v>
      </c>
      <c r="K14" s="145">
        <v>0</v>
      </c>
      <c r="L14" s="145">
        <v>0</v>
      </c>
      <c r="M14" s="145">
        <v>0</v>
      </c>
      <c r="N14" s="145">
        <v>0</v>
      </c>
      <c r="O14" s="145">
        <v>0</v>
      </c>
      <c r="P14" s="145">
        <v>0</v>
      </c>
      <c r="Q14" s="145">
        <v>0</v>
      </c>
      <c r="R14" s="145">
        <v>0</v>
      </c>
      <c r="S14" s="145">
        <v>0</v>
      </c>
      <c r="T14" s="145">
        <v>0</v>
      </c>
      <c r="U14" s="102"/>
      <c r="V14" s="102"/>
      <c r="W14" s="102"/>
      <c r="X14" s="102"/>
      <c r="Y14" s="102"/>
      <c r="Z14" s="102"/>
    </row>
    <row r="15" spans="1:26" ht="19.5" customHeight="1">
      <c r="A15" s="487">
        <v>4</v>
      </c>
      <c r="B15" s="199"/>
      <c r="C15" s="422" t="str">
        <f>'29'!C14</f>
        <v>PLOSO</v>
      </c>
      <c r="D15" s="488">
        <v>0</v>
      </c>
      <c r="E15" s="145">
        <v>0</v>
      </c>
      <c r="F15" s="145">
        <v>0</v>
      </c>
      <c r="G15" s="145">
        <v>0</v>
      </c>
      <c r="H15" s="145">
        <v>0</v>
      </c>
      <c r="I15" s="145">
        <v>0</v>
      </c>
      <c r="J15" s="145">
        <v>0</v>
      </c>
      <c r="K15" s="145">
        <v>0</v>
      </c>
      <c r="L15" s="145">
        <v>0</v>
      </c>
      <c r="M15" s="145">
        <v>0</v>
      </c>
      <c r="N15" s="145">
        <v>0</v>
      </c>
      <c r="O15" s="145">
        <v>0</v>
      </c>
      <c r="P15" s="145">
        <v>0</v>
      </c>
      <c r="Q15" s="145">
        <v>0</v>
      </c>
      <c r="R15" s="145">
        <v>0</v>
      </c>
      <c r="S15" s="145">
        <v>0</v>
      </c>
      <c r="T15" s="145">
        <v>0</v>
      </c>
      <c r="U15" s="102"/>
      <c r="V15" s="102"/>
      <c r="W15" s="102"/>
      <c r="X15" s="102"/>
      <c r="Y15" s="102"/>
      <c r="Z15" s="102"/>
    </row>
    <row r="16" spans="1:26" ht="19.5" customHeight="1">
      <c r="A16" s="487">
        <v>5</v>
      </c>
      <c r="B16" s="199"/>
      <c r="C16" s="422" t="str">
        <f>'29'!C15</f>
        <v>GIRIWONDO</v>
      </c>
      <c r="D16" s="488">
        <v>0</v>
      </c>
      <c r="E16" s="145">
        <v>0</v>
      </c>
      <c r="F16" s="145">
        <v>0</v>
      </c>
      <c r="G16" s="145">
        <v>0</v>
      </c>
      <c r="H16" s="145">
        <v>0</v>
      </c>
      <c r="I16" s="145">
        <v>0</v>
      </c>
      <c r="J16" s="145">
        <v>0</v>
      </c>
      <c r="K16" s="444">
        <v>0</v>
      </c>
      <c r="L16" s="145">
        <v>0</v>
      </c>
      <c r="M16" s="145">
        <v>0</v>
      </c>
      <c r="N16" s="145">
        <v>0</v>
      </c>
      <c r="O16" s="444">
        <v>0</v>
      </c>
      <c r="P16" s="145">
        <v>0</v>
      </c>
      <c r="Q16" s="145">
        <v>0</v>
      </c>
      <c r="R16" s="145">
        <v>0</v>
      </c>
      <c r="S16" s="145">
        <v>0</v>
      </c>
      <c r="T16" s="145">
        <v>0</v>
      </c>
      <c r="U16" s="102"/>
      <c r="V16" s="102"/>
      <c r="W16" s="102"/>
      <c r="X16" s="102"/>
      <c r="Y16" s="102"/>
      <c r="Z16" s="102"/>
    </row>
    <row r="17" spans="1:26" ht="19.5" customHeight="1">
      <c r="A17" s="487">
        <v>6</v>
      </c>
      <c r="B17" s="199"/>
      <c r="C17" s="422" t="str">
        <f>'29'!C16</f>
        <v>KADIPIRO</v>
      </c>
      <c r="D17" s="488">
        <v>0</v>
      </c>
      <c r="E17" s="145">
        <v>0</v>
      </c>
      <c r="F17" s="145">
        <v>0</v>
      </c>
      <c r="G17" s="145">
        <v>0</v>
      </c>
      <c r="H17" s="145">
        <v>0</v>
      </c>
      <c r="I17" s="145">
        <v>0</v>
      </c>
      <c r="J17" s="145">
        <v>0</v>
      </c>
      <c r="K17" s="145">
        <v>0</v>
      </c>
      <c r="L17" s="145">
        <v>0</v>
      </c>
      <c r="M17" s="145">
        <v>0</v>
      </c>
      <c r="N17" s="145">
        <v>0</v>
      </c>
      <c r="O17" s="145">
        <v>0</v>
      </c>
      <c r="P17" s="145">
        <v>0</v>
      </c>
      <c r="Q17" s="145">
        <v>0</v>
      </c>
      <c r="R17" s="145">
        <v>0</v>
      </c>
      <c r="S17" s="145">
        <v>0</v>
      </c>
      <c r="T17" s="145">
        <v>0</v>
      </c>
      <c r="U17" s="102"/>
      <c r="V17" s="102"/>
      <c r="W17" s="102"/>
      <c r="X17" s="102"/>
      <c r="Y17" s="102"/>
      <c r="Z17" s="102"/>
    </row>
    <row r="18" spans="1:26" ht="19.5" customHeight="1">
      <c r="A18" s="487">
        <v>7</v>
      </c>
      <c r="B18" s="199"/>
      <c r="C18" s="422" t="str">
        <f>'29'!C17</f>
        <v>JUMANTORO</v>
      </c>
      <c r="D18" s="488">
        <v>0</v>
      </c>
      <c r="E18" s="444">
        <v>0</v>
      </c>
      <c r="F18" s="145">
        <v>0</v>
      </c>
      <c r="G18" s="145">
        <v>0</v>
      </c>
      <c r="H18" s="145">
        <v>0</v>
      </c>
      <c r="I18" s="145">
        <v>0</v>
      </c>
      <c r="J18" s="145">
        <v>0</v>
      </c>
      <c r="K18" s="145">
        <v>0</v>
      </c>
      <c r="L18" s="145">
        <v>0</v>
      </c>
      <c r="M18" s="145">
        <v>0</v>
      </c>
      <c r="N18" s="145">
        <v>0</v>
      </c>
      <c r="O18" s="145">
        <v>0</v>
      </c>
      <c r="P18" s="145">
        <v>0</v>
      </c>
      <c r="Q18" s="145">
        <v>0</v>
      </c>
      <c r="R18" s="145">
        <v>0</v>
      </c>
      <c r="S18" s="145">
        <v>0</v>
      </c>
      <c r="T18" s="145">
        <v>0</v>
      </c>
      <c r="U18" s="102"/>
      <c r="V18" s="102"/>
      <c r="W18" s="102"/>
      <c r="X18" s="102"/>
      <c r="Y18" s="102"/>
      <c r="Z18" s="102"/>
    </row>
    <row r="19" spans="1:26" ht="19.5" customHeight="1">
      <c r="A19" s="487">
        <v>8</v>
      </c>
      <c r="B19" s="199"/>
      <c r="C19" s="422" t="str">
        <f>'29'!C18</f>
        <v>KEDAWUNG</v>
      </c>
      <c r="D19" s="488">
        <v>0</v>
      </c>
      <c r="E19" s="145">
        <v>0</v>
      </c>
      <c r="F19" s="145">
        <v>0</v>
      </c>
      <c r="G19" s="145">
        <v>0</v>
      </c>
      <c r="H19" s="145">
        <v>0</v>
      </c>
      <c r="I19" s="145">
        <v>0</v>
      </c>
      <c r="J19" s="145">
        <v>0</v>
      </c>
      <c r="K19" s="145">
        <v>0</v>
      </c>
      <c r="L19" s="145">
        <v>0</v>
      </c>
      <c r="M19" s="145">
        <v>0</v>
      </c>
      <c r="N19" s="145">
        <v>0</v>
      </c>
      <c r="O19" s="145">
        <v>0</v>
      </c>
      <c r="P19" s="145">
        <v>0</v>
      </c>
      <c r="Q19" s="145">
        <v>0</v>
      </c>
      <c r="R19" s="145">
        <v>0</v>
      </c>
      <c r="S19" s="145">
        <v>0</v>
      </c>
      <c r="T19" s="145">
        <v>0</v>
      </c>
      <c r="U19" s="102"/>
      <c r="V19" s="102"/>
      <c r="W19" s="102"/>
      <c r="X19" s="102"/>
      <c r="Y19" s="102"/>
      <c r="Z19" s="102"/>
    </row>
    <row r="20" spans="1:26" ht="19.5" customHeight="1">
      <c r="A20" s="487">
        <v>9</v>
      </c>
      <c r="B20" s="199"/>
      <c r="C20" s="422" t="str">
        <f>'29'!C19</f>
        <v>BAKALAN</v>
      </c>
      <c r="D20" s="488">
        <v>0</v>
      </c>
      <c r="E20" s="145">
        <v>0</v>
      </c>
      <c r="F20" s="145">
        <v>0</v>
      </c>
      <c r="G20" s="145">
        <v>0</v>
      </c>
      <c r="H20" s="145">
        <v>0</v>
      </c>
      <c r="I20" s="145">
        <v>0</v>
      </c>
      <c r="J20" s="145">
        <v>0</v>
      </c>
      <c r="K20" s="145">
        <v>0</v>
      </c>
      <c r="L20" s="145">
        <v>0</v>
      </c>
      <c r="M20" s="145">
        <v>0</v>
      </c>
      <c r="N20" s="145">
        <v>0</v>
      </c>
      <c r="O20" s="145">
        <v>0</v>
      </c>
      <c r="P20" s="145">
        <v>0</v>
      </c>
      <c r="Q20" s="145">
        <v>0</v>
      </c>
      <c r="R20" s="145">
        <v>0</v>
      </c>
      <c r="S20" s="145">
        <v>0</v>
      </c>
      <c r="T20" s="145">
        <v>0</v>
      </c>
      <c r="U20" s="102"/>
      <c r="V20" s="102"/>
      <c r="W20" s="102"/>
      <c r="X20" s="102"/>
      <c r="Y20" s="102"/>
      <c r="Z20" s="102"/>
    </row>
    <row r="21" spans="1:26" ht="19.5" customHeight="1">
      <c r="A21" s="487">
        <v>10</v>
      </c>
      <c r="B21" s="199"/>
      <c r="C21" s="422" t="str">
        <f>'29'!C20</f>
        <v>JUMAPOLO</v>
      </c>
      <c r="D21" s="488">
        <v>0</v>
      </c>
      <c r="E21" s="145">
        <v>0</v>
      </c>
      <c r="F21" s="145">
        <v>0</v>
      </c>
      <c r="G21" s="145">
        <v>0</v>
      </c>
      <c r="H21" s="145">
        <v>0</v>
      </c>
      <c r="I21" s="145">
        <v>0</v>
      </c>
      <c r="J21" s="145">
        <v>0</v>
      </c>
      <c r="K21" s="444">
        <v>1</v>
      </c>
      <c r="L21" s="145">
        <v>0</v>
      </c>
      <c r="M21" s="145">
        <v>0</v>
      </c>
      <c r="N21" s="145">
        <v>0</v>
      </c>
      <c r="O21" s="145">
        <v>0</v>
      </c>
      <c r="P21" s="145">
        <v>0</v>
      </c>
      <c r="Q21" s="145">
        <v>0</v>
      </c>
      <c r="R21" s="145">
        <v>0</v>
      </c>
      <c r="S21" s="145">
        <v>0</v>
      </c>
      <c r="T21" s="145">
        <v>0</v>
      </c>
      <c r="U21" s="102"/>
      <c r="V21" s="102"/>
      <c r="W21" s="102"/>
      <c r="X21" s="102"/>
      <c r="Y21" s="102"/>
      <c r="Z21" s="102"/>
    </row>
    <row r="22" spans="1:26" ht="19.5" customHeight="1">
      <c r="A22" s="487">
        <v>11</v>
      </c>
      <c r="B22" s="199"/>
      <c r="C22" s="422" t="str">
        <f>'29'!C21</f>
        <v>KWANGSAN</v>
      </c>
      <c r="D22" s="489">
        <v>0</v>
      </c>
      <c r="E22" s="145">
        <v>0</v>
      </c>
      <c r="F22" s="145">
        <v>0</v>
      </c>
      <c r="G22" s="145">
        <v>0</v>
      </c>
      <c r="H22" s="145">
        <v>0</v>
      </c>
      <c r="I22" s="145">
        <v>0</v>
      </c>
      <c r="J22" s="145">
        <v>0</v>
      </c>
      <c r="K22" s="145">
        <v>0</v>
      </c>
      <c r="L22" s="145">
        <v>0</v>
      </c>
      <c r="M22" s="145">
        <v>0</v>
      </c>
      <c r="N22" s="145">
        <v>0</v>
      </c>
      <c r="O22" s="145">
        <v>0</v>
      </c>
      <c r="P22" s="145">
        <v>0</v>
      </c>
      <c r="Q22" s="145">
        <v>0</v>
      </c>
      <c r="R22" s="145">
        <v>0</v>
      </c>
      <c r="S22" s="145">
        <v>0</v>
      </c>
      <c r="T22" s="145">
        <v>0</v>
      </c>
      <c r="U22" s="102"/>
      <c r="V22" s="102"/>
      <c r="W22" s="102"/>
      <c r="X22" s="102"/>
      <c r="Y22" s="102"/>
      <c r="Z22" s="102"/>
    </row>
    <row r="23" spans="1:26" ht="19.5" customHeight="1">
      <c r="A23" s="487">
        <v>12</v>
      </c>
      <c r="B23" s="431"/>
      <c r="C23" s="422" t="str">
        <f>'29'!C22</f>
        <v>JATIREJO</v>
      </c>
      <c r="D23" s="488">
        <v>0</v>
      </c>
      <c r="E23" s="145">
        <v>0</v>
      </c>
      <c r="F23" s="145">
        <v>0</v>
      </c>
      <c r="G23" s="145">
        <v>0</v>
      </c>
      <c r="H23" s="145">
        <v>0</v>
      </c>
      <c r="I23" s="145">
        <v>0</v>
      </c>
      <c r="J23" s="145">
        <v>0</v>
      </c>
      <c r="K23" s="145">
        <v>0</v>
      </c>
      <c r="L23" s="145">
        <v>0</v>
      </c>
      <c r="M23" s="444">
        <v>0</v>
      </c>
      <c r="N23" s="145">
        <v>0</v>
      </c>
      <c r="O23" s="145">
        <v>0</v>
      </c>
      <c r="P23" s="145">
        <v>0</v>
      </c>
      <c r="Q23" s="145">
        <v>0</v>
      </c>
      <c r="R23" s="145">
        <v>0</v>
      </c>
      <c r="S23" s="145">
        <v>0</v>
      </c>
      <c r="T23" s="145">
        <v>0</v>
      </c>
      <c r="U23" s="102"/>
      <c r="V23" s="102"/>
      <c r="W23" s="102"/>
      <c r="X23" s="102"/>
      <c r="Y23" s="102"/>
      <c r="Z23" s="102"/>
    </row>
    <row r="24" spans="1:26" ht="19.5" customHeight="1">
      <c r="A24" s="175"/>
      <c r="B24" s="203"/>
      <c r="C24" s="203"/>
      <c r="D24" s="332"/>
      <c r="E24" s="332"/>
      <c r="F24" s="332"/>
      <c r="G24" s="332"/>
      <c r="H24" s="332"/>
      <c r="I24" s="332"/>
      <c r="J24" s="332"/>
      <c r="K24" s="332"/>
      <c r="L24" s="332"/>
      <c r="M24" s="332"/>
      <c r="N24" s="332"/>
      <c r="O24" s="332"/>
      <c r="P24" s="332"/>
      <c r="Q24" s="332"/>
      <c r="R24" s="332"/>
      <c r="S24" s="332"/>
      <c r="T24" s="332"/>
      <c r="U24" s="102"/>
      <c r="V24" s="102"/>
      <c r="W24" s="102"/>
      <c r="X24" s="102"/>
      <c r="Y24" s="102"/>
      <c r="Z24" s="102"/>
    </row>
    <row r="25" spans="1:26" ht="19.5" customHeight="1">
      <c r="A25" s="131" t="s">
        <v>591</v>
      </c>
      <c r="B25" s="131"/>
      <c r="C25" s="131"/>
      <c r="D25" s="262">
        <f t="shared" ref="D25:L25" si="0">SUM(D12:D24)</f>
        <v>0</v>
      </c>
      <c r="E25" s="262">
        <f t="shared" si="0"/>
        <v>1</v>
      </c>
      <c r="F25" s="262">
        <f t="shared" si="0"/>
        <v>0</v>
      </c>
      <c r="G25" s="262">
        <f t="shared" si="0"/>
        <v>0</v>
      </c>
      <c r="H25" s="262">
        <f t="shared" si="0"/>
        <v>0</v>
      </c>
      <c r="I25" s="262">
        <f t="shared" si="0"/>
        <v>0</v>
      </c>
      <c r="J25" s="262">
        <f t="shared" si="0"/>
        <v>0</v>
      </c>
      <c r="K25" s="262">
        <f t="shared" si="0"/>
        <v>1</v>
      </c>
      <c r="L25" s="262">
        <f t="shared" si="0"/>
        <v>0</v>
      </c>
      <c r="M25" s="490">
        <v>0</v>
      </c>
      <c r="N25" s="262">
        <f t="shared" ref="N25:T25" si="1">SUM(N12:N24)</f>
        <v>0</v>
      </c>
      <c r="O25" s="262">
        <f t="shared" si="1"/>
        <v>0</v>
      </c>
      <c r="P25" s="262">
        <f t="shared" si="1"/>
        <v>0</v>
      </c>
      <c r="Q25" s="262">
        <f t="shared" si="1"/>
        <v>0</v>
      </c>
      <c r="R25" s="262">
        <f t="shared" si="1"/>
        <v>0</v>
      </c>
      <c r="S25" s="262">
        <f t="shared" si="1"/>
        <v>0</v>
      </c>
      <c r="T25" s="262">
        <f t="shared" si="1"/>
        <v>0</v>
      </c>
      <c r="U25" s="102"/>
      <c r="V25" s="102"/>
      <c r="W25" s="102"/>
      <c r="X25" s="102"/>
      <c r="Y25" s="102"/>
      <c r="Z25" s="102"/>
    </row>
    <row r="26" spans="1:26" ht="19.5" customHeight="1">
      <c r="A26" s="102"/>
      <c r="B26" s="102"/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</row>
    <row r="27" spans="1:26" ht="19.5" customHeight="1">
      <c r="A27" s="137" t="s">
        <v>710</v>
      </c>
      <c r="B27" s="102"/>
      <c r="C27" s="102"/>
      <c r="D27" s="304"/>
      <c r="E27" s="304"/>
      <c r="F27" s="304"/>
      <c r="G27" s="304"/>
      <c r="H27" s="304"/>
      <c r="I27" s="304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102"/>
      <c r="V27" s="102"/>
      <c r="W27" s="102"/>
      <c r="X27" s="102"/>
      <c r="Y27" s="102"/>
      <c r="Z27" s="102"/>
    </row>
    <row r="28" spans="1:26" ht="19.5" customHeight="1">
      <c r="A28" s="102"/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</row>
    <row r="29" spans="1:26" ht="19.5" customHeight="1">
      <c r="A29" s="102"/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</row>
    <row r="30" spans="1:26" ht="19.5" customHeight="1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</row>
    <row r="31" spans="1:26" ht="19.5" customHeight="1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</row>
    <row r="32" spans="1:26" ht="19.5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</row>
    <row r="33" spans="1:26" ht="19.5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</row>
    <row r="34" spans="1:26" ht="19.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</row>
    <row r="35" spans="1:26" ht="19.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 spans="1:26" ht="15.7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</row>
    <row r="37" spans="1:26" ht="15.7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</row>
    <row r="38" spans="1:26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</row>
    <row r="39" spans="1:26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</row>
    <row r="40" spans="1:26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</row>
    <row r="41" spans="1:26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</row>
    <row r="42" spans="1:26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</row>
    <row r="43" spans="1:26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 spans="1:26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</row>
    <row r="45" spans="1:26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 spans="1:26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 spans="1:26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26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 spans="1:26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spans="1:26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 spans="1:26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 spans="1:26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 spans="1:26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spans="1:26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 spans="1:26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 spans="1:26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 spans="1:26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spans="1:26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 spans="1:26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 spans="1:26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 spans="1:26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spans="1:26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 spans="1:26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 spans="1:26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 spans="1:26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spans="1:26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 spans="1:26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 spans="1:26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 spans="1:26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 spans="1:26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 spans="1:26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 spans="1:26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 spans="1:26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 spans="1:26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 spans="1:26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 spans="1:26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 spans="1:26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 spans="1:26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 spans="1:26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 spans="1:26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 spans="1:26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 spans="1:26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 spans="1:26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 spans="1:26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 spans="1:26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 spans="1:26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 spans="1:26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 spans="1:26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 spans="1:26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 spans="1:26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 spans="1:26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 spans="1:26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 spans="1:26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 spans="1:2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 spans="1:26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 spans="1:26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 spans="1:26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 spans="1:26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 spans="1:26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 spans="1:26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 spans="1:26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 spans="1:26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 spans="1:26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 spans="1:26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 spans="1:26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 spans="1:26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 spans="1:26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 spans="1:26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 spans="1:26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 spans="1:26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 spans="1:26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 spans="1:26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 spans="1:26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 spans="1:26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 spans="1:26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 spans="1:26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 spans="1:26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 spans="1:26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 spans="1:26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 spans="1:26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 spans="1:26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 spans="1:26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 spans="1:26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 spans="1:26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 spans="1:26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 spans="1:26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 spans="1:26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 spans="1:26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 spans="1:26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 spans="1:26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 spans="1:26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 spans="1:26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 spans="1:26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 spans="1:26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 spans="1:26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 spans="1:26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 spans="1:26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 spans="1:26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 spans="1:26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 spans="1:26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 spans="1:26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 spans="1:26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 spans="1:26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 spans="1:26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 spans="1:26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 spans="1:26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 spans="1:26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 spans="1:26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 spans="1:26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 spans="1:26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 spans="1:26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 spans="1:26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 spans="1:26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 spans="1:26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 spans="1:26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 spans="1:26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 spans="1:26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 spans="1:26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 spans="1:26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 spans="1:26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 spans="1:26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 spans="1:26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 spans="1:26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 spans="1:26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 spans="1:26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 spans="1:26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 spans="1:26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 spans="1:26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 spans="1:26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 spans="1:26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 spans="1:26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 spans="1:26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 spans="1:26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 spans="1:26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 spans="1:26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 spans="1:26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 spans="1:26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 spans="1:26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 spans="1:26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 spans="1:26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 spans="1:26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 spans="1:26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 spans="1:26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 spans="1:26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 spans="1:26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 spans="1:26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 spans="1:26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 spans="1:26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 spans="1:26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 spans="1:26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 spans="1:26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 spans="1:26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 spans="1:26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 spans="1:26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 spans="1:26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 spans="1:26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 spans="1:26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 spans="1:26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 spans="1:26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 spans="1:26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 spans="1:26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 spans="1:26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 spans="1:26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 spans="1:26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 spans="1:26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 spans="1:26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 spans="1:26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 spans="1:26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 spans="1:26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 spans="1:26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 spans="1:26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 spans="1:26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 spans="1:26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 spans="1:26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 spans="1:26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 spans="1:26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</row>
    <row r="222" spans="1:26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</row>
    <row r="223" spans="1:26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</row>
    <row r="224" spans="1:26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</row>
    <row r="225" spans="1:26" ht="15.75" customHeight="1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</row>
    <row r="226" spans="1:26" ht="15.75" customHeight="1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</row>
    <row r="227" spans="1:26" ht="15.75" customHeight="1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</row>
    <row r="228" spans="1:26" ht="15.75" customHeight="1"/>
    <row r="229" spans="1:26" ht="15.75" customHeight="1"/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3">
    <mergeCell ref="Q8:Q10"/>
    <mergeCell ref="R8:R10"/>
    <mergeCell ref="L8:L10"/>
    <mergeCell ref="M8:M10"/>
    <mergeCell ref="N8:N10"/>
    <mergeCell ref="O8:O10"/>
    <mergeCell ref="P8:P10"/>
    <mergeCell ref="S8:S10"/>
    <mergeCell ref="T8:T10"/>
    <mergeCell ref="A3:T3"/>
    <mergeCell ref="A7:A10"/>
    <mergeCell ref="B7:B10"/>
    <mergeCell ref="C7:C10"/>
    <mergeCell ref="D7:K7"/>
    <mergeCell ref="L7:T7"/>
    <mergeCell ref="D8:D10"/>
    <mergeCell ref="E8:E10"/>
    <mergeCell ref="F8:F10"/>
    <mergeCell ref="G8:G10"/>
    <mergeCell ref="H8:H10"/>
    <mergeCell ref="I8:I10"/>
    <mergeCell ref="J8:J10"/>
    <mergeCell ref="K8:K10"/>
  </mergeCells>
  <pageMargins left="0.7" right="0.7" top="0.75" bottom="0.75" header="0" footer="0"/>
  <pageSetup paperSize="9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1000"/>
  <sheetViews>
    <sheetView zoomScale="68" zoomScaleNormal="68" workbookViewId="0"/>
  </sheetViews>
  <sheetFormatPr defaultColWidth="14.42578125" defaultRowHeight="15" customHeight="1"/>
  <cols>
    <col min="1" max="1" width="5.5703125" customWidth="1"/>
    <col min="2" max="3" width="29.28515625" customWidth="1"/>
    <col min="4" max="6" width="15.7109375" customWidth="1"/>
    <col min="7" max="7" width="17.85546875" customWidth="1"/>
    <col min="8" max="14" width="15.7109375" customWidth="1"/>
    <col min="15" max="26" width="12.5703125" customWidth="1"/>
  </cols>
  <sheetData>
    <row r="1" spans="1:26" ht="15.75">
      <c r="A1" s="101" t="s">
        <v>881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5.75">
      <c r="A3" s="963" t="s">
        <v>882</v>
      </c>
      <c r="B3" s="953"/>
      <c r="C3" s="953"/>
      <c r="D3" s="953"/>
      <c r="E3" s="953"/>
      <c r="F3" s="953"/>
      <c r="G3" s="953"/>
      <c r="H3" s="953"/>
      <c r="I3" s="953"/>
      <c r="J3" s="953"/>
      <c r="K3" s="953"/>
      <c r="L3" s="953"/>
      <c r="M3" s="953"/>
      <c r="N3" s="953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15.75">
      <c r="A4" s="101"/>
      <c r="B4" s="101"/>
      <c r="C4" s="101"/>
      <c r="D4" s="101"/>
      <c r="E4" s="139" t="str">
        <f>'1'!$E$5</f>
        <v>KABUPATEN/KOTA</v>
      </c>
      <c r="F4" s="105" t="str">
        <f>'1'!$F$5</f>
        <v>KARANGANYAR</v>
      </c>
      <c r="G4" s="101"/>
      <c r="H4" s="101"/>
      <c r="I4" s="101"/>
      <c r="J4" s="101"/>
      <c r="K4" s="101"/>
      <c r="L4" s="101"/>
      <c r="M4" s="101"/>
      <c r="N4" s="101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5.75">
      <c r="A5" s="101"/>
      <c r="B5" s="101"/>
      <c r="C5" s="101"/>
      <c r="D5" s="101"/>
      <c r="E5" s="139" t="str">
        <f>'1'!$E$6</f>
        <v>TAHUN</v>
      </c>
      <c r="F5" s="105">
        <f>'1'!$F$6</f>
        <v>2023</v>
      </c>
      <c r="G5" s="101"/>
      <c r="H5" s="101"/>
      <c r="I5" s="101"/>
      <c r="J5" s="101"/>
      <c r="K5" s="101"/>
      <c r="L5" s="101"/>
      <c r="M5" s="101"/>
      <c r="N5" s="101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>
      <c r="A6" s="106"/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15.75">
      <c r="A7" s="964" t="s">
        <v>4</v>
      </c>
      <c r="B7" s="964" t="s">
        <v>498</v>
      </c>
      <c r="C7" s="964" t="str">
        <f>'12'!C7</f>
        <v>DESA</v>
      </c>
      <c r="D7" s="966" t="s">
        <v>883</v>
      </c>
      <c r="E7" s="967"/>
      <c r="F7" s="967"/>
      <c r="G7" s="967"/>
      <c r="H7" s="967"/>
      <c r="I7" s="967"/>
      <c r="J7" s="967"/>
      <c r="K7" s="967"/>
      <c r="L7" s="967"/>
      <c r="M7" s="967"/>
      <c r="N7" s="968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15" customHeight="1">
      <c r="A8" s="965"/>
      <c r="B8" s="965"/>
      <c r="C8" s="965"/>
      <c r="D8" s="964" t="s">
        <v>861</v>
      </c>
      <c r="E8" s="969" t="s">
        <v>866</v>
      </c>
      <c r="F8" s="969" t="s">
        <v>860</v>
      </c>
      <c r="G8" s="969" t="s">
        <v>862</v>
      </c>
      <c r="H8" s="969" t="s">
        <v>884</v>
      </c>
      <c r="I8" s="969" t="s">
        <v>865</v>
      </c>
      <c r="J8" s="969" t="s">
        <v>885</v>
      </c>
      <c r="K8" s="969" t="s">
        <v>886</v>
      </c>
      <c r="L8" s="969" t="s">
        <v>887</v>
      </c>
      <c r="M8" s="969" t="s">
        <v>733</v>
      </c>
      <c r="N8" s="969" t="s">
        <v>735</v>
      </c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 ht="15" customHeight="1">
      <c r="A9" s="965"/>
      <c r="B9" s="965"/>
      <c r="C9" s="965"/>
      <c r="D9" s="965"/>
      <c r="E9" s="965"/>
      <c r="F9" s="965"/>
      <c r="G9" s="965"/>
      <c r="H9" s="965"/>
      <c r="I9" s="965"/>
      <c r="J9" s="965"/>
      <c r="K9" s="965"/>
      <c r="L9" s="965"/>
      <c r="M9" s="965"/>
      <c r="N9" s="965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</row>
    <row r="10" spans="1:26" ht="65.25" customHeight="1">
      <c r="A10" s="955"/>
      <c r="B10" s="955"/>
      <c r="C10" s="955"/>
      <c r="D10" s="965"/>
      <c r="E10" s="965"/>
      <c r="F10" s="965"/>
      <c r="G10" s="965"/>
      <c r="H10" s="965"/>
      <c r="I10" s="965"/>
      <c r="J10" s="965"/>
      <c r="K10" s="965"/>
      <c r="L10" s="965"/>
      <c r="M10" s="965"/>
      <c r="N10" s="965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</row>
    <row r="11" spans="1:26">
      <c r="A11" s="115">
        <v>1</v>
      </c>
      <c r="B11" s="142">
        <v>2</v>
      </c>
      <c r="C11" s="115">
        <v>3</v>
      </c>
      <c r="D11" s="115">
        <v>4</v>
      </c>
      <c r="E11" s="115">
        <v>5</v>
      </c>
      <c r="F11" s="115">
        <v>6</v>
      </c>
      <c r="G11" s="115">
        <v>7</v>
      </c>
      <c r="H11" s="115">
        <v>8</v>
      </c>
      <c r="I11" s="115">
        <v>9</v>
      </c>
      <c r="J11" s="115">
        <v>10</v>
      </c>
      <c r="K11" s="115">
        <v>11</v>
      </c>
      <c r="L11" s="115">
        <v>12</v>
      </c>
      <c r="M11" s="115">
        <v>13</v>
      </c>
      <c r="N11" s="115">
        <v>14</v>
      </c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spans="1:26" ht="19.5" customHeight="1">
      <c r="A12" s="487">
        <v>1</v>
      </c>
      <c r="B12" s="416" t="str">
        <f>'9'!C9</f>
        <v>PUSKESMAS JUMAPOLO</v>
      </c>
      <c r="C12" s="453" t="str">
        <f>'29'!C11</f>
        <v>PASEBAN</v>
      </c>
      <c r="D12" s="323">
        <v>0</v>
      </c>
      <c r="E12" s="322">
        <v>0</v>
      </c>
      <c r="F12" s="145">
        <v>0</v>
      </c>
      <c r="G12" s="145">
        <v>0</v>
      </c>
      <c r="H12" s="323">
        <v>0</v>
      </c>
      <c r="I12" s="145">
        <v>0</v>
      </c>
      <c r="J12" s="322">
        <v>0</v>
      </c>
      <c r="K12" s="322">
        <v>0</v>
      </c>
      <c r="L12" s="322">
        <v>0</v>
      </c>
      <c r="M12" s="323">
        <v>0</v>
      </c>
      <c r="N12" s="322">
        <v>0</v>
      </c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 ht="19.5" customHeight="1">
      <c r="A13" s="487">
        <v>2</v>
      </c>
      <c r="B13" s="416">
        <f>'9'!B10</f>
        <v>0</v>
      </c>
      <c r="C13" s="453" t="str">
        <f>'29'!C12</f>
        <v>LEMAHBANG</v>
      </c>
      <c r="D13" s="323">
        <v>0</v>
      </c>
      <c r="E13" s="322">
        <v>0</v>
      </c>
      <c r="F13" s="145">
        <v>0</v>
      </c>
      <c r="G13" s="145">
        <v>0</v>
      </c>
      <c r="H13" s="323">
        <v>0</v>
      </c>
      <c r="I13" s="145">
        <v>0</v>
      </c>
      <c r="J13" s="322">
        <v>0</v>
      </c>
      <c r="K13" s="322">
        <v>0</v>
      </c>
      <c r="L13" s="322">
        <v>0</v>
      </c>
      <c r="M13" s="323">
        <v>0</v>
      </c>
      <c r="N13" s="322">
        <v>0</v>
      </c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</row>
    <row r="14" spans="1:26" ht="19.5" customHeight="1">
      <c r="A14" s="487">
        <v>3</v>
      </c>
      <c r="B14" s="416">
        <f>'9'!B11</f>
        <v>0</v>
      </c>
      <c r="C14" s="453" t="str">
        <f>'29'!C13</f>
        <v>KARANGBANGUN</v>
      </c>
      <c r="D14" s="323">
        <v>0</v>
      </c>
      <c r="E14" s="322">
        <v>0</v>
      </c>
      <c r="F14" s="145">
        <v>0</v>
      </c>
      <c r="G14" s="145">
        <v>0</v>
      </c>
      <c r="H14" s="323">
        <v>0</v>
      </c>
      <c r="I14" s="145">
        <v>0</v>
      </c>
      <c r="J14" s="322">
        <v>0</v>
      </c>
      <c r="K14" s="322">
        <v>0</v>
      </c>
      <c r="L14" s="322">
        <v>0</v>
      </c>
      <c r="M14" s="323">
        <v>0</v>
      </c>
      <c r="N14" s="322">
        <v>0</v>
      </c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</row>
    <row r="15" spans="1:26" ht="19.5" customHeight="1">
      <c r="A15" s="487">
        <v>4</v>
      </c>
      <c r="B15" s="416">
        <f>'9'!B12</f>
        <v>0</v>
      </c>
      <c r="C15" s="453" t="str">
        <f>'29'!C14</f>
        <v>PLOSO</v>
      </c>
      <c r="D15" s="323">
        <v>0</v>
      </c>
      <c r="E15" s="322">
        <v>0</v>
      </c>
      <c r="F15" s="145">
        <v>0</v>
      </c>
      <c r="G15" s="145">
        <v>0</v>
      </c>
      <c r="H15" s="323">
        <v>0</v>
      </c>
      <c r="I15" s="145">
        <v>0</v>
      </c>
      <c r="J15" s="322">
        <v>0</v>
      </c>
      <c r="K15" s="322">
        <v>0</v>
      </c>
      <c r="L15" s="322">
        <v>0</v>
      </c>
      <c r="M15" s="323">
        <v>0</v>
      </c>
      <c r="N15" s="322">
        <v>0</v>
      </c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</row>
    <row r="16" spans="1:26" ht="19.5" customHeight="1">
      <c r="A16" s="487">
        <v>5</v>
      </c>
      <c r="B16" s="416">
        <f>'9'!B13</f>
        <v>0</v>
      </c>
      <c r="C16" s="453" t="str">
        <f>'29'!C15</f>
        <v>GIRIWONDO</v>
      </c>
      <c r="D16" s="323">
        <v>0</v>
      </c>
      <c r="E16" s="322">
        <v>0</v>
      </c>
      <c r="F16" s="145">
        <v>0</v>
      </c>
      <c r="G16" s="145">
        <v>0</v>
      </c>
      <c r="H16" s="323">
        <v>0</v>
      </c>
      <c r="I16" s="145">
        <v>0</v>
      </c>
      <c r="J16" s="322">
        <v>0</v>
      </c>
      <c r="K16" s="322">
        <v>0</v>
      </c>
      <c r="L16" s="322">
        <v>0</v>
      </c>
      <c r="M16" s="323">
        <v>0</v>
      </c>
      <c r="N16" s="322">
        <v>0</v>
      </c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</row>
    <row r="17" spans="1:26" ht="19.5" customHeight="1">
      <c r="A17" s="487">
        <v>6</v>
      </c>
      <c r="B17" s="416">
        <f>'9'!B14</f>
        <v>0</v>
      </c>
      <c r="C17" s="453" t="str">
        <f>'29'!C16</f>
        <v>KADIPIRO</v>
      </c>
      <c r="D17" s="323">
        <v>0</v>
      </c>
      <c r="E17" s="322">
        <v>0</v>
      </c>
      <c r="F17" s="145">
        <v>0</v>
      </c>
      <c r="G17" s="145">
        <v>0</v>
      </c>
      <c r="H17" s="323">
        <v>0</v>
      </c>
      <c r="I17" s="145">
        <v>0</v>
      </c>
      <c r="J17" s="322">
        <v>0</v>
      </c>
      <c r="K17" s="322">
        <v>0</v>
      </c>
      <c r="L17" s="322">
        <v>0</v>
      </c>
      <c r="M17" s="323">
        <v>0</v>
      </c>
      <c r="N17" s="322">
        <v>0</v>
      </c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</row>
    <row r="18" spans="1:26" ht="19.5" customHeight="1">
      <c r="A18" s="487">
        <v>7</v>
      </c>
      <c r="B18" s="416">
        <f>'9'!B15</f>
        <v>0</v>
      </c>
      <c r="C18" s="453" t="str">
        <f>'29'!C17</f>
        <v>JUMANTORO</v>
      </c>
      <c r="D18" s="323">
        <v>0</v>
      </c>
      <c r="E18" s="322">
        <v>0</v>
      </c>
      <c r="F18" s="145">
        <v>0</v>
      </c>
      <c r="G18" s="145">
        <v>0</v>
      </c>
      <c r="H18" s="323">
        <v>0</v>
      </c>
      <c r="I18" s="145">
        <v>0</v>
      </c>
      <c r="J18" s="322">
        <v>0</v>
      </c>
      <c r="K18" s="322">
        <v>0</v>
      </c>
      <c r="L18" s="322">
        <v>0</v>
      </c>
      <c r="M18" s="323">
        <v>0</v>
      </c>
      <c r="N18" s="322">
        <v>0</v>
      </c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</row>
    <row r="19" spans="1:26" ht="19.5" customHeight="1">
      <c r="A19" s="487">
        <v>8</v>
      </c>
      <c r="B19" s="416">
        <f>'9'!B16</f>
        <v>0</v>
      </c>
      <c r="C19" s="453" t="str">
        <f>'29'!C18</f>
        <v>KEDAWUNG</v>
      </c>
      <c r="D19" s="323">
        <v>0</v>
      </c>
      <c r="E19" s="322">
        <v>0</v>
      </c>
      <c r="F19" s="145">
        <v>0</v>
      </c>
      <c r="G19" s="145">
        <v>0</v>
      </c>
      <c r="H19" s="323">
        <v>0</v>
      </c>
      <c r="I19" s="145">
        <v>0</v>
      </c>
      <c r="J19" s="322">
        <v>0</v>
      </c>
      <c r="K19" s="322">
        <v>0</v>
      </c>
      <c r="L19" s="322">
        <v>0</v>
      </c>
      <c r="M19" s="323">
        <v>0</v>
      </c>
      <c r="N19" s="322">
        <v>0</v>
      </c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</row>
    <row r="20" spans="1:26" ht="19.5" customHeight="1">
      <c r="A20" s="487">
        <v>9</v>
      </c>
      <c r="B20" s="416">
        <f>'9'!B17</f>
        <v>0</v>
      </c>
      <c r="C20" s="453" t="str">
        <f>'29'!C19</f>
        <v>BAKALAN</v>
      </c>
      <c r="D20" s="323">
        <v>0</v>
      </c>
      <c r="E20" s="322">
        <v>0</v>
      </c>
      <c r="F20" s="145">
        <v>0</v>
      </c>
      <c r="G20" s="145">
        <v>0</v>
      </c>
      <c r="H20" s="323">
        <v>0</v>
      </c>
      <c r="I20" s="145">
        <v>0</v>
      </c>
      <c r="J20" s="322">
        <v>0</v>
      </c>
      <c r="K20" s="322">
        <v>0</v>
      </c>
      <c r="L20" s="322">
        <v>0</v>
      </c>
      <c r="M20" s="323">
        <v>0</v>
      </c>
      <c r="N20" s="322">
        <v>0</v>
      </c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</row>
    <row r="21" spans="1:26" ht="19.5" customHeight="1">
      <c r="A21" s="487">
        <v>10</v>
      </c>
      <c r="B21" s="416">
        <f>'9'!B18</f>
        <v>0</v>
      </c>
      <c r="C21" s="453" t="str">
        <f>'29'!C20</f>
        <v>JUMAPOLO</v>
      </c>
      <c r="D21" s="323">
        <v>0</v>
      </c>
      <c r="E21" s="322">
        <v>0</v>
      </c>
      <c r="F21" s="145">
        <v>0</v>
      </c>
      <c r="G21" s="145">
        <v>0</v>
      </c>
      <c r="H21" s="323">
        <v>0</v>
      </c>
      <c r="I21" s="145">
        <v>0</v>
      </c>
      <c r="J21" s="322">
        <v>0</v>
      </c>
      <c r="K21" s="322">
        <v>0</v>
      </c>
      <c r="L21" s="322">
        <v>0</v>
      </c>
      <c r="M21" s="323">
        <v>0</v>
      </c>
      <c r="N21" s="322">
        <v>0</v>
      </c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</row>
    <row r="22" spans="1:26" ht="19.5" customHeight="1">
      <c r="A22" s="487">
        <v>11</v>
      </c>
      <c r="B22" s="416">
        <f>'9'!B19</f>
        <v>0</v>
      </c>
      <c r="C22" s="453" t="str">
        <f>'29'!C21</f>
        <v>KWANGSAN</v>
      </c>
      <c r="D22" s="323">
        <v>0</v>
      </c>
      <c r="E22" s="322">
        <v>0</v>
      </c>
      <c r="F22" s="145">
        <v>0</v>
      </c>
      <c r="G22" s="145">
        <v>0</v>
      </c>
      <c r="H22" s="323">
        <v>0</v>
      </c>
      <c r="I22" s="145">
        <v>0</v>
      </c>
      <c r="J22" s="322">
        <v>0</v>
      </c>
      <c r="K22" s="322">
        <v>0</v>
      </c>
      <c r="L22" s="322">
        <v>0</v>
      </c>
      <c r="M22" s="323">
        <v>0</v>
      </c>
      <c r="N22" s="322">
        <v>0</v>
      </c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</row>
    <row r="23" spans="1:26" ht="19.5" customHeight="1">
      <c r="A23" s="487">
        <v>12</v>
      </c>
      <c r="B23" s="503">
        <f>'9'!B20</f>
        <v>0</v>
      </c>
      <c r="C23" s="453" t="str">
        <f>'29'!C22</f>
        <v>JATIREJO</v>
      </c>
      <c r="D23" s="323">
        <v>0</v>
      </c>
      <c r="E23" s="322">
        <v>0</v>
      </c>
      <c r="F23" s="145">
        <v>0</v>
      </c>
      <c r="G23" s="145">
        <v>0</v>
      </c>
      <c r="H23" s="323">
        <v>0</v>
      </c>
      <c r="I23" s="145">
        <v>0</v>
      </c>
      <c r="J23" s="322">
        <v>0</v>
      </c>
      <c r="K23" s="322">
        <v>0</v>
      </c>
      <c r="L23" s="322">
        <v>0</v>
      </c>
      <c r="M23" s="323">
        <v>0</v>
      </c>
      <c r="N23" s="322">
        <v>0</v>
      </c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</row>
    <row r="24" spans="1:26" ht="19.5" customHeight="1">
      <c r="A24" s="175"/>
      <c r="B24" s="203"/>
      <c r="C24" s="203"/>
      <c r="D24" s="332"/>
      <c r="E24" s="332"/>
      <c r="F24" s="332"/>
      <c r="G24" s="332"/>
      <c r="H24" s="332"/>
      <c r="I24" s="332"/>
      <c r="J24" s="332"/>
      <c r="K24" s="332"/>
      <c r="L24" s="332"/>
      <c r="M24" s="323"/>
      <c r="N24" s="33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</row>
    <row r="25" spans="1:26" ht="19.5" customHeight="1">
      <c r="A25" s="131" t="s">
        <v>591</v>
      </c>
      <c r="B25" s="131"/>
      <c r="C25" s="131"/>
      <c r="D25" s="262">
        <f t="shared" ref="D25:L25" si="0">SUM(D12:D24)</f>
        <v>0</v>
      </c>
      <c r="E25" s="262">
        <f t="shared" si="0"/>
        <v>0</v>
      </c>
      <c r="F25" s="262">
        <f t="shared" si="0"/>
        <v>0</v>
      </c>
      <c r="G25" s="262">
        <f t="shared" si="0"/>
        <v>0</v>
      </c>
      <c r="H25" s="262">
        <f t="shared" si="0"/>
        <v>0</v>
      </c>
      <c r="I25" s="262">
        <f t="shared" si="0"/>
        <v>0</v>
      </c>
      <c r="J25" s="262">
        <f t="shared" si="0"/>
        <v>0</v>
      </c>
      <c r="K25" s="262">
        <f t="shared" si="0"/>
        <v>0</v>
      </c>
      <c r="L25" s="262">
        <f t="shared" si="0"/>
        <v>0</v>
      </c>
      <c r="M25" s="262">
        <f>SUM(M12:M23)</f>
        <v>0</v>
      </c>
      <c r="N25" s="262">
        <f>SUM(N12:N24)</f>
        <v>0</v>
      </c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</row>
    <row r="26" spans="1:26" ht="19.5" customHeight="1">
      <c r="A26" s="102"/>
      <c r="B26" s="102"/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</row>
    <row r="27" spans="1:26" ht="19.5" customHeight="1">
      <c r="A27" s="137" t="s">
        <v>710</v>
      </c>
      <c r="B27" s="102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</row>
    <row r="28" spans="1:26" ht="19.5" customHeight="1">
      <c r="A28" s="102"/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</row>
    <row r="29" spans="1:26" ht="19.5" customHeight="1">
      <c r="A29" s="102"/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</row>
    <row r="30" spans="1:26" ht="19.5" customHeight="1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</row>
    <row r="31" spans="1:26" ht="19.5" customHeight="1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</row>
    <row r="32" spans="1:26" ht="19.5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</row>
    <row r="33" spans="1:26" ht="19.5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</row>
    <row r="34" spans="1:26" ht="19.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</row>
    <row r="35" spans="1:26" ht="19.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 spans="1:26" ht="15.7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</row>
    <row r="37" spans="1:26" ht="15.7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</row>
    <row r="38" spans="1:26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</row>
    <row r="39" spans="1:26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</row>
    <row r="40" spans="1:26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</row>
    <row r="41" spans="1:26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</row>
    <row r="42" spans="1:26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</row>
    <row r="43" spans="1:26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 spans="1:26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</row>
    <row r="45" spans="1:26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 spans="1:26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 spans="1:26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26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 spans="1:26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spans="1:26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 spans="1:26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 spans="1:26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 spans="1:26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spans="1:26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 spans="1:26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 spans="1:26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 spans="1:26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spans="1:26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 spans="1:26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 spans="1:26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 spans="1:26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spans="1:26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 spans="1:26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 spans="1:26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 spans="1:26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spans="1:26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 spans="1:26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 spans="1:26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 spans="1:26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 spans="1:26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 spans="1:26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 spans="1:26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 spans="1:26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 spans="1:26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 spans="1:26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 spans="1:26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 spans="1:26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 spans="1:26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 spans="1:26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 spans="1:26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 spans="1:26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 spans="1:26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 spans="1:26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 spans="1:26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 spans="1:26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 spans="1:26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 spans="1:26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 spans="1:26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 spans="1:26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 spans="1:26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 spans="1:26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 spans="1:26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 spans="1:26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 spans="1:2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 spans="1:26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 spans="1:26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 spans="1:26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 spans="1:26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 spans="1:26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 spans="1:26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 spans="1:26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 spans="1:26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 spans="1:26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 spans="1:26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 spans="1:26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 spans="1:26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 spans="1:26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 spans="1:26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 spans="1:26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 spans="1:26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 spans="1:26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 spans="1:26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 spans="1:26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 spans="1:26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 spans="1:26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 spans="1:26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 spans="1:26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 spans="1:26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 spans="1:26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 spans="1:26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 spans="1:26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 spans="1:26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 spans="1:26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 spans="1:26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 spans="1:26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 spans="1:26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 spans="1:26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 spans="1:26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 spans="1:26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 spans="1:26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 spans="1:26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 spans="1:26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 spans="1:26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 spans="1:26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 spans="1:26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 spans="1:26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 spans="1:26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 spans="1:26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 spans="1:26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 spans="1:26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 spans="1:26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 spans="1:26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 spans="1:26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 spans="1:26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 spans="1:26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 spans="1:26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 spans="1:26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 spans="1:26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 spans="1:26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 spans="1:26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 spans="1:26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 spans="1:26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 spans="1:26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 spans="1:26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 spans="1:26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 spans="1:26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 spans="1:26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 spans="1:26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 spans="1:26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 spans="1:26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 spans="1:26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 spans="1:26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 spans="1:26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 spans="1:26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 spans="1:26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 spans="1:26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 spans="1:26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 spans="1:26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 spans="1:26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 spans="1:26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 spans="1:26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 spans="1:26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 spans="1:26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 spans="1:26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 spans="1:26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 spans="1:26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 spans="1:26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 spans="1:26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 spans="1:26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 spans="1:26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 spans="1:26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 spans="1:26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 spans="1:26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 spans="1:26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 spans="1:26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 spans="1:26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 spans="1:26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 spans="1:26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 spans="1:26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 spans="1:26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 spans="1:26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 spans="1:26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 spans="1:26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 spans="1:26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 spans="1:26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 spans="1:26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 spans="1:26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 spans="1:26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 spans="1:26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 spans="1:26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 spans="1:26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 spans="1:26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 spans="1:26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 spans="1:26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 spans="1:26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 spans="1:26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 spans="1:26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 spans="1:26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 spans="1:26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 spans="1:26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 spans="1:26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 spans="1:26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 spans="1:26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 spans="1:26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 spans="1:26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 spans="1:26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</row>
    <row r="222" spans="1:26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</row>
    <row r="223" spans="1:26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</row>
    <row r="224" spans="1:26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</row>
    <row r="225" spans="1:26" ht="15.75" customHeight="1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</row>
    <row r="226" spans="1:26" ht="15.75" customHeight="1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</row>
    <row r="227" spans="1:26" ht="15.75" customHeight="1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</row>
    <row r="228" spans="1:26" ht="15.75" customHeight="1"/>
    <row r="229" spans="1:26" ht="15.75" customHeight="1"/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6">
    <mergeCell ref="K8:K10"/>
    <mergeCell ref="L8:L10"/>
    <mergeCell ref="M8:M10"/>
    <mergeCell ref="A3:N3"/>
    <mergeCell ref="A7:A10"/>
    <mergeCell ref="B7:B10"/>
    <mergeCell ref="C7:C10"/>
    <mergeCell ref="D7:N7"/>
    <mergeCell ref="D8:D10"/>
    <mergeCell ref="E8:E10"/>
    <mergeCell ref="N8:N10"/>
    <mergeCell ref="F8:F10"/>
    <mergeCell ref="G8:G10"/>
    <mergeCell ref="H8:H10"/>
    <mergeCell ref="I8:I10"/>
    <mergeCell ref="J8:J10"/>
  </mergeCells>
  <pageMargins left="0.7" right="0.7" top="0.75" bottom="0.75" header="0" footer="0"/>
  <pageSetup paperSize="9"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1000"/>
  <sheetViews>
    <sheetView zoomScale="71" zoomScaleNormal="71" workbookViewId="0">
      <selection activeCell="D24" sqref="D24:F24"/>
    </sheetView>
  </sheetViews>
  <sheetFormatPr defaultColWidth="14.42578125" defaultRowHeight="15" customHeight="1"/>
  <cols>
    <col min="1" max="1" width="5.5703125" customWidth="1"/>
    <col min="2" max="2" width="30.140625" customWidth="1"/>
    <col min="3" max="3" width="23.42578125" customWidth="1"/>
    <col min="4" max="6" width="9.5703125" customWidth="1"/>
    <col min="7" max="7" width="11.42578125" customWidth="1"/>
    <col min="8" max="8" width="9.5703125" customWidth="1"/>
    <col min="9" max="9" width="11.42578125" customWidth="1"/>
    <col min="10" max="10" width="9.5703125" customWidth="1"/>
    <col min="11" max="11" width="11.7109375" customWidth="1"/>
    <col min="12" max="12" width="9.5703125" customWidth="1"/>
    <col min="13" max="13" width="11.42578125" customWidth="1"/>
    <col min="14" max="14" width="9.5703125" customWidth="1"/>
    <col min="15" max="15" width="11.42578125" customWidth="1"/>
    <col min="16" max="16" width="9.5703125" customWidth="1"/>
    <col min="17" max="17" width="11.42578125" customWidth="1"/>
    <col min="18" max="18" width="9.5703125" customWidth="1"/>
    <col min="19" max="19" width="11.42578125" customWidth="1"/>
    <col min="20" max="20" width="9.5703125" customWidth="1"/>
    <col min="21" max="21" width="11.42578125" customWidth="1"/>
    <col min="22" max="22" width="9.5703125" customWidth="1"/>
    <col min="23" max="23" width="11.42578125" customWidth="1"/>
    <col min="24" max="24" width="9.5703125" customWidth="1"/>
    <col min="25" max="26" width="9.28515625" customWidth="1"/>
  </cols>
  <sheetData>
    <row r="1" spans="1:26" ht="15.75">
      <c r="A1" s="100" t="s">
        <v>888</v>
      </c>
      <c r="B1" s="102"/>
      <c r="C1" s="102" t="s">
        <v>400</v>
      </c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4.25" customHeight="1">
      <c r="A3" s="963" t="s">
        <v>889</v>
      </c>
      <c r="B3" s="953"/>
      <c r="C3" s="953"/>
      <c r="D3" s="953"/>
      <c r="E3" s="953"/>
      <c r="F3" s="953"/>
      <c r="G3" s="953"/>
      <c r="H3" s="953"/>
      <c r="I3" s="953"/>
      <c r="J3" s="953"/>
      <c r="K3" s="953"/>
      <c r="L3" s="953"/>
      <c r="M3" s="953"/>
      <c r="N3" s="953"/>
      <c r="O3" s="953"/>
      <c r="P3" s="953"/>
      <c r="Q3" s="953"/>
      <c r="R3" s="953"/>
      <c r="S3" s="953"/>
      <c r="T3" s="953"/>
      <c r="U3" s="953"/>
      <c r="V3" s="953"/>
      <c r="W3" s="953"/>
      <c r="X3" s="953"/>
      <c r="Y3" s="285"/>
      <c r="Z3" s="285"/>
    </row>
    <row r="4" spans="1:26" ht="16.5">
      <c r="A4" s="101"/>
      <c r="B4" s="101"/>
      <c r="C4" s="101"/>
      <c r="D4" s="101"/>
      <c r="E4" s="139"/>
      <c r="F4" s="101"/>
      <c r="G4" s="101"/>
      <c r="H4" s="285"/>
      <c r="I4" s="285"/>
      <c r="J4" s="139"/>
      <c r="K4" s="139" t="str">
        <f>'1'!$E$5</f>
        <v>KABUPATEN/KOTA</v>
      </c>
      <c r="L4" s="105" t="str">
        <f>'1'!$F$5</f>
        <v>KARANGANYAR</v>
      </c>
      <c r="M4" s="101"/>
      <c r="N4" s="103"/>
      <c r="O4" s="101"/>
      <c r="P4" s="101"/>
      <c r="Q4" s="103"/>
      <c r="R4" s="103"/>
      <c r="S4" s="275"/>
      <c r="T4" s="274"/>
      <c r="U4" s="275"/>
      <c r="V4" s="275"/>
      <c r="W4" s="274"/>
      <c r="X4" s="274"/>
      <c r="Y4" s="285"/>
      <c r="Z4" s="285"/>
    </row>
    <row r="5" spans="1:26" ht="16.5">
      <c r="A5" s="101"/>
      <c r="B5" s="101"/>
      <c r="C5" s="101"/>
      <c r="D5" s="101"/>
      <c r="E5" s="139"/>
      <c r="F5" s="101"/>
      <c r="G5" s="101"/>
      <c r="H5" s="285"/>
      <c r="I5" s="285"/>
      <c r="J5" s="139"/>
      <c r="K5" s="139" t="str">
        <f>'1'!$E$6</f>
        <v>TAHUN</v>
      </c>
      <c r="L5" s="105">
        <f>'1'!$F$6</f>
        <v>2023</v>
      </c>
      <c r="M5" s="101"/>
      <c r="N5" s="103"/>
      <c r="O5" s="101"/>
      <c r="P5" s="101"/>
      <c r="Q5" s="103"/>
      <c r="R5" s="103"/>
      <c r="S5" s="275"/>
      <c r="T5" s="274"/>
      <c r="U5" s="275"/>
      <c r="V5" s="275"/>
      <c r="W5" s="274"/>
      <c r="X5" s="274"/>
      <c r="Y5" s="285"/>
      <c r="Z5" s="285"/>
    </row>
    <row r="6" spans="1:26">
      <c r="A6" s="106"/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2"/>
      <c r="Z6" s="102"/>
    </row>
    <row r="7" spans="1:26" ht="15" customHeight="1">
      <c r="A7" s="964" t="s">
        <v>4</v>
      </c>
      <c r="B7" s="964" t="s">
        <v>498</v>
      </c>
      <c r="C7" s="964" t="str">
        <f>'12'!C7</f>
        <v>DESA</v>
      </c>
      <c r="D7" s="970" t="s">
        <v>714</v>
      </c>
      <c r="E7" s="953"/>
      <c r="F7" s="1030"/>
      <c r="G7" s="1011" t="s">
        <v>890</v>
      </c>
      <c r="H7" s="967"/>
      <c r="I7" s="967"/>
      <c r="J7" s="967"/>
      <c r="K7" s="967"/>
      <c r="L7" s="968"/>
      <c r="M7" s="1011" t="s">
        <v>891</v>
      </c>
      <c r="N7" s="967"/>
      <c r="O7" s="967"/>
      <c r="P7" s="967"/>
      <c r="Q7" s="967"/>
      <c r="R7" s="968"/>
      <c r="S7" s="1011" t="s">
        <v>892</v>
      </c>
      <c r="T7" s="967"/>
      <c r="U7" s="967"/>
      <c r="V7" s="967"/>
      <c r="W7" s="967"/>
      <c r="X7" s="968"/>
      <c r="Y7" s="102"/>
      <c r="Z7" s="102"/>
    </row>
    <row r="8" spans="1:26" ht="21.75" customHeight="1">
      <c r="A8" s="965"/>
      <c r="B8" s="965"/>
      <c r="C8" s="965"/>
      <c r="D8" s="971"/>
      <c r="E8" s="967"/>
      <c r="F8" s="968"/>
      <c r="G8" s="1008" t="s">
        <v>8</v>
      </c>
      <c r="H8" s="959"/>
      <c r="I8" s="1008" t="s">
        <v>9</v>
      </c>
      <c r="J8" s="959"/>
      <c r="K8" s="1008" t="s">
        <v>10</v>
      </c>
      <c r="L8" s="959"/>
      <c r="M8" s="1008" t="s">
        <v>8</v>
      </c>
      <c r="N8" s="959"/>
      <c r="O8" s="1008" t="s">
        <v>9</v>
      </c>
      <c r="P8" s="959"/>
      <c r="Q8" s="1008" t="s">
        <v>10</v>
      </c>
      <c r="R8" s="959"/>
      <c r="S8" s="1008" t="s">
        <v>8</v>
      </c>
      <c r="T8" s="959"/>
      <c r="U8" s="1008" t="s">
        <v>9</v>
      </c>
      <c r="V8" s="959"/>
      <c r="W8" s="1008" t="s">
        <v>10</v>
      </c>
      <c r="X8" s="959"/>
      <c r="Y8" s="102"/>
      <c r="Z8" s="102"/>
    </row>
    <row r="9" spans="1:26" ht="19.5" customHeight="1">
      <c r="A9" s="955"/>
      <c r="B9" s="955"/>
      <c r="C9" s="955"/>
      <c r="D9" s="141" t="s">
        <v>8</v>
      </c>
      <c r="E9" s="141" t="s">
        <v>9</v>
      </c>
      <c r="F9" s="140" t="s">
        <v>10</v>
      </c>
      <c r="G9" s="201" t="s">
        <v>326</v>
      </c>
      <c r="H9" s="201" t="s">
        <v>30</v>
      </c>
      <c r="I9" s="201" t="s">
        <v>326</v>
      </c>
      <c r="J9" s="201" t="s">
        <v>30</v>
      </c>
      <c r="K9" s="201" t="s">
        <v>326</v>
      </c>
      <c r="L9" s="201" t="s">
        <v>30</v>
      </c>
      <c r="M9" s="201" t="s">
        <v>326</v>
      </c>
      <c r="N9" s="201" t="s">
        <v>30</v>
      </c>
      <c r="O9" s="201" t="s">
        <v>326</v>
      </c>
      <c r="P9" s="239" t="s">
        <v>30</v>
      </c>
      <c r="Q9" s="201" t="s">
        <v>326</v>
      </c>
      <c r="R9" s="201" t="s">
        <v>30</v>
      </c>
      <c r="S9" s="201" t="s">
        <v>326</v>
      </c>
      <c r="T9" s="201" t="s">
        <v>30</v>
      </c>
      <c r="U9" s="201" t="s">
        <v>326</v>
      </c>
      <c r="V9" s="239" t="s">
        <v>30</v>
      </c>
      <c r="W9" s="201" t="s">
        <v>326</v>
      </c>
      <c r="X9" s="201" t="s">
        <v>30</v>
      </c>
      <c r="Y9" s="102"/>
      <c r="Z9" s="102"/>
    </row>
    <row r="10" spans="1:26">
      <c r="A10" s="115">
        <v>1</v>
      </c>
      <c r="B10" s="142">
        <v>2</v>
      </c>
      <c r="C10" s="115">
        <v>3</v>
      </c>
      <c r="D10" s="115">
        <v>4</v>
      </c>
      <c r="E10" s="115">
        <v>5</v>
      </c>
      <c r="F10" s="115">
        <v>6</v>
      </c>
      <c r="G10" s="115">
        <v>7</v>
      </c>
      <c r="H10" s="115">
        <v>8</v>
      </c>
      <c r="I10" s="115">
        <v>9</v>
      </c>
      <c r="J10" s="115">
        <v>10</v>
      </c>
      <c r="K10" s="115">
        <v>11</v>
      </c>
      <c r="L10" s="115">
        <v>12</v>
      </c>
      <c r="M10" s="115">
        <v>13</v>
      </c>
      <c r="N10" s="115">
        <v>14</v>
      </c>
      <c r="O10" s="115">
        <v>15</v>
      </c>
      <c r="P10" s="115">
        <v>16</v>
      </c>
      <c r="Q10" s="115">
        <v>17</v>
      </c>
      <c r="R10" s="115">
        <v>18</v>
      </c>
      <c r="S10" s="115">
        <v>19</v>
      </c>
      <c r="T10" s="115">
        <v>20</v>
      </c>
      <c r="U10" s="115">
        <v>21</v>
      </c>
      <c r="V10" s="115">
        <v>22</v>
      </c>
      <c r="W10" s="115">
        <v>23</v>
      </c>
      <c r="X10" s="115">
        <v>24</v>
      </c>
      <c r="Y10" s="102"/>
      <c r="Z10" s="102"/>
    </row>
    <row r="11" spans="1:26" ht="19.5" customHeight="1">
      <c r="A11" s="487">
        <v>1</v>
      </c>
      <c r="B11" s="199" t="str">
        <f>'9'!C9</f>
        <v>PUSKESMAS JUMAPOLO</v>
      </c>
      <c r="C11" s="422" t="str">
        <f>'29'!C11</f>
        <v>PASEBAN</v>
      </c>
      <c r="D11" s="504">
        <v>17</v>
      </c>
      <c r="E11" s="504">
        <v>16</v>
      </c>
      <c r="F11" s="504">
        <f t="shared" ref="F11:F22" si="0">SUM(D11:E11)</f>
        <v>33</v>
      </c>
      <c r="G11" s="504">
        <f t="shared" ref="G11:G22" si="1">D11</f>
        <v>17</v>
      </c>
      <c r="H11" s="505">
        <f t="shared" ref="H11:H22" si="2">G11/D11*100</f>
        <v>100</v>
      </c>
      <c r="I11" s="504">
        <f t="shared" ref="I11:I22" si="3">E11</f>
        <v>16</v>
      </c>
      <c r="J11" s="505">
        <f t="shared" ref="J11:J22" si="4">G11/D11*100</f>
        <v>100</v>
      </c>
      <c r="K11" s="504">
        <f t="shared" ref="K11:K22" si="5">SUM(G11+I11)</f>
        <v>33</v>
      </c>
      <c r="L11" s="505">
        <f>K11/F11*100</f>
        <v>100</v>
      </c>
      <c r="M11" s="506">
        <v>1</v>
      </c>
      <c r="N11" s="507">
        <f t="shared" ref="N11:N22" si="6">M11/G11*100</f>
        <v>5.8823529411764701</v>
      </c>
      <c r="O11" s="506">
        <v>1</v>
      </c>
      <c r="P11" s="507">
        <f t="shared" ref="P11:P22" si="7">(O11/G11)*100</f>
        <v>5.8823529411764701</v>
      </c>
      <c r="Q11" s="508">
        <f t="shared" ref="Q11:Q22" si="8">SUM(M11+O11)</f>
        <v>2</v>
      </c>
      <c r="R11" s="507">
        <f t="shared" ref="R11:R22" si="9">Q11/K11*100</f>
        <v>6.0606060606060606</v>
      </c>
      <c r="S11" s="509">
        <v>1</v>
      </c>
      <c r="T11" s="507">
        <f t="shared" ref="T11:T22" si="10">S11/D11*100</f>
        <v>5.8823529411764701</v>
      </c>
      <c r="U11" s="504">
        <v>0</v>
      </c>
      <c r="V11" s="510">
        <f t="shared" ref="V11:V22" si="11">U11/D11*100</f>
        <v>0</v>
      </c>
      <c r="W11" s="511">
        <f t="shared" ref="W11:W22" si="12">SUM(S11+U11)</f>
        <v>1</v>
      </c>
      <c r="X11" s="507">
        <f t="shared" ref="X11:X22" si="13">W11/F11*100</f>
        <v>3.0303030303030303</v>
      </c>
      <c r="Y11" s="102"/>
      <c r="Z11" s="102"/>
    </row>
    <row r="12" spans="1:26" ht="19.5" customHeight="1">
      <c r="A12" s="487">
        <v>2</v>
      </c>
      <c r="B12" s="199"/>
      <c r="C12" s="422" t="str">
        <f>'29'!C12</f>
        <v>LEMAHBANG</v>
      </c>
      <c r="D12" s="509">
        <v>16</v>
      </c>
      <c r="E12" s="509">
        <v>14</v>
      </c>
      <c r="F12" s="504">
        <f t="shared" si="0"/>
        <v>30</v>
      </c>
      <c r="G12" s="504">
        <f t="shared" si="1"/>
        <v>16</v>
      </c>
      <c r="H12" s="505">
        <f t="shared" si="2"/>
        <v>100</v>
      </c>
      <c r="I12" s="504">
        <f t="shared" si="3"/>
        <v>14</v>
      </c>
      <c r="J12" s="505">
        <f t="shared" si="4"/>
        <v>100</v>
      </c>
      <c r="K12" s="504">
        <f t="shared" si="5"/>
        <v>30</v>
      </c>
      <c r="L12" s="504" t="s">
        <v>893</v>
      </c>
      <c r="M12" s="506">
        <v>0</v>
      </c>
      <c r="N12" s="507">
        <f t="shared" si="6"/>
        <v>0</v>
      </c>
      <c r="O12" s="506">
        <v>2</v>
      </c>
      <c r="P12" s="507">
        <f t="shared" si="7"/>
        <v>12.5</v>
      </c>
      <c r="Q12" s="508">
        <f t="shared" si="8"/>
        <v>2</v>
      </c>
      <c r="R12" s="507">
        <f t="shared" si="9"/>
        <v>6.666666666666667</v>
      </c>
      <c r="S12" s="504">
        <v>0</v>
      </c>
      <c r="T12" s="507">
        <f t="shared" si="10"/>
        <v>0</v>
      </c>
      <c r="U12" s="504">
        <v>0</v>
      </c>
      <c r="V12" s="510">
        <f t="shared" si="11"/>
        <v>0</v>
      </c>
      <c r="W12" s="511">
        <f t="shared" si="12"/>
        <v>0</v>
      </c>
      <c r="X12" s="507">
        <f t="shared" si="13"/>
        <v>0</v>
      </c>
      <c r="Y12" s="102"/>
      <c r="Z12" s="102"/>
    </row>
    <row r="13" spans="1:26" ht="19.5" customHeight="1">
      <c r="A13" s="487">
        <v>3</v>
      </c>
      <c r="B13" s="199"/>
      <c r="C13" s="422" t="str">
        <f>'29'!C13</f>
        <v>KARANGBANGUN</v>
      </c>
      <c r="D13" s="509">
        <v>4</v>
      </c>
      <c r="E13" s="509">
        <v>14</v>
      </c>
      <c r="F13" s="504">
        <f t="shared" si="0"/>
        <v>18</v>
      </c>
      <c r="G13" s="504">
        <f t="shared" si="1"/>
        <v>4</v>
      </c>
      <c r="H13" s="505">
        <f t="shared" si="2"/>
        <v>100</v>
      </c>
      <c r="I13" s="504">
        <f t="shared" si="3"/>
        <v>14</v>
      </c>
      <c r="J13" s="505">
        <f t="shared" si="4"/>
        <v>100</v>
      </c>
      <c r="K13" s="504">
        <f t="shared" si="5"/>
        <v>18</v>
      </c>
      <c r="L13" s="504" t="s">
        <v>893</v>
      </c>
      <c r="M13" s="512">
        <v>0</v>
      </c>
      <c r="N13" s="507">
        <f t="shared" si="6"/>
        <v>0</v>
      </c>
      <c r="O13" s="512">
        <v>0</v>
      </c>
      <c r="P13" s="507">
        <f t="shared" si="7"/>
        <v>0</v>
      </c>
      <c r="Q13" s="508">
        <f t="shared" si="8"/>
        <v>0</v>
      </c>
      <c r="R13" s="507">
        <f t="shared" si="9"/>
        <v>0</v>
      </c>
      <c r="S13" s="504">
        <v>0</v>
      </c>
      <c r="T13" s="507">
        <f t="shared" si="10"/>
        <v>0</v>
      </c>
      <c r="U13" s="504">
        <v>0</v>
      </c>
      <c r="V13" s="510">
        <f t="shared" si="11"/>
        <v>0</v>
      </c>
      <c r="W13" s="511">
        <f t="shared" si="12"/>
        <v>0</v>
      </c>
      <c r="X13" s="507">
        <f t="shared" si="13"/>
        <v>0</v>
      </c>
      <c r="Y13" s="102"/>
      <c r="Z13" s="102"/>
    </row>
    <row r="14" spans="1:26" ht="19.5" customHeight="1">
      <c r="A14" s="487">
        <v>4</v>
      </c>
      <c r="B14" s="199"/>
      <c r="C14" s="422" t="str">
        <f>'29'!C14</f>
        <v>PLOSO</v>
      </c>
      <c r="D14" s="509">
        <v>14</v>
      </c>
      <c r="E14" s="509">
        <v>12</v>
      </c>
      <c r="F14" s="504">
        <f t="shared" si="0"/>
        <v>26</v>
      </c>
      <c r="G14" s="504">
        <f t="shared" si="1"/>
        <v>14</v>
      </c>
      <c r="H14" s="505">
        <f t="shared" si="2"/>
        <v>100</v>
      </c>
      <c r="I14" s="504">
        <f t="shared" si="3"/>
        <v>12</v>
      </c>
      <c r="J14" s="505">
        <f t="shared" si="4"/>
        <v>100</v>
      </c>
      <c r="K14" s="504">
        <f t="shared" si="5"/>
        <v>26</v>
      </c>
      <c r="L14" s="504" t="s">
        <v>893</v>
      </c>
      <c r="M14" s="512">
        <v>0</v>
      </c>
      <c r="N14" s="507">
        <f t="shared" si="6"/>
        <v>0</v>
      </c>
      <c r="O14" s="506">
        <v>0</v>
      </c>
      <c r="P14" s="507">
        <f t="shared" si="7"/>
        <v>0</v>
      </c>
      <c r="Q14" s="508">
        <f t="shared" si="8"/>
        <v>0</v>
      </c>
      <c r="R14" s="507">
        <f t="shared" si="9"/>
        <v>0</v>
      </c>
      <c r="S14" s="504">
        <v>0</v>
      </c>
      <c r="T14" s="507">
        <f t="shared" si="10"/>
        <v>0</v>
      </c>
      <c r="U14" s="504">
        <v>0</v>
      </c>
      <c r="V14" s="510">
        <f t="shared" si="11"/>
        <v>0</v>
      </c>
      <c r="W14" s="511">
        <f t="shared" si="12"/>
        <v>0</v>
      </c>
      <c r="X14" s="507">
        <f t="shared" si="13"/>
        <v>0</v>
      </c>
      <c r="Y14" s="102"/>
      <c r="Z14" s="102"/>
    </row>
    <row r="15" spans="1:26" ht="19.5" customHeight="1">
      <c r="A15" s="487">
        <v>5</v>
      </c>
      <c r="B15" s="199"/>
      <c r="C15" s="422" t="str">
        <f>'29'!C15</f>
        <v>GIRIWONDO</v>
      </c>
      <c r="D15" s="509">
        <v>17</v>
      </c>
      <c r="E15" s="509">
        <v>17</v>
      </c>
      <c r="F15" s="504">
        <f t="shared" si="0"/>
        <v>34</v>
      </c>
      <c r="G15" s="504">
        <f t="shared" si="1"/>
        <v>17</v>
      </c>
      <c r="H15" s="505">
        <f t="shared" si="2"/>
        <v>100</v>
      </c>
      <c r="I15" s="504">
        <f t="shared" si="3"/>
        <v>17</v>
      </c>
      <c r="J15" s="505">
        <f t="shared" si="4"/>
        <v>100</v>
      </c>
      <c r="K15" s="504">
        <f t="shared" si="5"/>
        <v>34</v>
      </c>
      <c r="L15" s="504" t="s">
        <v>893</v>
      </c>
      <c r="M15" s="506">
        <v>2</v>
      </c>
      <c r="N15" s="507">
        <f t="shared" si="6"/>
        <v>11.76470588235294</v>
      </c>
      <c r="O15" s="512">
        <v>1</v>
      </c>
      <c r="P15" s="507">
        <f t="shared" si="7"/>
        <v>5.8823529411764701</v>
      </c>
      <c r="Q15" s="508">
        <f t="shared" si="8"/>
        <v>3</v>
      </c>
      <c r="R15" s="507">
        <f t="shared" si="9"/>
        <v>8.8235294117647065</v>
      </c>
      <c r="S15" s="509">
        <v>2</v>
      </c>
      <c r="T15" s="507">
        <f t="shared" si="10"/>
        <v>11.76470588235294</v>
      </c>
      <c r="U15" s="509">
        <v>1</v>
      </c>
      <c r="V15" s="510">
        <f t="shared" si="11"/>
        <v>5.8823529411764701</v>
      </c>
      <c r="W15" s="511">
        <f t="shared" si="12"/>
        <v>3</v>
      </c>
      <c r="X15" s="507">
        <f t="shared" si="13"/>
        <v>8.8235294117647065</v>
      </c>
      <c r="Y15" s="102"/>
      <c r="Z15" s="102"/>
    </row>
    <row r="16" spans="1:26" ht="19.5" customHeight="1">
      <c r="A16" s="487">
        <v>6</v>
      </c>
      <c r="B16" s="199"/>
      <c r="C16" s="422" t="str">
        <f>'29'!C16</f>
        <v>KADIPIRO</v>
      </c>
      <c r="D16" s="509">
        <v>14</v>
      </c>
      <c r="E16" s="509">
        <v>18</v>
      </c>
      <c r="F16" s="504">
        <f t="shared" si="0"/>
        <v>32</v>
      </c>
      <c r="G16" s="504">
        <f t="shared" si="1"/>
        <v>14</v>
      </c>
      <c r="H16" s="505">
        <f t="shared" si="2"/>
        <v>100</v>
      </c>
      <c r="I16" s="504">
        <f t="shared" si="3"/>
        <v>18</v>
      </c>
      <c r="J16" s="505">
        <f t="shared" si="4"/>
        <v>100</v>
      </c>
      <c r="K16" s="504">
        <f t="shared" si="5"/>
        <v>32</v>
      </c>
      <c r="L16" s="504" t="s">
        <v>893</v>
      </c>
      <c r="M16" s="506">
        <v>2</v>
      </c>
      <c r="N16" s="507">
        <f t="shared" si="6"/>
        <v>14.285714285714285</v>
      </c>
      <c r="O16" s="506">
        <v>0</v>
      </c>
      <c r="P16" s="507">
        <f t="shared" si="7"/>
        <v>0</v>
      </c>
      <c r="Q16" s="508">
        <f t="shared" si="8"/>
        <v>2</v>
      </c>
      <c r="R16" s="507">
        <f t="shared" si="9"/>
        <v>6.25</v>
      </c>
      <c r="S16" s="509">
        <v>2</v>
      </c>
      <c r="T16" s="507">
        <f t="shared" si="10"/>
        <v>14.285714285714285</v>
      </c>
      <c r="U16" s="504">
        <v>0</v>
      </c>
      <c r="V16" s="510">
        <f t="shared" si="11"/>
        <v>0</v>
      </c>
      <c r="W16" s="511">
        <f t="shared" si="12"/>
        <v>2</v>
      </c>
      <c r="X16" s="507">
        <f t="shared" si="13"/>
        <v>6.25</v>
      </c>
      <c r="Y16" s="102"/>
      <c r="Z16" s="102"/>
    </row>
    <row r="17" spans="1:26" ht="19.5" customHeight="1">
      <c r="A17" s="487">
        <v>7</v>
      </c>
      <c r="B17" s="199"/>
      <c r="C17" s="422" t="str">
        <f>'29'!C17</f>
        <v>JUMANTORO</v>
      </c>
      <c r="D17" s="509">
        <v>22</v>
      </c>
      <c r="E17" s="509">
        <v>26</v>
      </c>
      <c r="F17" s="504">
        <f t="shared" si="0"/>
        <v>48</v>
      </c>
      <c r="G17" s="504">
        <f t="shared" si="1"/>
        <v>22</v>
      </c>
      <c r="H17" s="505">
        <f t="shared" si="2"/>
        <v>100</v>
      </c>
      <c r="I17" s="504">
        <f t="shared" si="3"/>
        <v>26</v>
      </c>
      <c r="J17" s="505">
        <f t="shared" si="4"/>
        <v>100</v>
      </c>
      <c r="K17" s="504">
        <f t="shared" si="5"/>
        <v>48</v>
      </c>
      <c r="L17" s="504" t="s">
        <v>893</v>
      </c>
      <c r="M17" s="506">
        <v>2</v>
      </c>
      <c r="N17" s="507">
        <f t="shared" si="6"/>
        <v>9.0909090909090917</v>
      </c>
      <c r="O17" s="506">
        <v>1</v>
      </c>
      <c r="P17" s="507">
        <f t="shared" si="7"/>
        <v>4.5454545454545459</v>
      </c>
      <c r="Q17" s="508">
        <f t="shared" si="8"/>
        <v>3</v>
      </c>
      <c r="R17" s="507">
        <f t="shared" si="9"/>
        <v>6.25</v>
      </c>
      <c r="S17" s="509">
        <v>1</v>
      </c>
      <c r="T17" s="507">
        <f t="shared" si="10"/>
        <v>4.5454545454545459</v>
      </c>
      <c r="U17" s="509">
        <v>1</v>
      </c>
      <c r="V17" s="510">
        <f t="shared" si="11"/>
        <v>4.5454545454545459</v>
      </c>
      <c r="W17" s="511">
        <f t="shared" si="12"/>
        <v>2</v>
      </c>
      <c r="X17" s="507">
        <f t="shared" si="13"/>
        <v>4.1666666666666661</v>
      </c>
      <c r="Y17" s="102"/>
      <c r="Z17" s="102"/>
    </row>
    <row r="18" spans="1:26" ht="19.5" customHeight="1">
      <c r="A18" s="487">
        <v>8</v>
      </c>
      <c r="B18" s="199"/>
      <c r="C18" s="422" t="str">
        <f>'29'!C18</f>
        <v>KEDAWUNG</v>
      </c>
      <c r="D18" s="509">
        <v>8</v>
      </c>
      <c r="E18" s="509">
        <v>14</v>
      </c>
      <c r="F18" s="504">
        <f t="shared" si="0"/>
        <v>22</v>
      </c>
      <c r="G18" s="504">
        <f t="shared" si="1"/>
        <v>8</v>
      </c>
      <c r="H18" s="505">
        <f t="shared" si="2"/>
        <v>100</v>
      </c>
      <c r="I18" s="504">
        <f t="shared" si="3"/>
        <v>14</v>
      </c>
      <c r="J18" s="505">
        <f t="shared" si="4"/>
        <v>100</v>
      </c>
      <c r="K18" s="504">
        <f t="shared" si="5"/>
        <v>22</v>
      </c>
      <c r="L18" s="504" t="s">
        <v>893</v>
      </c>
      <c r="M18" s="506">
        <v>1</v>
      </c>
      <c r="N18" s="507">
        <f t="shared" si="6"/>
        <v>12.5</v>
      </c>
      <c r="O18" s="506">
        <v>0</v>
      </c>
      <c r="P18" s="507">
        <f t="shared" si="7"/>
        <v>0</v>
      </c>
      <c r="Q18" s="508">
        <f t="shared" si="8"/>
        <v>1</v>
      </c>
      <c r="R18" s="507">
        <f t="shared" si="9"/>
        <v>4.5454545454545459</v>
      </c>
      <c r="S18" s="509">
        <v>1</v>
      </c>
      <c r="T18" s="507">
        <f t="shared" si="10"/>
        <v>12.5</v>
      </c>
      <c r="U18" s="504">
        <v>0</v>
      </c>
      <c r="V18" s="510">
        <f t="shared" si="11"/>
        <v>0</v>
      </c>
      <c r="W18" s="511">
        <f t="shared" si="12"/>
        <v>1</v>
      </c>
      <c r="X18" s="507">
        <f t="shared" si="13"/>
        <v>4.5454545454545459</v>
      </c>
      <c r="Y18" s="102"/>
      <c r="Z18" s="102"/>
    </row>
    <row r="19" spans="1:26" ht="19.5" customHeight="1">
      <c r="A19" s="487">
        <v>9</v>
      </c>
      <c r="B19" s="199"/>
      <c r="C19" s="422" t="str">
        <f>'29'!C19</f>
        <v>BAKALAN</v>
      </c>
      <c r="D19" s="509">
        <v>22</v>
      </c>
      <c r="E19" s="509">
        <v>12</v>
      </c>
      <c r="F19" s="504">
        <f t="shared" si="0"/>
        <v>34</v>
      </c>
      <c r="G19" s="504">
        <f t="shared" si="1"/>
        <v>22</v>
      </c>
      <c r="H19" s="505">
        <f t="shared" si="2"/>
        <v>100</v>
      </c>
      <c r="I19" s="504">
        <f t="shared" si="3"/>
        <v>12</v>
      </c>
      <c r="J19" s="505">
        <f t="shared" si="4"/>
        <v>100</v>
      </c>
      <c r="K19" s="504">
        <f t="shared" si="5"/>
        <v>34</v>
      </c>
      <c r="L19" s="504" t="s">
        <v>893</v>
      </c>
      <c r="M19" s="506">
        <v>2</v>
      </c>
      <c r="N19" s="507">
        <f t="shared" si="6"/>
        <v>9.0909090909090917</v>
      </c>
      <c r="O19" s="506">
        <v>0</v>
      </c>
      <c r="P19" s="507">
        <f t="shared" si="7"/>
        <v>0</v>
      </c>
      <c r="Q19" s="508">
        <f t="shared" si="8"/>
        <v>2</v>
      </c>
      <c r="R19" s="507">
        <f t="shared" si="9"/>
        <v>5.8823529411764701</v>
      </c>
      <c r="S19" s="509">
        <v>2</v>
      </c>
      <c r="T19" s="507">
        <f t="shared" si="10"/>
        <v>9.0909090909090917</v>
      </c>
      <c r="U19" s="504">
        <v>0</v>
      </c>
      <c r="V19" s="510">
        <f t="shared" si="11"/>
        <v>0</v>
      </c>
      <c r="W19" s="511">
        <f t="shared" si="12"/>
        <v>2</v>
      </c>
      <c r="X19" s="507">
        <f t="shared" si="13"/>
        <v>5.8823529411764701</v>
      </c>
      <c r="Y19" s="102"/>
      <c r="Z19" s="102"/>
    </row>
    <row r="20" spans="1:26" ht="19.5" customHeight="1">
      <c r="A20" s="487">
        <v>10</v>
      </c>
      <c r="B20" s="199"/>
      <c r="C20" s="422" t="str">
        <f>'29'!C20</f>
        <v>JUMAPOLO</v>
      </c>
      <c r="D20" s="509">
        <v>26</v>
      </c>
      <c r="E20" s="509">
        <v>28</v>
      </c>
      <c r="F20" s="504">
        <f t="shared" si="0"/>
        <v>54</v>
      </c>
      <c r="G20" s="504">
        <f t="shared" si="1"/>
        <v>26</v>
      </c>
      <c r="H20" s="505">
        <f t="shared" si="2"/>
        <v>100</v>
      </c>
      <c r="I20" s="504">
        <f t="shared" si="3"/>
        <v>28</v>
      </c>
      <c r="J20" s="505">
        <f t="shared" si="4"/>
        <v>100</v>
      </c>
      <c r="K20" s="504">
        <f t="shared" si="5"/>
        <v>54</v>
      </c>
      <c r="L20" s="504" t="s">
        <v>893</v>
      </c>
      <c r="M20" s="506">
        <v>0</v>
      </c>
      <c r="N20" s="507">
        <f t="shared" si="6"/>
        <v>0</v>
      </c>
      <c r="O20" s="506">
        <v>2</v>
      </c>
      <c r="P20" s="507">
        <f t="shared" si="7"/>
        <v>7.6923076923076925</v>
      </c>
      <c r="Q20" s="508">
        <f t="shared" si="8"/>
        <v>2</v>
      </c>
      <c r="R20" s="507">
        <f t="shared" si="9"/>
        <v>3.7037037037037033</v>
      </c>
      <c r="S20" s="504">
        <v>0</v>
      </c>
      <c r="T20" s="507">
        <f t="shared" si="10"/>
        <v>0</v>
      </c>
      <c r="U20" s="509">
        <v>1</v>
      </c>
      <c r="V20" s="510">
        <f t="shared" si="11"/>
        <v>3.8461538461538463</v>
      </c>
      <c r="W20" s="511">
        <f t="shared" si="12"/>
        <v>1</v>
      </c>
      <c r="X20" s="507">
        <f t="shared" si="13"/>
        <v>1.8518518518518516</v>
      </c>
      <c r="Y20" s="102"/>
      <c r="Z20" s="102"/>
    </row>
    <row r="21" spans="1:26" ht="19.5" customHeight="1">
      <c r="A21" s="487">
        <v>11</v>
      </c>
      <c r="B21" s="199"/>
      <c r="C21" s="422" t="str">
        <f>'29'!C21</f>
        <v>KWANGSAN</v>
      </c>
      <c r="D21" s="509">
        <v>30</v>
      </c>
      <c r="E21" s="509">
        <v>21</v>
      </c>
      <c r="F21" s="504">
        <f t="shared" si="0"/>
        <v>51</v>
      </c>
      <c r="G21" s="504">
        <f t="shared" si="1"/>
        <v>30</v>
      </c>
      <c r="H21" s="505">
        <f t="shared" si="2"/>
        <v>100</v>
      </c>
      <c r="I21" s="504">
        <f t="shared" si="3"/>
        <v>21</v>
      </c>
      <c r="J21" s="505">
        <f t="shared" si="4"/>
        <v>100</v>
      </c>
      <c r="K21" s="504">
        <f t="shared" si="5"/>
        <v>51</v>
      </c>
      <c r="L21" s="504" t="s">
        <v>893</v>
      </c>
      <c r="M21" s="506">
        <v>2</v>
      </c>
      <c r="N21" s="507">
        <f t="shared" si="6"/>
        <v>6.666666666666667</v>
      </c>
      <c r="O21" s="506">
        <v>2</v>
      </c>
      <c r="P21" s="507">
        <f t="shared" si="7"/>
        <v>6.666666666666667</v>
      </c>
      <c r="Q21" s="508">
        <f t="shared" si="8"/>
        <v>4</v>
      </c>
      <c r="R21" s="507">
        <f t="shared" si="9"/>
        <v>7.8431372549019605</v>
      </c>
      <c r="S21" s="509">
        <v>1</v>
      </c>
      <c r="T21" s="507">
        <f t="shared" si="10"/>
        <v>3.3333333333333335</v>
      </c>
      <c r="U21" s="509">
        <v>1</v>
      </c>
      <c r="V21" s="510">
        <f t="shared" si="11"/>
        <v>3.3333333333333335</v>
      </c>
      <c r="W21" s="511">
        <f t="shared" si="12"/>
        <v>2</v>
      </c>
      <c r="X21" s="507">
        <f t="shared" si="13"/>
        <v>3.9215686274509802</v>
      </c>
      <c r="Y21" s="102"/>
      <c r="Z21" s="102"/>
    </row>
    <row r="22" spans="1:26" ht="19.5" customHeight="1">
      <c r="A22" s="487">
        <v>12</v>
      </c>
      <c r="B22" s="431"/>
      <c r="C22" s="422" t="str">
        <f>'29'!C22</f>
        <v>JATIREJO</v>
      </c>
      <c r="D22" s="509">
        <v>30</v>
      </c>
      <c r="E22" s="509">
        <v>24</v>
      </c>
      <c r="F22" s="504">
        <f t="shared" si="0"/>
        <v>54</v>
      </c>
      <c r="G22" s="504">
        <f t="shared" si="1"/>
        <v>30</v>
      </c>
      <c r="H22" s="505">
        <f t="shared" si="2"/>
        <v>100</v>
      </c>
      <c r="I22" s="504">
        <f t="shared" si="3"/>
        <v>24</v>
      </c>
      <c r="J22" s="505">
        <f t="shared" si="4"/>
        <v>100</v>
      </c>
      <c r="K22" s="504">
        <f t="shared" si="5"/>
        <v>54</v>
      </c>
      <c r="L22" s="504" t="s">
        <v>893</v>
      </c>
      <c r="M22" s="512">
        <v>1</v>
      </c>
      <c r="N22" s="507">
        <f t="shared" si="6"/>
        <v>3.3333333333333335</v>
      </c>
      <c r="O22" s="506">
        <v>1</v>
      </c>
      <c r="P22" s="507">
        <f t="shared" si="7"/>
        <v>3.3333333333333335</v>
      </c>
      <c r="Q22" s="508">
        <f t="shared" si="8"/>
        <v>2</v>
      </c>
      <c r="R22" s="507">
        <f t="shared" si="9"/>
        <v>3.7037037037037033</v>
      </c>
      <c r="S22" s="504">
        <v>0</v>
      </c>
      <c r="T22" s="507">
        <f t="shared" si="10"/>
        <v>0</v>
      </c>
      <c r="U22" s="504">
        <v>0</v>
      </c>
      <c r="V22" s="510">
        <f t="shared" si="11"/>
        <v>0</v>
      </c>
      <c r="W22" s="511">
        <f t="shared" si="12"/>
        <v>0</v>
      </c>
      <c r="X22" s="507">
        <f t="shared" si="13"/>
        <v>0</v>
      </c>
      <c r="Y22" s="102"/>
      <c r="Z22" s="102"/>
    </row>
    <row r="23" spans="1:26" ht="19.5" customHeight="1">
      <c r="A23" s="175"/>
      <c r="B23" s="138"/>
      <c r="C23" s="138"/>
      <c r="D23" s="226"/>
      <c r="E23" s="226"/>
      <c r="F23" s="226"/>
      <c r="G23" s="226"/>
      <c r="H23" s="513"/>
      <c r="I23" s="226"/>
      <c r="J23" s="513"/>
      <c r="K23" s="514"/>
      <c r="L23" s="234"/>
      <c r="M23" s="226"/>
      <c r="N23" s="515"/>
      <c r="O23" s="226"/>
      <c r="P23" s="515"/>
      <c r="Q23" s="516"/>
      <c r="R23" s="515"/>
      <c r="S23" s="226"/>
      <c r="T23" s="515"/>
      <c r="U23" s="226"/>
      <c r="V23" s="517"/>
      <c r="W23" s="518"/>
      <c r="X23" s="515"/>
      <c r="Y23" s="102"/>
      <c r="Z23" s="102"/>
    </row>
    <row r="24" spans="1:26" ht="19.5" customHeight="1">
      <c r="A24" s="410" t="s">
        <v>591</v>
      </c>
      <c r="B24" s="410"/>
      <c r="C24" s="410"/>
      <c r="D24" s="519">
        <f t="shared" ref="D24:G24" si="14">SUM(D11:D23)</f>
        <v>220</v>
      </c>
      <c r="E24" s="519">
        <f t="shared" si="14"/>
        <v>216</v>
      </c>
      <c r="F24" s="519">
        <f t="shared" si="14"/>
        <v>436</v>
      </c>
      <c r="G24" s="519">
        <f t="shared" si="14"/>
        <v>220</v>
      </c>
      <c r="H24" s="520">
        <f>G24/D24*100</f>
        <v>100</v>
      </c>
      <c r="I24" s="519">
        <f>SUM(I11:I23)</f>
        <v>216</v>
      </c>
      <c r="J24" s="520">
        <f>G24/D24*100</f>
        <v>100</v>
      </c>
      <c r="K24" s="521">
        <f>SUM(G24+I24)</f>
        <v>436</v>
      </c>
      <c r="L24" s="522">
        <f>K24/F24*100</f>
        <v>100</v>
      </c>
      <c r="M24" s="519">
        <f>SUM(M11:M23)</f>
        <v>13</v>
      </c>
      <c r="N24" s="523">
        <f>M24/G24*100</f>
        <v>5.9090909090909092</v>
      </c>
      <c r="O24" s="519">
        <f>SUM(O11:O23)</f>
        <v>10</v>
      </c>
      <c r="P24" s="523">
        <f>(O24/G24)*100</f>
        <v>4.5454545454545459</v>
      </c>
      <c r="Q24" s="524">
        <f>SUM(M24+O24)</f>
        <v>23</v>
      </c>
      <c r="R24" s="523">
        <f>Q24/K24*100</f>
        <v>5.2752293577981657</v>
      </c>
      <c r="S24" s="519">
        <f>SUM(S11:S23)</f>
        <v>10</v>
      </c>
      <c r="T24" s="523">
        <f>S24/D24*100</f>
        <v>4.5454545454545459</v>
      </c>
      <c r="U24" s="519">
        <f>SUM(U11:U23)</f>
        <v>4</v>
      </c>
      <c r="V24" s="525">
        <f>U24/D24*100</f>
        <v>1.8181818181818181</v>
      </c>
      <c r="W24" s="526">
        <f>SUM(S24+U24)</f>
        <v>14</v>
      </c>
      <c r="X24" s="523">
        <f>W24/F24*100</f>
        <v>3.2110091743119269</v>
      </c>
      <c r="Y24" s="102"/>
      <c r="Z24" s="102"/>
    </row>
    <row r="25" spans="1:26" ht="19.5" customHeight="1">
      <c r="A25" s="420"/>
      <c r="B25" s="420"/>
      <c r="C25" s="420"/>
      <c r="D25" s="420"/>
      <c r="E25" s="420"/>
      <c r="F25" s="420"/>
      <c r="G25" s="420"/>
      <c r="H25" s="420"/>
      <c r="I25" s="420"/>
      <c r="J25" s="420"/>
      <c r="K25" s="420"/>
      <c r="L25" s="420"/>
      <c r="M25" s="420"/>
      <c r="N25" s="420"/>
      <c r="O25" s="420"/>
      <c r="P25" s="162"/>
      <c r="Q25" s="162"/>
      <c r="R25" s="162"/>
      <c r="S25" s="420"/>
      <c r="T25" s="162"/>
      <c r="U25" s="162"/>
      <c r="V25" s="162"/>
      <c r="W25" s="162"/>
      <c r="X25" s="162"/>
      <c r="Y25" s="102"/>
      <c r="Z25" s="102"/>
    </row>
    <row r="26" spans="1:26" ht="19.5" customHeight="1">
      <c r="A26" s="137"/>
      <c r="B26" s="102"/>
      <c r="C26" s="102"/>
      <c r="D26" s="304"/>
      <c r="E26" s="304"/>
      <c r="F26" s="304"/>
      <c r="G26" s="304"/>
      <c r="H26" s="304"/>
      <c r="I26" s="304"/>
      <c r="J26" s="102"/>
      <c r="K26" s="102"/>
      <c r="L26" s="102"/>
      <c r="M26" s="304"/>
      <c r="N26" s="102"/>
      <c r="O26" s="304"/>
      <c r="P26" s="102"/>
      <c r="Q26" s="304"/>
      <c r="R26" s="102"/>
      <c r="S26" s="304"/>
      <c r="T26" s="102"/>
      <c r="U26" s="304"/>
      <c r="V26" s="102"/>
      <c r="W26" s="304"/>
      <c r="X26" s="102"/>
      <c r="Y26" s="102"/>
      <c r="Z26" s="102"/>
    </row>
    <row r="27" spans="1:26" ht="19.5" customHeight="1">
      <c r="A27" s="102"/>
      <c r="B27" s="102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</row>
    <row r="28" spans="1:26" ht="19.5" customHeight="1">
      <c r="A28" s="102"/>
      <c r="B28" s="102"/>
      <c r="C28" s="102"/>
      <c r="D28" s="102"/>
      <c r="E28" s="102"/>
      <c r="F28" s="102"/>
      <c r="G28" s="102"/>
      <c r="H28" s="102"/>
      <c r="I28" s="102"/>
      <c r="J28" s="270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</row>
    <row r="29" spans="1:26" ht="19.5" customHeight="1">
      <c r="A29" s="102"/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</row>
    <row r="30" spans="1:26" ht="19.5" customHeight="1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</row>
    <row r="31" spans="1:26" ht="19.5" customHeight="1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</row>
    <row r="32" spans="1:26" ht="19.5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</row>
    <row r="33" spans="1:26" ht="19.5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</row>
    <row r="34" spans="1:26" ht="19.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</row>
    <row r="35" spans="1:26" ht="19.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 spans="1:26" ht="15.7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</row>
    <row r="37" spans="1:26" ht="15.7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</row>
    <row r="38" spans="1:26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</row>
    <row r="39" spans="1:26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</row>
    <row r="40" spans="1:26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</row>
    <row r="41" spans="1:26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</row>
    <row r="42" spans="1:26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</row>
    <row r="43" spans="1:26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 spans="1:26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</row>
    <row r="45" spans="1:26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 spans="1:26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 spans="1:26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26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 spans="1:26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spans="1:26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 spans="1:26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 spans="1:26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 spans="1:26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spans="1:26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 spans="1:26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 spans="1:26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 spans="1:26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spans="1:26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 spans="1:26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 spans="1:26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 spans="1:26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spans="1:26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 spans="1:26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 spans="1:26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 spans="1:26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spans="1:26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 spans="1:26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 spans="1:26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 spans="1:26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 spans="1:26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 spans="1:26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 spans="1:26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 spans="1:26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 spans="1:26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 spans="1:26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 spans="1:26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 spans="1:26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 spans="1:26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 spans="1:26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 spans="1:26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 spans="1:26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 spans="1:26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 spans="1:26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 spans="1:26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 spans="1:26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 spans="1:26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 spans="1:26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 spans="1:26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 spans="1:26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 spans="1:26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 spans="1:26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 spans="1:26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 spans="1:26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 spans="1:2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 spans="1:26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 spans="1:26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 spans="1:26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 spans="1:26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 spans="1:26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 spans="1:26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 spans="1:26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 spans="1:26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 spans="1:26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 spans="1:26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 spans="1:26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 spans="1:26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 spans="1:26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 spans="1:26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 spans="1:26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 spans="1:26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 spans="1:26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 spans="1:26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 spans="1:26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 spans="1:26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 spans="1:26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 spans="1:26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 spans="1:26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 spans="1:26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 spans="1:26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 spans="1:26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 spans="1:26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 spans="1:26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 spans="1:26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 spans="1:26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 spans="1:26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 spans="1:26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 spans="1:26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 spans="1:26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 spans="1:26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 spans="1:26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 spans="1:26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 spans="1:26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 spans="1:26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 spans="1:26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 spans="1:26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 spans="1:26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 spans="1:26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 spans="1:26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 spans="1:26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 spans="1:26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 spans="1:26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 spans="1:26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 spans="1:26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 spans="1:26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 spans="1:26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 spans="1:26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 spans="1:26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 spans="1:26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 spans="1:26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 spans="1:26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 spans="1:26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 spans="1:26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 spans="1:26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 spans="1:26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 spans="1:26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 spans="1:26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 spans="1:26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 spans="1:26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 spans="1:26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 spans="1:26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 spans="1:26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 spans="1:26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 spans="1:26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 spans="1:26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 spans="1:26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 spans="1:26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 spans="1:26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 spans="1:26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 spans="1:26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 spans="1:26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 spans="1:26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 spans="1:26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 spans="1:26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 spans="1:26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 spans="1:26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 spans="1:26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 spans="1:26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 spans="1:26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 spans="1:26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 spans="1:26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 spans="1:26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 spans="1:26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 spans="1:26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 spans="1:26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 spans="1:26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 spans="1:26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 spans="1:26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 spans="1:26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 spans="1:26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 spans="1:26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 spans="1:26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 spans="1:26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 spans="1:26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 spans="1:26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 spans="1:26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 spans="1:26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 spans="1:26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 spans="1:26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 spans="1:26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 spans="1:26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 spans="1:26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 spans="1:26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 spans="1:26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 spans="1:26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 spans="1:26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 spans="1:26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 spans="1:26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 spans="1:26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 spans="1:26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 spans="1:26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 spans="1:26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 spans="1:26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 spans="1:26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 spans="1:26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 spans="1:26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 spans="1:26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</row>
    <row r="222" spans="1:26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</row>
    <row r="223" spans="1:26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</row>
    <row r="224" spans="1:26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</row>
    <row r="225" spans="1:26" ht="15.75" customHeight="1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</row>
    <row r="226" spans="1:26" ht="15.75" customHeight="1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</row>
    <row r="227" spans="1:26" ht="15.75" customHeight="1"/>
    <row r="228" spans="1:26" ht="15.75" customHeight="1"/>
    <row r="229" spans="1:26" ht="15.75" customHeight="1"/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7">
    <mergeCell ref="G8:H8"/>
    <mergeCell ref="I8:J8"/>
    <mergeCell ref="K8:L8"/>
    <mergeCell ref="M8:N8"/>
    <mergeCell ref="A3:X3"/>
    <mergeCell ref="A7:A9"/>
    <mergeCell ref="B7:B9"/>
    <mergeCell ref="C7:C9"/>
    <mergeCell ref="G7:L7"/>
    <mergeCell ref="M7:R7"/>
    <mergeCell ref="S7:X7"/>
    <mergeCell ref="O8:P8"/>
    <mergeCell ref="Q8:R8"/>
    <mergeCell ref="S8:T8"/>
    <mergeCell ref="U8:V8"/>
    <mergeCell ref="W8:X8"/>
    <mergeCell ref="D7:F8"/>
  </mergeCells>
  <printOptions horizontalCentered="1"/>
  <pageMargins left="1.6929133858267718" right="0.9055118110236221" top="1.1417322834645669" bottom="0.9055118110236221" header="0" footer="0"/>
  <pageSetup paperSize="9"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1000"/>
  <sheetViews>
    <sheetView topLeftCell="C1" zoomScale="75" zoomScaleNormal="75" workbookViewId="0">
      <selection activeCell="A3" sqref="A3:X3"/>
    </sheetView>
  </sheetViews>
  <sheetFormatPr defaultColWidth="14.42578125" defaultRowHeight="15" customHeight="1"/>
  <cols>
    <col min="1" max="1" width="5.7109375" customWidth="1"/>
    <col min="2" max="3" width="21.7109375" customWidth="1"/>
    <col min="4" max="7" width="10.28515625" customWidth="1"/>
    <col min="8" max="8" width="9.28515625" customWidth="1"/>
    <col min="9" max="9" width="10.28515625" customWidth="1"/>
    <col min="10" max="10" width="9.28515625" customWidth="1"/>
    <col min="11" max="11" width="10.28515625" customWidth="1"/>
    <col min="12" max="12" width="9.28515625" customWidth="1"/>
    <col min="13" max="13" width="10.28515625" customWidth="1"/>
    <col min="14" max="14" width="9.28515625" customWidth="1"/>
    <col min="15" max="15" width="10.28515625" customWidth="1"/>
    <col min="16" max="16" width="9.28515625" customWidth="1"/>
    <col min="17" max="17" width="10.28515625" customWidth="1"/>
    <col min="18" max="22" width="9.28515625" customWidth="1"/>
    <col min="23" max="23" width="10.140625" customWidth="1"/>
    <col min="24" max="24" width="11.7109375" customWidth="1"/>
    <col min="25" max="26" width="9.28515625" customWidth="1"/>
  </cols>
  <sheetData>
    <row r="1" spans="1:26" ht="15.75">
      <c r="A1" s="100" t="s">
        <v>894</v>
      </c>
      <c r="B1" s="102"/>
      <c r="C1" s="102" t="s">
        <v>400</v>
      </c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4.25" customHeight="1">
      <c r="A3" s="963" t="s">
        <v>895</v>
      </c>
      <c r="B3" s="953"/>
      <c r="C3" s="953"/>
      <c r="D3" s="953"/>
      <c r="E3" s="953"/>
      <c r="F3" s="953"/>
      <c r="G3" s="953"/>
      <c r="H3" s="953"/>
      <c r="I3" s="953"/>
      <c r="J3" s="953"/>
      <c r="K3" s="953"/>
      <c r="L3" s="953"/>
      <c r="M3" s="953"/>
      <c r="N3" s="953"/>
      <c r="O3" s="953"/>
      <c r="P3" s="953"/>
      <c r="Q3" s="953"/>
      <c r="R3" s="953"/>
      <c r="S3" s="953"/>
      <c r="T3" s="953"/>
      <c r="U3" s="953"/>
      <c r="V3" s="953"/>
      <c r="W3" s="953"/>
      <c r="X3" s="953"/>
      <c r="Y3" s="102"/>
      <c r="Z3" s="102"/>
    </row>
    <row r="4" spans="1:26" ht="16.5">
      <c r="A4" s="101"/>
      <c r="B4" s="101"/>
      <c r="C4" s="101"/>
      <c r="D4" s="101"/>
      <c r="E4" s="101"/>
      <c r="F4" s="101"/>
      <c r="G4" s="101"/>
      <c r="H4" s="102"/>
      <c r="I4" s="102"/>
      <c r="J4" s="139" t="str">
        <f>'1'!$E$5</f>
        <v>KABUPATEN/KOTA</v>
      </c>
      <c r="K4" s="105" t="str">
        <f>'1'!$F$5</f>
        <v>KARANGANYAR</v>
      </c>
      <c r="L4" s="139"/>
      <c r="M4" s="101"/>
      <c r="N4" s="101"/>
      <c r="O4" s="101"/>
      <c r="P4" s="101"/>
      <c r="Q4" s="101"/>
      <c r="R4" s="101"/>
      <c r="S4" s="275"/>
      <c r="T4" s="275"/>
      <c r="U4" s="275"/>
      <c r="V4" s="275"/>
      <c r="W4" s="275"/>
      <c r="X4" s="275"/>
      <c r="Y4" s="102"/>
      <c r="Z4" s="102"/>
    </row>
    <row r="5" spans="1:26" ht="16.5">
      <c r="A5" s="101"/>
      <c r="B5" s="101"/>
      <c r="C5" s="101"/>
      <c r="D5" s="101"/>
      <c r="E5" s="101"/>
      <c r="F5" s="101"/>
      <c r="G5" s="101"/>
      <c r="H5" s="102"/>
      <c r="I5" s="102"/>
      <c r="J5" s="139" t="str">
        <f>'1'!$E$6</f>
        <v>TAHUN</v>
      </c>
      <c r="K5" s="105">
        <f>'1'!$F$6</f>
        <v>2023</v>
      </c>
      <c r="L5" s="139"/>
      <c r="M5" s="101"/>
      <c r="N5" s="101"/>
      <c r="O5" s="101"/>
      <c r="P5" s="101"/>
      <c r="Q5" s="101"/>
      <c r="R5" s="101"/>
      <c r="S5" s="275"/>
      <c r="T5" s="275"/>
      <c r="U5" s="275"/>
      <c r="V5" s="275"/>
      <c r="W5" s="275"/>
      <c r="X5" s="275"/>
      <c r="Y5" s="102"/>
      <c r="Z5" s="102"/>
    </row>
    <row r="6" spans="1:26">
      <c r="A6" s="106"/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2"/>
      <c r="T6" s="102"/>
      <c r="U6" s="102"/>
      <c r="V6" s="102"/>
      <c r="W6" s="102"/>
      <c r="X6" s="102"/>
      <c r="Y6" s="102"/>
      <c r="Z6" s="102"/>
    </row>
    <row r="7" spans="1:26" ht="42.75" customHeight="1">
      <c r="A7" s="964" t="s">
        <v>4</v>
      </c>
      <c r="B7" s="964" t="s">
        <v>498</v>
      </c>
      <c r="C7" s="964" t="str">
        <f>'12'!C7</f>
        <v>DESA</v>
      </c>
      <c r="D7" s="1018" t="s">
        <v>714</v>
      </c>
      <c r="E7" s="953"/>
      <c r="F7" s="1030"/>
      <c r="G7" s="1011" t="s">
        <v>896</v>
      </c>
      <c r="H7" s="967"/>
      <c r="I7" s="967"/>
      <c r="J7" s="967"/>
      <c r="K7" s="967"/>
      <c r="L7" s="968"/>
      <c r="M7" s="1011" t="s">
        <v>897</v>
      </c>
      <c r="N7" s="967"/>
      <c r="O7" s="967"/>
      <c r="P7" s="967"/>
      <c r="Q7" s="967"/>
      <c r="R7" s="968"/>
      <c r="S7" s="976" t="s">
        <v>898</v>
      </c>
      <c r="T7" s="977"/>
      <c r="U7" s="977"/>
      <c r="V7" s="977"/>
      <c r="W7" s="977"/>
      <c r="X7" s="978"/>
      <c r="Y7" s="102"/>
      <c r="Z7" s="102"/>
    </row>
    <row r="8" spans="1:26">
      <c r="A8" s="965"/>
      <c r="B8" s="965"/>
      <c r="C8" s="965"/>
      <c r="D8" s="971"/>
      <c r="E8" s="967"/>
      <c r="F8" s="968"/>
      <c r="G8" s="1008" t="s">
        <v>8</v>
      </c>
      <c r="H8" s="959"/>
      <c r="I8" s="1008" t="s">
        <v>9</v>
      </c>
      <c r="J8" s="959"/>
      <c r="K8" s="1008" t="s">
        <v>10</v>
      </c>
      <c r="L8" s="959"/>
      <c r="M8" s="1008" t="s">
        <v>8</v>
      </c>
      <c r="N8" s="959"/>
      <c r="O8" s="1008" t="s">
        <v>9</v>
      </c>
      <c r="P8" s="959"/>
      <c r="Q8" s="1008" t="s">
        <v>10</v>
      </c>
      <c r="R8" s="959"/>
      <c r="S8" s="1008" t="s">
        <v>8</v>
      </c>
      <c r="T8" s="959"/>
      <c r="U8" s="1008" t="s">
        <v>9</v>
      </c>
      <c r="V8" s="959"/>
      <c r="W8" s="1008" t="s">
        <v>10</v>
      </c>
      <c r="X8" s="959"/>
      <c r="Y8" s="102"/>
      <c r="Z8" s="102"/>
    </row>
    <row r="9" spans="1:26">
      <c r="A9" s="955"/>
      <c r="B9" s="955"/>
      <c r="C9" s="955"/>
      <c r="D9" s="527" t="s">
        <v>8</v>
      </c>
      <c r="E9" s="527" t="s">
        <v>9</v>
      </c>
      <c r="F9" s="527" t="s">
        <v>899</v>
      </c>
      <c r="G9" s="527" t="s">
        <v>326</v>
      </c>
      <c r="H9" s="527" t="s">
        <v>30</v>
      </c>
      <c r="I9" s="527" t="s">
        <v>326</v>
      </c>
      <c r="J9" s="527" t="s">
        <v>30</v>
      </c>
      <c r="K9" s="527" t="s">
        <v>326</v>
      </c>
      <c r="L9" s="527" t="s">
        <v>30</v>
      </c>
      <c r="M9" s="527" t="s">
        <v>326</v>
      </c>
      <c r="N9" s="527" t="s">
        <v>30</v>
      </c>
      <c r="O9" s="527" t="s">
        <v>326</v>
      </c>
      <c r="P9" s="528" t="s">
        <v>30</v>
      </c>
      <c r="Q9" s="527" t="s">
        <v>326</v>
      </c>
      <c r="R9" s="527" t="s">
        <v>30</v>
      </c>
      <c r="S9" s="529" t="s">
        <v>326</v>
      </c>
      <c r="T9" s="529" t="s">
        <v>30</v>
      </c>
      <c r="U9" s="529" t="s">
        <v>326</v>
      </c>
      <c r="V9" s="530" t="s">
        <v>30</v>
      </c>
      <c r="W9" s="529" t="s">
        <v>326</v>
      </c>
      <c r="X9" s="529" t="s">
        <v>30</v>
      </c>
      <c r="Y9" s="102"/>
      <c r="Z9" s="102"/>
    </row>
    <row r="10" spans="1:26">
      <c r="A10" s="115">
        <v>1</v>
      </c>
      <c r="B10" s="142">
        <v>2</v>
      </c>
      <c r="C10" s="115">
        <v>3</v>
      </c>
      <c r="D10" s="115">
        <v>4</v>
      </c>
      <c r="E10" s="115">
        <v>5</v>
      </c>
      <c r="F10" s="115">
        <v>6</v>
      </c>
      <c r="G10" s="115">
        <v>7</v>
      </c>
      <c r="H10" s="115">
        <v>8</v>
      </c>
      <c r="I10" s="115">
        <v>9</v>
      </c>
      <c r="J10" s="115">
        <v>10</v>
      </c>
      <c r="K10" s="115">
        <v>11</v>
      </c>
      <c r="L10" s="115">
        <v>12</v>
      </c>
      <c r="M10" s="115">
        <v>13</v>
      </c>
      <c r="N10" s="115">
        <v>14</v>
      </c>
      <c r="O10" s="115">
        <v>15</v>
      </c>
      <c r="P10" s="531">
        <v>16</v>
      </c>
      <c r="Q10" s="115">
        <v>17</v>
      </c>
      <c r="R10" s="115">
        <v>18</v>
      </c>
      <c r="S10" s="115">
        <v>19</v>
      </c>
      <c r="T10" s="115">
        <v>20</v>
      </c>
      <c r="U10" s="115">
        <v>21</v>
      </c>
      <c r="V10" s="115">
        <v>22</v>
      </c>
      <c r="W10" s="115">
        <v>23</v>
      </c>
      <c r="X10" s="115">
        <v>24</v>
      </c>
      <c r="Y10" s="119"/>
      <c r="Z10" s="119"/>
    </row>
    <row r="11" spans="1:26" ht="18" customHeight="1">
      <c r="A11" s="487">
        <v>1</v>
      </c>
      <c r="B11" s="199" t="str">
        <f>'9'!B9</f>
        <v>JUMAPOLO</v>
      </c>
      <c r="C11" s="422" t="str">
        <f>'29'!C11</f>
        <v>PASEBAN</v>
      </c>
      <c r="D11" s="532">
        <v>17</v>
      </c>
      <c r="E11" s="532">
        <v>16</v>
      </c>
      <c r="F11" s="532">
        <v>33</v>
      </c>
      <c r="G11" s="532">
        <v>17</v>
      </c>
      <c r="H11" s="533">
        <f t="shared" ref="H11:H22" si="0">G11/D11*100</f>
        <v>100</v>
      </c>
      <c r="I11" s="532">
        <v>16</v>
      </c>
      <c r="J11" s="533">
        <f t="shared" ref="J11:J22" si="1">I11/E11*100</f>
        <v>100</v>
      </c>
      <c r="K11" s="532">
        <v>33</v>
      </c>
      <c r="L11" s="533">
        <f t="shared" ref="L11:L22" si="2">K11/F11*100</f>
        <v>100</v>
      </c>
      <c r="M11" s="534">
        <v>16</v>
      </c>
      <c r="N11" s="533">
        <f t="shared" ref="N11:N22" si="3">M11/D11*100</f>
        <v>94.117647058823522</v>
      </c>
      <c r="O11" s="532">
        <v>16</v>
      </c>
      <c r="P11" s="533">
        <f t="shared" ref="P11:P22" si="4">O11/E11*100</f>
        <v>100</v>
      </c>
      <c r="Q11" s="532">
        <f t="shared" ref="Q11:Q22" si="5">SUM(M11+O11)</f>
        <v>32</v>
      </c>
      <c r="R11" s="535">
        <f t="shared" ref="R11:R22" si="6">Q11/F11*100</f>
        <v>96.969696969696969</v>
      </c>
      <c r="S11" s="532">
        <v>10</v>
      </c>
      <c r="T11" s="535">
        <f t="shared" ref="T11:T22" si="7">S11/D11*100</f>
        <v>58.82352941176471</v>
      </c>
      <c r="U11" s="532">
        <v>9</v>
      </c>
      <c r="V11" s="535">
        <f t="shared" ref="V11:V22" si="8">U11/E11*100</f>
        <v>56.25</v>
      </c>
      <c r="W11" s="532">
        <v>19</v>
      </c>
      <c r="X11" s="535">
        <f t="shared" ref="X11:X22" si="9">W11/F11*100</f>
        <v>57.575757575757578</v>
      </c>
      <c r="Y11" s="102"/>
      <c r="Z11" s="102"/>
    </row>
    <row r="12" spans="1:26" ht="19.5" customHeight="1">
      <c r="A12" s="487">
        <v>2</v>
      </c>
      <c r="B12" s="199"/>
      <c r="C12" s="422" t="str">
        <f>'29'!C12</f>
        <v>LEMAHBANG</v>
      </c>
      <c r="D12" s="532">
        <v>16</v>
      </c>
      <c r="E12" s="532">
        <v>14</v>
      </c>
      <c r="F12" s="532">
        <v>30</v>
      </c>
      <c r="G12" s="532">
        <v>16</v>
      </c>
      <c r="H12" s="533">
        <f t="shared" si="0"/>
        <v>100</v>
      </c>
      <c r="I12" s="532">
        <v>14</v>
      </c>
      <c r="J12" s="533">
        <f t="shared" si="1"/>
        <v>100</v>
      </c>
      <c r="K12" s="532">
        <v>30</v>
      </c>
      <c r="L12" s="533">
        <f t="shared" si="2"/>
        <v>100</v>
      </c>
      <c r="M12" s="534">
        <v>16</v>
      </c>
      <c r="N12" s="533">
        <f t="shared" si="3"/>
        <v>100</v>
      </c>
      <c r="O12" s="532">
        <v>14</v>
      </c>
      <c r="P12" s="533">
        <f t="shared" si="4"/>
        <v>100</v>
      </c>
      <c r="Q12" s="532">
        <f t="shared" si="5"/>
        <v>30</v>
      </c>
      <c r="R12" s="535">
        <f t="shared" si="6"/>
        <v>100</v>
      </c>
      <c r="S12" s="532">
        <v>10</v>
      </c>
      <c r="T12" s="535">
        <f t="shared" si="7"/>
        <v>62.5</v>
      </c>
      <c r="U12" s="532">
        <v>10</v>
      </c>
      <c r="V12" s="535">
        <f t="shared" si="8"/>
        <v>71.428571428571431</v>
      </c>
      <c r="W12" s="532">
        <v>20</v>
      </c>
      <c r="X12" s="535">
        <f t="shared" si="9"/>
        <v>66.666666666666657</v>
      </c>
      <c r="Y12" s="102"/>
      <c r="Z12" s="102"/>
    </row>
    <row r="13" spans="1:26" ht="19.5" customHeight="1">
      <c r="A13" s="487">
        <v>3</v>
      </c>
      <c r="B13" s="199"/>
      <c r="C13" s="422" t="str">
        <f>'29'!C13</f>
        <v>KARANGBANGUN</v>
      </c>
      <c r="D13" s="532">
        <v>4</v>
      </c>
      <c r="E13" s="532">
        <v>14</v>
      </c>
      <c r="F13" s="532">
        <v>18</v>
      </c>
      <c r="G13" s="532">
        <v>4</v>
      </c>
      <c r="H13" s="533">
        <f t="shared" si="0"/>
        <v>100</v>
      </c>
      <c r="I13" s="532">
        <v>14</v>
      </c>
      <c r="J13" s="533">
        <f t="shared" si="1"/>
        <v>100</v>
      </c>
      <c r="K13" s="532">
        <v>18</v>
      </c>
      <c r="L13" s="533">
        <f t="shared" si="2"/>
        <v>100</v>
      </c>
      <c r="M13" s="534">
        <v>4</v>
      </c>
      <c r="N13" s="533">
        <f t="shared" si="3"/>
        <v>100</v>
      </c>
      <c r="O13" s="532">
        <v>14</v>
      </c>
      <c r="P13" s="533">
        <f t="shared" si="4"/>
        <v>100</v>
      </c>
      <c r="Q13" s="532">
        <f t="shared" si="5"/>
        <v>18</v>
      </c>
      <c r="R13" s="535">
        <f t="shared" si="6"/>
        <v>100</v>
      </c>
      <c r="S13" s="532">
        <v>2</v>
      </c>
      <c r="T13" s="535">
        <f t="shared" si="7"/>
        <v>50</v>
      </c>
      <c r="U13" s="532">
        <v>4</v>
      </c>
      <c r="V13" s="535">
        <f t="shared" si="8"/>
        <v>28.571428571428569</v>
      </c>
      <c r="W13" s="532">
        <v>6</v>
      </c>
      <c r="X13" s="535">
        <f t="shared" si="9"/>
        <v>33.333333333333329</v>
      </c>
      <c r="Y13" s="102"/>
      <c r="Z13" s="102"/>
    </row>
    <row r="14" spans="1:26" ht="19.5" customHeight="1">
      <c r="A14" s="487">
        <v>4</v>
      </c>
      <c r="B14" s="199"/>
      <c r="C14" s="422" t="str">
        <f>'29'!C14</f>
        <v>PLOSO</v>
      </c>
      <c r="D14" s="532">
        <v>14</v>
      </c>
      <c r="E14" s="532">
        <v>12</v>
      </c>
      <c r="F14" s="532">
        <v>26</v>
      </c>
      <c r="G14" s="532">
        <v>14</v>
      </c>
      <c r="H14" s="533">
        <f t="shared" si="0"/>
        <v>100</v>
      </c>
      <c r="I14" s="532">
        <v>12</v>
      </c>
      <c r="J14" s="533">
        <f t="shared" si="1"/>
        <v>100</v>
      </c>
      <c r="K14" s="532">
        <v>26</v>
      </c>
      <c r="L14" s="533">
        <f t="shared" si="2"/>
        <v>100</v>
      </c>
      <c r="M14" s="534">
        <v>14</v>
      </c>
      <c r="N14" s="533">
        <f t="shared" si="3"/>
        <v>100</v>
      </c>
      <c r="O14" s="532">
        <v>12</v>
      </c>
      <c r="P14" s="533">
        <f t="shared" si="4"/>
        <v>100</v>
      </c>
      <c r="Q14" s="532">
        <f t="shared" si="5"/>
        <v>26</v>
      </c>
      <c r="R14" s="535">
        <f t="shared" si="6"/>
        <v>100</v>
      </c>
      <c r="S14" s="532">
        <v>4</v>
      </c>
      <c r="T14" s="535">
        <f t="shared" si="7"/>
        <v>28.571428571428569</v>
      </c>
      <c r="U14" s="532">
        <v>6</v>
      </c>
      <c r="V14" s="535">
        <f t="shared" si="8"/>
        <v>50</v>
      </c>
      <c r="W14" s="532">
        <v>10</v>
      </c>
      <c r="X14" s="535">
        <f t="shared" si="9"/>
        <v>38.461538461538467</v>
      </c>
      <c r="Y14" s="102"/>
      <c r="Z14" s="102"/>
    </row>
    <row r="15" spans="1:26" ht="19.5" customHeight="1">
      <c r="A15" s="487">
        <v>5</v>
      </c>
      <c r="B15" s="199"/>
      <c r="C15" s="422" t="str">
        <f>'29'!C15</f>
        <v>GIRIWONDO</v>
      </c>
      <c r="D15" s="532">
        <v>17</v>
      </c>
      <c r="E15" s="532">
        <v>17</v>
      </c>
      <c r="F15" s="532">
        <v>34</v>
      </c>
      <c r="G15" s="532">
        <v>17</v>
      </c>
      <c r="H15" s="533">
        <f t="shared" si="0"/>
        <v>100</v>
      </c>
      <c r="I15" s="532">
        <v>17</v>
      </c>
      <c r="J15" s="533">
        <f t="shared" si="1"/>
        <v>100</v>
      </c>
      <c r="K15" s="532">
        <v>34</v>
      </c>
      <c r="L15" s="533">
        <f t="shared" si="2"/>
        <v>100</v>
      </c>
      <c r="M15" s="534">
        <v>17</v>
      </c>
      <c r="N15" s="533">
        <f t="shared" si="3"/>
        <v>100</v>
      </c>
      <c r="O15" s="532">
        <v>16</v>
      </c>
      <c r="P15" s="533">
        <f t="shared" si="4"/>
        <v>94.117647058823522</v>
      </c>
      <c r="Q15" s="532">
        <f t="shared" si="5"/>
        <v>33</v>
      </c>
      <c r="R15" s="535">
        <f t="shared" si="6"/>
        <v>97.058823529411768</v>
      </c>
      <c r="S15" s="532">
        <v>8</v>
      </c>
      <c r="T15" s="535">
        <f t="shared" si="7"/>
        <v>47.058823529411761</v>
      </c>
      <c r="U15" s="532">
        <v>14</v>
      </c>
      <c r="V15" s="535">
        <f t="shared" si="8"/>
        <v>82.35294117647058</v>
      </c>
      <c r="W15" s="532">
        <v>22</v>
      </c>
      <c r="X15" s="535">
        <f t="shared" si="9"/>
        <v>64.705882352941174</v>
      </c>
      <c r="Y15" s="102"/>
      <c r="Z15" s="102"/>
    </row>
    <row r="16" spans="1:26" ht="19.5" customHeight="1">
      <c r="A16" s="487">
        <v>6</v>
      </c>
      <c r="B16" s="199"/>
      <c r="C16" s="422" t="str">
        <f>'29'!C16</f>
        <v>KADIPIRO</v>
      </c>
      <c r="D16" s="532">
        <v>14</v>
      </c>
      <c r="E16" s="532">
        <v>18</v>
      </c>
      <c r="F16" s="532">
        <v>32</v>
      </c>
      <c r="G16" s="532">
        <v>14</v>
      </c>
      <c r="H16" s="533">
        <f t="shared" si="0"/>
        <v>100</v>
      </c>
      <c r="I16" s="532">
        <v>18</v>
      </c>
      <c r="J16" s="533">
        <f t="shared" si="1"/>
        <v>100</v>
      </c>
      <c r="K16" s="532">
        <v>32</v>
      </c>
      <c r="L16" s="533">
        <f t="shared" si="2"/>
        <v>100</v>
      </c>
      <c r="M16" s="534">
        <v>12</v>
      </c>
      <c r="N16" s="533">
        <f t="shared" si="3"/>
        <v>85.714285714285708</v>
      </c>
      <c r="O16" s="532">
        <v>18</v>
      </c>
      <c r="P16" s="533">
        <f t="shared" si="4"/>
        <v>100</v>
      </c>
      <c r="Q16" s="532">
        <f t="shared" si="5"/>
        <v>30</v>
      </c>
      <c r="R16" s="535">
        <f t="shared" si="6"/>
        <v>93.75</v>
      </c>
      <c r="S16" s="532">
        <v>6</v>
      </c>
      <c r="T16" s="535">
        <f t="shared" si="7"/>
        <v>42.857142857142854</v>
      </c>
      <c r="U16" s="532">
        <v>5</v>
      </c>
      <c r="V16" s="535">
        <f t="shared" si="8"/>
        <v>27.777777777777779</v>
      </c>
      <c r="W16" s="532">
        <v>11</v>
      </c>
      <c r="X16" s="535">
        <f t="shared" si="9"/>
        <v>34.375</v>
      </c>
      <c r="Y16" s="102"/>
      <c r="Z16" s="102"/>
    </row>
    <row r="17" spans="1:26" ht="19.5" customHeight="1">
      <c r="A17" s="487">
        <v>7</v>
      </c>
      <c r="B17" s="199"/>
      <c r="C17" s="422" t="str">
        <f>'29'!C17</f>
        <v>JUMANTORO</v>
      </c>
      <c r="D17" s="532">
        <v>22</v>
      </c>
      <c r="E17" s="532">
        <v>26</v>
      </c>
      <c r="F17" s="532">
        <v>48</v>
      </c>
      <c r="G17" s="532">
        <v>22</v>
      </c>
      <c r="H17" s="533">
        <f t="shared" si="0"/>
        <v>100</v>
      </c>
      <c r="I17" s="532">
        <v>26</v>
      </c>
      <c r="J17" s="533">
        <f t="shared" si="1"/>
        <v>100</v>
      </c>
      <c r="K17" s="532">
        <v>48</v>
      </c>
      <c r="L17" s="533">
        <f t="shared" si="2"/>
        <v>100</v>
      </c>
      <c r="M17" s="534">
        <v>22</v>
      </c>
      <c r="N17" s="533">
        <f t="shared" si="3"/>
        <v>100</v>
      </c>
      <c r="O17" s="532">
        <v>25</v>
      </c>
      <c r="P17" s="533">
        <f t="shared" si="4"/>
        <v>96.15384615384616</v>
      </c>
      <c r="Q17" s="532">
        <f t="shared" si="5"/>
        <v>47</v>
      </c>
      <c r="R17" s="535">
        <f t="shared" si="6"/>
        <v>97.916666666666657</v>
      </c>
      <c r="S17" s="532">
        <v>15</v>
      </c>
      <c r="T17" s="535">
        <f t="shared" si="7"/>
        <v>68.181818181818173</v>
      </c>
      <c r="U17" s="532">
        <v>15</v>
      </c>
      <c r="V17" s="535">
        <f t="shared" si="8"/>
        <v>57.692307692307686</v>
      </c>
      <c r="W17" s="532">
        <v>30</v>
      </c>
      <c r="X17" s="535">
        <f t="shared" si="9"/>
        <v>62.5</v>
      </c>
      <c r="Y17" s="102"/>
      <c r="Z17" s="102"/>
    </row>
    <row r="18" spans="1:26" ht="19.5" customHeight="1">
      <c r="A18" s="487">
        <v>8</v>
      </c>
      <c r="B18" s="199"/>
      <c r="C18" s="422" t="str">
        <f>'29'!C18</f>
        <v>KEDAWUNG</v>
      </c>
      <c r="D18" s="532">
        <v>8</v>
      </c>
      <c r="E18" s="532">
        <v>14</v>
      </c>
      <c r="F18" s="532">
        <v>22</v>
      </c>
      <c r="G18" s="532">
        <v>8</v>
      </c>
      <c r="H18" s="533">
        <f t="shared" si="0"/>
        <v>100</v>
      </c>
      <c r="I18" s="532">
        <v>14</v>
      </c>
      <c r="J18" s="533">
        <f t="shared" si="1"/>
        <v>100</v>
      </c>
      <c r="K18" s="532">
        <v>22</v>
      </c>
      <c r="L18" s="533">
        <f t="shared" si="2"/>
        <v>100</v>
      </c>
      <c r="M18" s="534">
        <v>8</v>
      </c>
      <c r="N18" s="533">
        <f t="shared" si="3"/>
        <v>100</v>
      </c>
      <c r="O18" s="532">
        <v>14</v>
      </c>
      <c r="P18" s="533">
        <f t="shared" si="4"/>
        <v>100</v>
      </c>
      <c r="Q18" s="532">
        <f t="shared" si="5"/>
        <v>22</v>
      </c>
      <c r="R18" s="535">
        <f t="shared" si="6"/>
        <v>100</v>
      </c>
      <c r="S18" s="532">
        <v>3</v>
      </c>
      <c r="T18" s="535">
        <f t="shared" si="7"/>
        <v>37.5</v>
      </c>
      <c r="U18" s="532">
        <v>8</v>
      </c>
      <c r="V18" s="535">
        <f t="shared" si="8"/>
        <v>57.142857142857139</v>
      </c>
      <c r="W18" s="532">
        <v>11</v>
      </c>
      <c r="X18" s="535">
        <f t="shared" si="9"/>
        <v>50</v>
      </c>
      <c r="Y18" s="102"/>
      <c r="Z18" s="102"/>
    </row>
    <row r="19" spans="1:26" ht="19.5" customHeight="1">
      <c r="A19" s="487">
        <v>9</v>
      </c>
      <c r="B19" s="199"/>
      <c r="C19" s="422" t="str">
        <f>'29'!C19</f>
        <v>BAKALAN</v>
      </c>
      <c r="D19" s="532">
        <v>22</v>
      </c>
      <c r="E19" s="532">
        <v>12</v>
      </c>
      <c r="F19" s="532">
        <v>34</v>
      </c>
      <c r="G19" s="532">
        <v>22</v>
      </c>
      <c r="H19" s="533">
        <f t="shared" si="0"/>
        <v>100</v>
      </c>
      <c r="I19" s="532">
        <v>12</v>
      </c>
      <c r="J19" s="533">
        <f t="shared" si="1"/>
        <v>100</v>
      </c>
      <c r="K19" s="532">
        <v>34</v>
      </c>
      <c r="L19" s="533">
        <f t="shared" si="2"/>
        <v>100</v>
      </c>
      <c r="M19" s="534">
        <v>21</v>
      </c>
      <c r="N19" s="533">
        <f t="shared" si="3"/>
        <v>95.454545454545453</v>
      </c>
      <c r="O19" s="532">
        <v>12</v>
      </c>
      <c r="P19" s="533">
        <f t="shared" si="4"/>
        <v>100</v>
      </c>
      <c r="Q19" s="532">
        <f t="shared" si="5"/>
        <v>33</v>
      </c>
      <c r="R19" s="535">
        <f t="shared" si="6"/>
        <v>97.058823529411768</v>
      </c>
      <c r="S19" s="532">
        <v>12</v>
      </c>
      <c r="T19" s="535">
        <f t="shared" si="7"/>
        <v>54.54545454545454</v>
      </c>
      <c r="U19" s="532">
        <v>8</v>
      </c>
      <c r="V19" s="535">
        <f t="shared" si="8"/>
        <v>66.666666666666657</v>
      </c>
      <c r="W19" s="532">
        <v>20</v>
      </c>
      <c r="X19" s="535">
        <f t="shared" si="9"/>
        <v>58.82352941176471</v>
      </c>
      <c r="Y19" s="102"/>
      <c r="Z19" s="102"/>
    </row>
    <row r="20" spans="1:26" ht="19.5" customHeight="1">
      <c r="A20" s="487">
        <v>10</v>
      </c>
      <c r="B20" s="199"/>
      <c r="C20" s="422" t="str">
        <f>'29'!C20</f>
        <v>JUMAPOLO</v>
      </c>
      <c r="D20" s="532">
        <v>26</v>
      </c>
      <c r="E20" s="532">
        <v>28</v>
      </c>
      <c r="F20" s="532">
        <v>54</v>
      </c>
      <c r="G20" s="532">
        <v>26</v>
      </c>
      <c r="H20" s="533">
        <f t="shared" si="0"/>
        <v>100</v>
      </c>
      <c r="I20" s="532">
        <v>28</v>
      </c>
      <c r="J20" s="533">
        <f t="shared" si="1"/>
        <v>100</v>
      </c>
      <c r="K20" s="532">
        <v>54</v>
      </c>
      <c r="L20" s="533">
        <f t="shared" si="2"/>
        <v>100</v>
      </c>
      <c r="M20" s="534">
        <v>26</v>
      </c>
      <c r="N20" s="533">
        <f t="shared" si="3"/>
        <v>100</v>
      </c>
      <c r="O20" s="532">
        <v>28</v>
      </c>
      <c r="P20" s="533">
        <f t="shared" si="4"/>
        <v>100</v>
      </c>
      <c r="Q20" s="532">
        <f t="shared" si="5"/>
        <v>54</v>
      </c>
      <c r="R20" s="535">
        <f t="shared" si="6"/>
        <v>100</v>
      </c>
      <c r="S20" s="532">
        <v>20</v>
      </c>
      <c r="T20" s="535">
        <f t="shared" si="7"/>
        <v>76.923076923076934</v>
      </c>
      <c r="U20" s="532">
        <v>20</v>
      </c>
      <c r="V20" s="535">
        <f t="shared" si="8"/>
        <v>71.428571428571431</v>
      </c>
      <c r="W20" s="532">
        <v>40</v>
      </c>
      <c r="X20" s="535">
        <f t="shared" si="9"/>
        <v>74.074074074074076</v>
      </c>
      <c r="Y20" s="102"/>
      <c r="Z20" s="102"/>
    </row>
    <row r="21" spans="1:26" ht="19.5" customHeight="1">
      <c r="A21" s="487">
        <v>11</v>
      </c>
      <c r="B21" s="199"/>
      <c r="C21" s="422" t="str">
        <f>'29'!C21</f>
        <v>KWANGSAN</v>
      </c>
      <c r="D21" s="532">
        <v>30</v>
      </c>
      <c r="E21" s="532">
        <v>21</v>
      </c>
      <c r="F21" s="532">
        <v>51</v>
      </c>
      <c r="G21" s="532">
        <v>30</v>
      </c>
      <c r="H21" s="533">
        <f t="shared" si="0"/>
        <v>100</v>
      </c>
      <c r="I21" s="532">
        <v>21</v>
      </c>
      <c r="J21" s="533">
        <f t="shared" si="1"/>
        <v>100</v>
      </c>
      <c r="K21" s="532">
        <v>51</v>
      </c>
      <c r="L21" s="533">
        <f t="shared" si="2"/>
        <v>100</v>
      </c>
      <c r="M21" s="534">
        <v>30</v>
      </c>
      <c r="N21" s="533">
        <f t="shared" si="3"/>
        <v>100</v>
      </c>
      <c r="O21" s="532">
        <v>21</v>
      </c>
      <c r="P21" s="533">
        <f t="shared" si="4"/>
        <v>100</v>
      </c>
      <c r="Q21" s="532">
        <f t="shared" si="5"/>
        <v>51</v>
      </c>
      <c r="R21" s="535">
        <f t="shared" si="6"/>
        <v>100</v>
      </c>
      <c r="S21" s="532">
        <v>20</v>
      </c>
      <c r="T21" s="535">
        <f t="shared" si="7"/>
        <v>66.666666666666657</v>
      </c>
      <c r="U21" s="532">
        <v>12</v>
      </c>
      <c r="V21" s="535">
        <f t="shared" si="8"/>
        <v>57.142857142857139</v>
      </c>
      <c r="W21" s="532">
        <v>32</v>
      </c>
      <c r="X21" s="535">
        <f t="shared" si="9"/>
        <v>62.745098039215684</v>
      </c>
      <c r="Y21" s="102"/>
      <c r="Z21" s="102"/>
    </row>
    <row r="22" spans="1:26" ht="19.5" customHeight="1">
      <c r="A22" s="487">
        <v>12</v>
      </c>
      <c r="B22" s="431"/>
      <c r="C22" s="422" t="str">
        <f>'29'!C22</f>
        <v>JATIREJO</v>
      </c>
      <c r="D22" s="532">
        <v>30</v>
      </c>
      <c r="E22" s="532">
        <v>24</v>
      </c>
      <c r="F22" s="532">
        <v>54</v>
      </c>
      <c r="G22" s="532">
        <v>30</v>
      </c>
      <c r="H22" s="533">
        <f t="shared" si="0"/>
        <v>100</v>
      </c>
      <c r="I22" s="532">
        <v>24</v>
      </c>
      <c r="J22" s="533">
        <f t="shared" si="1"/>
        <v>100</v>
      </c>
      <c r="K22" s="532">
        <v>54</v>
      </c>
      <c r="L22" s="533">
        <f t="shared" si="2"/>
        <v>100</v>
      </c>
      <c r="M22" s="534">
        <v>30</v>
      </c>
      <c r="N22" s="533">
        <f t="shared" si="3"/>
        <v>100</v>
      </c>
      <c r="O22" s="532">
        <v>24</v>
      </c>
      <c r="P22" s="533">
        <f t="shared" si="4"/>
        <v>100</v>
      </c>
      <c r="Q22" s="532">
        <f t="shared" si="5"/>
        <v>54</v>
      </c>
      <c r="R22" s="535">
        <f t="shared" si="6"/>
        <v>100</v>
      </c>
      <c r="S22" s="532">
        <v>16</v>
      </c>
      <c r="T22" s="535">
        <f t="shared" si="7"/>
        <v>53.333333333333336</v>
      </c>
      <c r="U22" s="532">
        <v>8</v>
      </c>
      <c r="V22" s="535">
        <f t="shared" si="8"/>
        <v>33.333333333333329</v>
      </c>
      <c r="W22" s="532">
        <v>24</v>
      </c>
      <c r="X22" s="535">
        <f t="shared" si="9"/>
        <v>44.444444444444443</v>
      </c>
      <c r="Y22" s="102"/>
      <c r="Z22" s="102"/>
    </row>
    <row r="23" spans="1:26" ht="19.5" customHeight="1">
      <c r="A23" s="175"/>
      <c r="B23" s="138"/>
      <c r="C23" s="138"/>
      <c r="D23" s="226"/>
      <c r="E23" s="226"/>
      <c r="F23" s="226"/>
      <c r="G23" s="226"/>
      <c r="H23" s="536"/>
      <c r="I23" s="226"/>
      <c r="J23" s="536"/>
      <c r="K23" s="226"/>
      <c r="L23" s="536"/>
      <c r="M23" s="226"/>
      <c r="N23" s="536"/>
      <c r="O23" s="226"/>
      <c r="P23" s="536"/>
      <c r="Q23" s="537"/>
      <c r="R23" s="538"/>
      <c r="S23" s="226"/>
      <c r="T23" s="538"/>
      <c r="U23" s="226"/>
      <c r="V23" s="538"/>
      <c r="W23" s="226"/>
      <c r="X23" s="538"/>
      <c r="Y23" s="102"/>
      <c r="Z23" s="102"/>
    </row>
    <row r="24" spans="1:26" ht="19.5" customHeight="1">
      <c r="A24" s="156" t="s">
        <v>591</v>
      </c>
      <c r="B24" s="157"/>
      <c r="C24" s="418"/>
      <c r="D24" s="237">
        <f t="shared" ref="D24:G24" si="10">SUM(D11:D23)</f>
        <v>220</v>
      </c>
      <c r="E24" s="237">
        <f t="shared" si="10"/>
        <v>216</v>
      </c>
      <c r="F24" s="237">
        <f t="shared" si="10"/>
        <v>436</v>
      </c>
      <c r="G24" s="237">
        <f t="shared" si="10"/>
        <v>220</v>
      </c>
      <c r="H24" s="450">
        <f>G24/D24*100</f>
        <v>100</v>
      </c>
      <c r="I24" s="237">
        <f>SUM(I11:I23)</f>
        <v>216</v>
      </c>
      <c r="J24" s="450">
        <f>I24/E24*100</f>
        <v>100</v>
      </c>
      <c r="K24" s="237">
        <f>SUM(K11:K23)</f>
        <v>436</v>
      </c>
      <c r="L24" s="450">
        <f>K24/F24*100</f>
        <v>100</v>
      </c>
      <c r="M24" s="237">
        <f>SUM(M11:M23)</f>
        <v>216</v>
      </c>
      <c r="N24" s="450">
        <f>M24/D24*100</f>
        <v>98.181818181818187</v>
      </c>
      <c r="O24" s="237">
        <f>SUM(O11:O23)</f>
        <v>214</v>
      </c>
      <c r="P24" s="450">
        <f>O24/E24*100</f>
        <v>99.074074074074076</v>
      </c>
      <c r="Q24" s="539">
        <f>SUM(M24+O24)</f>
        <v>430</v>
      </c>
      <c r="R24" s="449">
        <f>Q24/F24*100</f>
        <v>98.623853211009177</v>
      </c>
      <c r="S24" s="237">
        <f>SUM(S11:S23)</f>
        <v>126</v>
      </c>
      <c r="T24" s="449">
        <f>S24/D24*100</f>
        <v>57.272727272727273</v>
      </c>
      <c r="U24" s="237">
        <f>SUM(U11:U23)</f>
        <v>119</v>
      </c>
      <c r="V24" s="449">
        <f>U24/E24*100</f>
        <v>55.092592592592595</v>
      </c>
      <c r="W24" s="237">
        <f>SUM(W11:W23)</f>
        <v>245</v>
      </c>
      <c r="X24" s="449">
        <f>W24/F24*100</f>
        <v>56.192660550458719</v>
      </c>
      <c r="Y24" s="102"/>
      <c r="Z24" s="102"/>
    </row>
    <row r="25" spans="1:26" ht="19.5" customHeight="1">
      <c r="A25" s="420"/>
      <c r="B25" s="420"/>
      <c r="C25" s="420"/>
      <c r="D25" s="420"/>
      <c r="E25" s="420"/>
      <c r="F25" s="420"/>
      <c r="G25" s="420"/>
      <c r="H25" s="420"/>
      <c r="I25" s="420"/>
      <c r="J25" s="420"/>
      <c r="K25" s="420"/>
      <c r="L25" s="420"/>
      <c r="M25" s="420"/>
      <c r="N25" s="420"/>
      <c r="O25" s="420"/>
      <c r="P25" s="162"/>
      <c r="Q25" s="162"/>
      <c r="R25" s="162"/>
      <c r="S25" s="102"/>
      <c r="T25" s="102"/>
      <c r="U25" s="102"/>
      <c r="V25" s="102"/>
      <c r="W25" s="102"/>
      <c r="X25" s="102"/>
      <c r="Y25" s="102"/>
      <c r="Z25" s="102"/>
    </row>
    <row r="26" spans="1:26" ht="19.5" customHeight="1">
      <c r="A26" s="137" t="s">
        <v>710</v>
      </c>
      <c r="B26" s="102"/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304"/>
      <c r="N26" s="102"/>
      <c r="O26" s="304"/>
      <c r="P26" s="102"/>
      <c r="Q26" s="304"/>
      <c r="R26" s="102"/>
      <c r="S26" s="102"/>
      <c r="T26" s="102"/>
      <c r="U26" s="102"/>
      <c r="V26" s="102"/>
      <c r="W26" s="102"/>
      <c r="X26" s="102"/>
      <c r="Y26" s="102"/>
      <c r="Z26" s="102"/>
    </row>
    <row r="27" spans="1:26" ht="19.5" customHeight="1">
      <c r="A27" s="102"/>
      <c r="B27" s="102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</row>
    <row r="28" spans="1:26" ht="19.5" customHeight="1">
      <c r="A28" s="102"/>
      <c r="B28" s="102"/>
      <c r="C28" s="102"/>
      <c r="D28" s="102"/>
      <c r="E28" s="102"/>
      <c r="F28" s="102"/>
      <c r="G28" s="102"/>
      <c r="H28" s="102"/>
      <c r="I28" s="102"/>
      <c r="J28" s="270"/>
      <c r="K28" s="102"/>
      <c r="L28" s="102"/>
      <c r="M28" s="102"/>
      <c r="N28" s="102"/>
      <c r="O28" s="102"/>
      <c r="P28" s="270"/>
      <c r="Q28" s="102"/>
      <c r="R28" s="102"/>
      <c r="S28" s="102"/>
      <c r="T28" s="102"/>
      <c r="U28" s="102"/>
      <c r="V28" s="102"/>
      <c r="W28" s="102"/>
      <c r="X28" s="102"/>
      <c r="Y28" s="102"/>
      <c r="Z28" s="102"/>
    </row>
    <row r="29" spans="1:26" ht="19.5" customHeight="1">
      <c r="A29" s="102"/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</row>
    <row r="30" spans="1:26" ht="19.5" customHeight="1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</row>
    <row r="31" spans="1:26" ht="19.5" customHeight="1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</row>
    <row r="32" spans="1:26" ht="19.5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</row>
    <row r="33" spans="1:26" ht="19.5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</row>
    <row r="34" spans="1:26" ht="19.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</row>
    <row r="35" spans="1:26" ht="18.7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 spans="1:26" ht="15.7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</row>
    <row r="37" spans="1:26" ht="15.7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</row>
    <row r="38" spans="1:26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</row>
    <row r="39" spans="1:26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</row>
    <row r="40" spans="1:26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</row>
    <row r="41" spans="1:26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</row>
    <row r="42" spans="1:26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</row>
    <row r="43" spans="1:26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 spans="1:26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</row>
    <row r="45" spans="1:26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 spans="1:26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 spans="1:26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26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 spans="1:26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spans="1:26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 spans="1:26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 spans="1:26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 spans="1:26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spans="1:26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 spans="1:26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 spans="1:26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 spans="1:26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spans="1:26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 spans="1:26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 spans="1:26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 spans="1:26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spans="1:26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 spans="1:26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 spans="1:26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 spans="1:26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spans="1:26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 spans="1:26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 spans="1:26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 spans="1:26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 spans="1:26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 spans="1:26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 spans="1:26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 spans="1:26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 spans="1:26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 spans="1:26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 spans="1:26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 spans="1:26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 spans="1:26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 spans="1:26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 spans="1:26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 spans="1:26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 spans="1:26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 spans="1:26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 spans="1:26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 spans="1:26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 spans="1:26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 spans="1:26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 spans="1:26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 spans="1:26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 spans="1:26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 spans="1:26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 spans="1:26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 spans="1:26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 spans="1:2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 spans="1:26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 spans="1:26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 spans="1:26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 spans="1:26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 spans="1:26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 spans="1:26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 spans="1:26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 spans="1:26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 spans="1:26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 spans="1:26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 spans="1:26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 spans="1:26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 spans="1:26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 spans="1:26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 spans="1:26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 spans="1:26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 spans="1:26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 spans="1:26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 spans="1:26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 spans="1:26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 spans="1:26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 spans="1:26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 spans="1:26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 spans="1:26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 spans="1:26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 spans="1:26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 spans="1:26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 spans="1:26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 spans="1:26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 spans="1:26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 spans="1:26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 spans="1:26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 spans="1:26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 spans="1:26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 spans="1:26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 spans="1:26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 spans="1:26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 spans="1:26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 spans="1:26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 spans="1:26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 spans="1:26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 spans="1:26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 spans="1:26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 spans="1:26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 spans="1:26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 spans="1:26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 spans="1:26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 spans="1:26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 spans="1:26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 spans="1:26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 spans="1:26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 spans="1:26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 spans="1:26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 spans="1:26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 spans="1:26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 spans="1:26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 spans="1:26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 spans="1:26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 spans="1:26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 spans="1:26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 spans="1:26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 spans="1:26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 spans="1:26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 spans="1:26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 spans="1:26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 spans="1:26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 spans="1:26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 spans="1:26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 spans="1:26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 spans="1:26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 spans="1:26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 spans="1:26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 spans="1:26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 spans="1:26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 spans="1:26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 spans="1:26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 spans="1:26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 spans="1:26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 spans="1:26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 spans="1:26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 spans="1:26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 spans="1:26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 spans="1:26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 spans="1:26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 spans="1:26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 spans="1:26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 spans="1:26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 spans="1:26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 spans="1:26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 spans="1:26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 spans="1:26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 spans="1:26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 spans="1:26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 spans="1:26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 spans="1:26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 spans="1:26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 spans="1:26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 spans="1:26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 spans="1:26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 spans="1:26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 spans="1:26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 spans="1:26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 spans="1:26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 spans="1:26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 spans="1:26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 spans="1:26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 spans="1:26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 spans="1:26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 spans="1:26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 spans="1:26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 spans="1:26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 spans="1:26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 spans="1:26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 spans="1:26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 spans="1:26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 spans="1:26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 spans="1:26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 spans="1:26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 spans="1:26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 spans="1:26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 spans="1:26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 spans="1:26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</row>
    <row r="222" spans="1:26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</row>
    <row r="223" spans="1:26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</row>
    <row r="224" spans="1:26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</row>
    <row r="225" spans="1:26" ht="15.75" customHeight="1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</row>
    <row r="226" spans="1:26" ht="15.75" customHeight="1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</row>
    <row r="227" spans="1:26" ht="15.75" customHeight="1"/>
    <row r="228" spans="1:26" ht="15.75" customHeight="1"/>
    <row r="229" spans="1:26" ht="15.75" customHeight="1"/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7">
    <mergeCell ref="G8:H8"/>
    <mergeCell ref="I8:J8"/>
    <mergeCell ref="K8:L8"/>
    <mergeCell ref="M8:N8"/>
    <mergeCell ref="A3:X3"/>
    <mergeCell ref="A7:A9"/>
    <mergeCell ref="B7:B9"/>
    <mergeCell ref="C7:C9"/>
    <mergeCell ref="G7:L7"/>
    <mergeCell ref="M7:R7"/>
    <mergeCell ref="S7:X7"/>
    <mergeCell ref="O8:P8"/>
    <mergeCell ref="Q8:R8"/>
    <mergeCell ref="S8:T8"/>
    <mergeCell ref="U8:V8"/>
    <mergeCell ref="W8:X8"/>
    <mergeCell ref="D7:F8"/>
  </mergeCells>
  <conditionalFormatting sqref="J28 P28">
    <cfRule type="cellIs" dxfId="1" priority="1" stopIfTrue="1" operator="notEqual">
      <formula>#REF!</formula>
    </cfRule>
  </conditionalFormatting>
  <printOptions horizontalCentered="1"/>
  <pageMargins left="1.23" right="0.9" top="1.1499999999999999" bottom="0.9" header="0" footer="0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1000"/>
  <sheetViews>
    <sheetView workbookViewId="0">
      <selection sqref="A1:B1"/>
    </sheetView>
  </sheetViews>
  <sheetFormatPr defaultColWidth="14.42578125" defaultRowHeight="15" customHeight="1"/>
  <cols>
    <col min="1" max="1" width="5.7109375" customWidth="1"/>
    <col min="2" max="2" width="67.5703125" customWidth="1"/>
    <col min="3" max="6" width="15.7109375" customWidth="1"/>
    <col min="7" max="7" width="17.7109375" customWidth="1"/>
    <col min="8" max="8" width="15.7109375" customWidth="1"/>
    <col min="9" max="26" width="9.28515625" customWidth="1"/>
  </cols>
  <sheetData>
    <row r="1" spans="1:26" ht="15.75">
      <c r="A1" s="973" t="s">
        <v>380</v>
      </c>
      <c r="B1" s="953"/>
      <c r="C1" s="165"/>
      <c r="D1" s="162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</row>
    <row r="2" spans="1:26" ht="15.75">
      <c r="A2" s="167"/>
      <c r="B2" s="167"/>
      <c r="C2" s="165"/>
      <c r="D2" s="162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</row>
    <row r="3" spans="1:26" ht="15" customHeight="1">
      <c r="A3" s="974" t="s">
        <v>381</v>
      </c>
      <c r="B3" s="953"/>
      <c r="C3" s="953"/>
      <c r="D3" s="953"/>
      <c r="E3" s="953"/>
      <c r="F3" s="953"/>
      <c r="G3" s="953"/>
      <c r="H3" s="953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</row>
    <row r="4" spans="1:26" ht="15.75">
      <c r="A4" s="974" t="s">
        <v>382</v>
      </c>
      <c r="B4" s="953"/>
      <c r="C4" s="953"/>
      <c r="D4" s="953"/>
      <c r="E4" s="953"/>
      <c r="F4" s="953"/>
      <c r="G4" s="953"/>
      <c r="H4" s="953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6"/>
      <c r="V4" s="166"/>
      <c r="W4" s="166"/>
      <c r="X4" s="166"/>
      <c r="Y4" s="166"/>
      <c r="Z4" s="166"/>
    </row>
    <row r="5" spans="1:26" ht="15.75">
      <c r="A5" s="168"/>
      <c r="B5" s="101"/>
      <c r="C5" s="139" t="str">
        <f>'1'!E5</f>
        <v>KABUPATEN/KOTA</v>
      </c>
      <c r="D5" s="105" t="str">
        <f>'1'!F5</f>
        <v>KARANGANYAR</v>
      </c>
      <c r="E5" s="168"/>
      <c r="F5" s="168"/>
      <c r="G5" s="168"/>
      <c r="H5" s="168"/>
      <c r="I5" s="166"/>
      <c r="J5" s="166"/>
      <c r="K5" s="166"/>
      <c r="L5" s="166"/>
      <c r="M5" s="166"/>
      <c r="N5" s="166"/>
      <c r="O5" s="166"/>
      <c r="P5" s="166"/>
      <c r="Q5" s="166"/>
      <c r="R5" s="166"/>
      <c r="S5" s="166"/>
      <c r="T5" s="166"/>
      <c r="U5" s="166"/>
      <c r="V5" s="166"/>
      <c r="W5" s="166"/>
      <c r="X5" s="166"/>
      <c r="Y5" s="166"/>
      <c r="Z5" s="166"/>
    </row>
    <row r="6" spans="1:26" ht="15.75">
      <c r="A6" s="168"/>
      <c r="B6" s="101"/>
      <c r="C6" s="139" t="str">
        <f>'1'!E6</f>
        <v>TAHUN</v>
      </c>
      <c r="D6" s="105">
        <f>'1'!F6</f>
        <v>2023</v>
      </c>
      <c r="E6" s="168"/>
      <c r="F6" s="168"/>
      <c r="G6" s="168"/>
      <c r="H6" s="168"/>
      <c r="I6" s="166"/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  <c r="Y6" s="166"/>
      <c r="Z6" s="166"/>
    </row>
    <row r="7" spans="1:26" ht="15.75">
      <c r="A7" s="169"/>
      <c r="B7" s="170"/>
      <c r="C7" s="170"/>
      <c r="D7" s="170"/>
      <c r="E7" s="170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  <c r="Y7" s="166"/>
      <c r="Z7" s="166"/>
    </row>
    <row r="8" spans="1:26" ht="23.25" customHeight="1">
      <c r="A8" s="975" t="s">
        <v>4</v>
      </c>
      <c r="B8" s="975" t="s">
        <v>383</v>
      </c>
      <c r="C8" s="976" t="s">
        <v>326</v>
      </c>
      <c r="D8" s="977"/>
      <c r="E8" s="978"/>
      <c r="F8" s="976" t="s">
        <v>384</v>
      </c>
      <c r="G8" s="977"/>
      <c r="H8" s="978"/>
      <c r="I8" s="166"/>
      <c r="J8" s="166"/>
      <c r="K8" s="166"/>
      <c r="L8" s="166"/>
      <c r="M8" s="166"/>
      <c r="N8" s="166"/>
      <c r="O8" s="166"/>
      <c r="P8" s="166"/>
      <c r="Q8" s="166"/>
      <c r="R8" s="166"/>
      <c r="S8" s="166"/>
      <c r="T8" s="166"/>
      <c r="U8" s="166"/>
      <c r="V8" s="166"/>
      <c r="W8" s="166"/>
      <c r="X8" s="166"/>
      <c r="Y8" s="166"/>
      <c r="Z8" s="166"/>
    </row>
    <row r="9" spans="1:26" ht="35.25" customHeight="1">
      <c r="A9" s="955"/>
      <c r="B9" s="955"/>
      <c r="C9" s="109" t="s">
        <v>357</v>
      </c>
      <c r="D9" s="109" t="s">
        <v>358</v>
      </c>
      <c r="E9" s="172" t="s">
        <v>385</v>
      </c>
      <c r="F9" s="173" t="s">
        <v>357</v>
      </c>
      <c r="G9" s="109" t="s">
        <v>386</v>
      </c>
      <c r="H9" s="172" t="s">
        <v>385</v>
      </c>
      <c r="I9" s="166"/>
      <c r="J9" s="166"/>
      <c r="K9" s="166"/>
      <c r="L9" s="166"/>
      <c r="M9" s="166"/>
      <c r="N9" s="166"/>
      <c r="O9" s="166"/>
      <c r="P9" s="166"/>
      <c r="Q9" s="166"/>
      <c r="R9" s="166"/>
      <c r="S9" s="166"/>
      <c r="T9" s="166"/>
      <c r="U9" s="166"/>
      <c r="V9" s="166"/>
      <c r="W9" s="166"/>
      <c r="X9" s="166"/>
      <c r="Y9" s="166"/>
      <c r="Z9" s="166"/>
    </row>
    <row r="10" spans="1:26">
      <c r="A10" s="142">
        <v>1</v>
      </c>
      <c r="B10" s="142">
        <v>2</v>
      </c>
      <c r="C10" s="142">
        <v>3</v>
      </c>
      <c r="D10" s="142">
        <v>4</v>
      </c>
      <c r="E10" s="142">
        <v>5</v>
      </c>
      <c r="F10" s="142">
        <v>6</v>
      </c>
      <c r="G10" s="142">
        <v>7</v>
      </c>
      <c r="H10" s="142">
        <v>8</v>
      </c>
      <c r="I10" s="174"/>
      <c r="J10" s="174"/>
      <c r="K10" s="174"/>
      <c r="L10" s="174"/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</row>
    <row r="11" spans="1:26" ht="24.75" customHeight="1">
      <c r="A11" s="175">
        <v>1</v>
      </c>
      <c r="B11" s="176" t="s">
        <v>387</v>
      </c>
      <c r="C11" s="177">
        <v>17815</v>
      </c>
      <c r="D11" s="177">
        <v>17653</v>
      </c>
      <c r="E11" s="178">
        <f t="shared" ref="E11:E12" si="0">SUM(C11:D11)</f>
        <v>35468</v>
      </c>
      <c r="F11" s="179"/>
      <c r="G11" s="179"/>
      <c r="H11" s="179"/>
      <c r="I11" s="166"/>
      <c r="J11" s="166"/>
      <c r="K11" s="166"/>
      <c r="L11" s="166"/>
      <c r="M11" s="166"/>
      <c r="N11" s="166"/>
      <c r="O11" s="166"/>
      <c r="P11" s="166"/>
      <c r="Q11" s="166"/>
      <c r="R11" s="166"/>
      <c r="S11" s="166"/>
      <c r="T11" s="166"/>
      <c r="U11" s="166"/>
      <c r="V11" s="166"/>
      <c r="W11" s="166"/>
      <c r="X11" s="166"/>
      <c r="Y11" s="166"/>
      <c r="Z11" s="166"/>
    </row>
    <row r="12" spans="1:26" ht="24.75" customHeight="1">
      <c r="A12" s="180">
        <v>2</v>
      </c>
      <c r="B12" s="181" t="s">
        <v>388</v>
      </c>
      <c r="C12" s="182">
        <v>9911</v>
      </c>
      <c r="D12" s="182">
        <v>8330</v>
      </c>
      <c r="E12" s="183">
        <f t="shared" si="0"/>
        <v>18241</v>
      </c>
      <c r="F12" s="184">
        <f>C12/$C$11*100</f>
        <v>55.632893628964354</v>
      </c>
      <c r="G12" s="184">
        <f>D12/$D$11*100</f>
        <v>47.1874468928794</v>
      </c>
      <c r="H12" s="184">
        <f>E12/$E$11*100</f>
        <v>51.42945753919026</v>
      </c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6"/>
      <c r="Z12" s="166"/>
    </row>
    <row r="13" spans="1:26" ht="24.75" customHeight="1">
      <c r="A13" s="180">
        <v>3</v>
      </c>
      <c r="B13" s="181" t="s">
        <v>389</v>
      </c>
      <c r="C13" s="185"/>
      <c r="D13" s="185"/>
      <c r="E13" s="186"/>
      <c r="F13" s="187"/>
      <c r="G13" s="187"/>
      <c r="H13" s="187"/>
      <c r="I13" s="166"/>
      <c r="J13" s="166"/>
      <c r="K13" s="166"/>
      <c r="L13" s="166"/>
      <c r="M13" s="166"/>
      <c r="N13" s="166"/>
      <c r="O13" s="166"/>
      <c r="P13" s="166"/>
      <c r="Q13" s="166"/>
      <c r="R13" s="166"/>
      <c r="S13" s="166"/>
      <c r="T13" s="166"/>
      <c r="U13" s="166"/>
      <c r="V13" s="166"/>
      <c r="W13" s="166"/>
      <c r="X13" s="166"/>
      <c r="Y13" s="166"/>
      <c r="Z13" s="166"/>
    </row>
    <row r="14" spans="1:26" ht="19.5" customHeight="1">
      <c r="A14" s="180"/>
      <c r="B14" s="188" t="s">
        <v>390</v>
      </c>
      <c r="C14" s="182">
        <v>6126</v>
      </c>
      <c r="D14" s="182">
        <v>6757</v>
      </c>
      <c r="E14" s="186">
        <f t="shared" ref="E14:E22" si="1">SUM(C14:D14)</f>
        <v>12883</v>
      </c>
      <c r="F14" s="187">
        <f t="shared" ref="F14:F22" si="2">C14/$C$11*100</f>
        <v>34.386752736458043</v>
      </c>
      <c r="G14" s="187">
        <f t="shared" ref="G14:G22" si="3">D14/$D$11*100</f>
        <v>38.276780150682605</v>
      </c>
      <c r="H14" s="187">
        <f t="shared" ref="H14:H22" si="4">E14/$E$11*100</f>
        <v>36.32288259839855</v>
      </c>
      <c r="I14" s="189"/>
      <c r="J14" s="189"/>
      <c r="K14" s="189"/>
      <c r="L14" s="189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</row>
    <row r="15" spans="1:26" ht="19.5" customHeight="1">
      <c r="A15" s="180"/>
      <c r="B15" s="188" t="s">
        <v>391</v>
      </c>
      <c r="C15" s="182">
        <v>6556</v>
      </c>
      <c r="D15" s="182">
        <v>7082</v>
      </c>
      <c r="E15" s="186">
        <f t="shared" si="1"/>
        <v>13638</v>
      </c>
      <c r="F15" s="187">
        <f t="shared" si="2"/>
        <v>36.80044905978108</v>
      </c>
      <c r="G15" s="187">
        <f t="shared" si="3"/>
        <v>40.117826998243928</v>
      </c>
      <c r="H15" s="187">
        <f t="shared" si="4"/>
        <v>38.451561971354458</v>
      </c>
      <c r="I15" s="189"/>
      <c r="J15" s="189"/>
      <c r="K15" s="189"/>
      <c r="L15" s="189"/>
      <c r="M15" s="189"/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</row>
    <row r="16" spans="1:26" ht="19.5" customHeight="1">
      <c r="A16" s="180"/>
      <c r="B16" s="188" t="s">
        <v>392</v>
      </c>
      <c r="C16" s="182">
        <v>5351</v>
      </c>
      <c r="D16" s="182">
        <v>4468</v>
      </c>
      <c r="E16" s="186">
        <f t="shared" si="1"/>
        <v>9819</v>
      </c>
      <c r="F16" s="187">
        <f t="shared" si="2"/>
        <v>30.036486107213022</v>
      </c>
      <c r="G16" s="187">
        <f t="shared" si="3"/>
        <v>25.310145584319944</v>
      </c>
      <c r="H16" s="187">
        <f t="shared" si="4"/>
        <v>27.6841096199391</v>
      </c>
      <c r="I16" s="189"/>
      <c r="J16" s="189"/>
      <c r="K16" s="189"/>
      <c r="L16" s="189"/>
      <c r="M16" s="189"/>
      <c r="N16" s="189"/>
      <c r="O16" s="189"/>
      <c r="P16" s="189"/>
      <c r="Q16" s="189"/>
      <c r="R16" s="189"/>
      <c r="S16" s="189"/>
      <c r="T16" s="189"/>
      <c r="U16" s="189"/>
      <c r="V16" s="189"/>
      <c r="W16" s="189"/>
      <c r="X16" s="189"/>
      <c r="Y16" s="189"/>
      <c r="Z16" s="189"/>
    </row>
    <row r="17" spans="1:26" ht="19.5" customHeight="1">
      <c r="A17" s="180"/>
      <c r="B17" s="188" t="s">
        <v>393</v>
      </c>
      <c r="C17" s="182">
        <v>3853</v>
      </c>
      <c r="D17" s="182">
        <v>3089</v>
      </c>
      <c r="E17" s="186">
        <f t="shared" si="1"/>
        <v>6942</v>
      </c>
      <c r="F17" s="187">
        <f t="shared" si="2"/>
        <v>21.627841706427166</v>
      </c>
      <c r="G17" s="187">
        <f t="shared" si="3"/>
        <v>17.498442191128987</v>
      </c>
      <c r="H17" s="187">
        <f t="shared" si="4"/>
        <v>19.572572459681968</v>
      </c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</row>
    <row r="18" spans="1:26" ht="19.5" customHeight="1">
      <c r="A18" s="180"/>
      <c r="B18" s="188" t="s">
        <v>394</v>
      </c>
      <c r="C18" s="182"/>
      <c r="D18" s="182"/>
      <c r="E18" s="186">
        <f t="shared" si="1"/>
        <v>0</v>
      </c>
      <c r="F18" s="187">
        <f t="shared" si="2"/>
        <v>0</v>
      </c>
      <c r="G18" s="187">
        <f t="shared" si="3"/>
        <v>0</v>
      </c>
      <c r="H18" s="187">
        <f t="shared" si="4"/>
        <v>0</v>
      </c>
      <c r="I18" s="189"/>
      <c r="J18" s="189"/>
      <c r="K18" s="189"/>
      <c r="L18" s="189"/>
      <c r="M18" s="189"/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</row>
    <row r="19" spans="1:26" ht="19.5" customHeight="1">
      <c r="A19" s="180"/>
      <c r="B19" s="188" t="s">
        <v>395</v>
      </c>
      <c r="C19" s="182">
        <v>60</v>
      </c>
      <c r="D19" s="182">
        <v>61</v>
      </c>
      <c r="E19" s="186">
        <f t="shared" si="1"/>
        <v>121</v>
      </c>
      <c r="F19" s="187">
        <f t="shared" si="2"/>
        <v>0.33679483581251751</v>
      </c>
      <c r="G19" s="187">
        <f t="shared" si="3"/>
        <v>0.34555033138843255</v>
      </c>
      <c r="H19" s="187">
        <f t="shared" si="4"/>
        <v>0.34115258824856209</v>
      </c>
      <c r="I19" s="189"/>
      <c r="J19" s="189"/>
      <c r="K19" s="189"/>
      <c r="L19" s="189"/>
      <c r="M19" s="189"/>
      <c r="N19" s="189"/>
      <c r="O19" s="189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</row>
    <row r="20" spans="1:26" ht="19.5" customHeight="1">
      <c r="A20" s="180"/>
      <c r="B20" s="188" t="s">
        <v>396</v>
      </c>
      <c r="C20" s="182">
        <v>180</v>
      </c>
      <c r="D20" s="182">
        <v>224</v>
      </c>
      <c r="E20" s="186">
        <f t="shared" si="1"/>
        <v>404</v>
      </c>
      <c r="F20" s="187">
        <f t="shared" si="2"/>
        <v>1.0103845074375526</v>
      </c>
      <c r="G20" s="187">
        <f t="shared" si="3"/>
        <v>1.268906134934572</v>
      </c>
      <c r="H20" s="187">
        <f t="shared" si="4"/>
        <v>1.1390549227472651</v>
      </c>
      <c r="I20" s="189"/>
      <c r="J20" s="189"/>
      <c r="K20" s="189"/>
      <c r="L20" s="189"/>
      <c r="M20" s="189"/>
      <c r="N20" s="189"/>
      <c r="O20" s="189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</row>
    <row r="21" spans="1:26" ht="19.5" customHeight="1">
      <c r="A21" s="180"/>
      <c r="B21" s="188" t="s">
        <v>397</v>
      </c>
      <c r="C21" s="182">
        <v>438</v>
      </c>
      <c r="D21" s="182">
        <v>475</v>
      </c>
      <c r="E21" s="186">
        <f t="shared" si="1"/>
        <v>913</v>
      </c>
      <c r="F21" s="187">
        <f t="shared" si="2"/>
        <v>2.458602301431378</v>
      </c>
      <c r="G21" s="187">
        <f t="shared" si="3"/>
        <v>2.6907607772050075</v>
      </c>
      <c r="H21" s="187">
        <f t="shared" si="4"/>
        <v>2.5741513476936957</v>
      </c>
      <c r="I21" s="189"/>
      <c r="J21" s="189"/>
      <c r="K21" s="189"/>
      <c r="L21" s="189"/>
      <c r="M21" s="189"/>
      <c r="N21" s="189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</row>
    <row r="22" spans="1:26" ht="19.5" customHeight="1">
      <c r="A22" s="190"/>
      <c r="B22" s="191" t="s">
        <v>398</v>
      </c>
      <c r="C22" s="192">
        <v>29</v>
      </c>
      <c r="D22" s="192">
        <v>13</v>
      </c>
      <c r="E22" s="193">
        <f t="shared" si="1"/>
        <v>42</v>
      </c>
      <c r="F22" s="194">
        <f t="shared" si="2"/>
        <v>0.16278417064271683</v>
      </c>
      <c r="G22" s="194">
        <f t="shared" si="3"/>
        <v>7.3641873902452845E-2</v>
      </c>
      <c r="H22" s="194">
        <f t="shared" si="4"/>
        <v>0.11841660087966617</v>
      </c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</row>
    <row r="23" spans="1:26" ht="15.75" customHeight="1">
      <c r="A23" s="166"/>
      <c r="B23" s="166"/>
      <c r="C23" s="166"/>
      <c r="D23" s="166"/>
      <c r="E23" s="166"/>
      <c r="F23" s="166"/>
      <c r="G23" s="166"/>
      <c r="H23" s="166"/>
      <c r="I23" s="166"/>
      <c r="J23" s="166"/>
      <c r="K23" s="166"/>
      <c r="L23" s="166"/>
      <c r="M23" s="166"/>
      <c r="N23" s="166"/>
      <c r="O23" s="166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</row>
    <row r="24" spans="1:26" ht="14.25" customHeight="1">
      <c r="A24" s="972" t="s">
        <v>399</v>
      </c>
      <c r="B24" s="953"/>
      <c r="C24" s="953"/>
      <c r="D24" s="167"/>
      <c r="E24" s="166"/>
      <c r="F24" s="166"/>
      <c r="G24" s="166"/>
      <c r="H24" s="166"/>
      <c r="I24" s="166"/>
      <c r="J24" s="166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6"/>
      <c r="V24" s="166"/>
      <c r="W24" s="166"/>
      <c r="X24" s="166"/>
      <c r="Y24" s="166"/>
      <c r="Z24" s="166"/>
    </row>
    <row r="25" spans="1:26" ht="15.75" customHeight="1">
      <c r="A25" s="166"/>
      <c r="B25" s="166"/>
      <c r="C25" s="166"/>
      <c r="D25" s="166"/>
      <c r="E25" s="166"/>
      <c r="F25" s="166"/>
      <c r="G25" s="166"/>
      <c r="H25" s="166"/>
      <c r="I25" s="166"/>
      <c r="J25" s="166"/>
      <c r="K25" s="166"/>
      <c r="L25" s="166"/>
      <c r="M25" s="166"/>
      <c r="N25" s="166"/>
      <c r="O25" s="166"/>
      <c r="P25" s="166"/>
      <c r="Q25" s="166"/>
      <c r="R25" s="166"/>
      <c r="S25" s="166"/>
      <c r="T25" s="166"/>
      <c r="U25" s="166"/>
      <c r="V25" s="166"/>
      <c r="W25" s="166"/>
      <c r="X25" s="166"/>
      <c r="Y25" s="166"/>
      <c r="Z25" s="166"/>
    </row>
    <row r="26" spans="1:26" ht="15.75" customHeight="1">
      <c r="A26" s="166"/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66"/>
      <c r="N26" s="166"/>
      <c r="O26" s="166"/>
      <c r="P26" s="166"/>
      <c r="Q26" s="166"/>
      <c r="R26" s="166"/>
      <c r="S26" s="166"/>
      <c r="T26" s="166"/>
      <c r="U26" s="166"/>
      <c r="V26" s="166"/>
      <c r="W26" s="166"/>
      <c r="X26" s="166"/>
      <c r="Y26" s="166"/>
      <c r="Z26" s="166"/>
    </row>
    <row r="27" spans="1:26" ht="15.75" customHeight="1">
      <c r="A27" s="166"/>
      <c r="B27" s="166"/>
      <c r="C27" s="166" t="s">
        <v>400</v>
      </c>
      <c r="D27" s="166"/>
      <c r="E27" s="166"/>
      <c r="F27" s="166"/>
      <c r="G27" s="166"/>
      <c r="H27" s="166"/>
      <c r="I27" s="166"/>
      <c r="J27" s="166"/>
      <c r="K27" s="166"/>
      <c r="L27" s="166"/>
      <c r="M27" s="166"/>
      <c r="N27" s="166"/>
      <c r="O27" s="166"/>
      <c r="P27" s="166"/>
      <c r="Q27" s="166"/>
      <c r="R27" s="166"/>
      <c r="S27" s="166"/>
      <c r="T27" s="166"/>
      <c r="U27" s="166"/>
      <c r="V27" s="166"/>
      <c r="W27" s="166"/>
      <c r="X27" s="166"/>
      <c r="Y27" s="166"/>
      <c r="Z27" s="166"/>
    </row>
    <row r="28" spans="1:26" ht="15.75" customHeight="1">
      <c r="A28" s="166"/>
      <c r="B28" s="166"/>
      <c r="C28" s="166"/>
      <c r="D28" s="166"/>
      <c r="E28" s="166"/>
      <c r="F28" s="166"/>
      <c r="G28" s="166"/>
      <c r="H28" s="166"/>
      <c r="I28" s="166"/>
      <c r="J28" s="166"/>
      <c r="K28" s="166"/>
      <c r="L28" s="166"/>
      <c r="M28" s="166"/>
      <c r="N28" s="166"/>
      <c r="O28" s="166"/>
      <c r="P28" s="166"/>
      <c r="Q28" s="166"/>
      <c r="R28" s="166"/>
      <c r="S28" s="166"/>
      <c r="T28" s="166"/>
      <c r="U28" s="166"/>
      <c r="V28" s="166"/>
      <c r="W28" s="166"/>
      <c r="X28" s="166"/>
      <c r="Y28" s="166"/>
      <c r="Z28" s="166"/>
    </row>
    <row r="29" spans="1:26" ht="15.75" customHeight="1">
      <c r="A29" s="166"/>
      <c r="B29" s="166"/>
      <c r="C29" s="166"/>
      <c r="D29" s="166"/>
      <c r="E29" s="166"/>
      <c r="F29" s="166"/>
      <c r="G29" s="166"/>
      <c r="H29" s="166"/>
      <c r="I29" s="166"/>
      <c r="J29" s="166"/>
      <c r="K29" s="166"/>
      <c r="L29" s="166"/>
      <c r="M29" s="166"/>
      <c r="N29" s="166"/>
      <c r="O29" s="166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</row>
    <row r="30" spans="1:26" ht="15.75" customHeight="1">
      <c r="A30" s="166"/>
      <c r="B30" s="166"/>
      <c r="C30" s="166"/>
      <c r="D30" s="166"/>
      <c r="E30" s="166"/>
      <c r="F30" s="166"/>
      <c r="G30" s="166"/>
      <c r="H30" s="166"/>
      <c r="I30" s="166"/>
      <c r="J30" s="166"/>
      <c r="K30" s="166"/>
      <c r="L30" s="166"/>
      <c r="M30" s="166"/>
      <c r="N30" s="166"/>
      <c r="O30" s="166"/>
      <c r="P30" s="166"/>
      <c r="Q30" s="166"/>
      <c r="R30" s="166"/>
      <c r="S30" s="166"/>
      <c r="T30" s="166"/>
      <c r="U30" s="166"/>
      <c r="V30" s="166"/>
      <c r="W30" s="166"/>
      <c r="X30" s="166"/>
      <c r="Y30" s="166"/>
      <c r="Z30" s="166"/>
    </row>
    <row r="31" spans="1:26" ht="15.75" customHeight="1">
      <c r="A31" s="166"/>
      <c r="B31" s="166"/>
      <c r="C31" s="166"/>
      <c r="D31" s="166"/>
      <c r="E31" s="166"/>
      <c r="F31" s="166"/>
      <c r="G31" s="166"/>
      <c r="H31" s="166"/>
      <c r="I31" s="166"/>
      <c r="J31" s="166"/>
      <c r="K31" s="166"/>
      <c r="L31" s="166"/>
      <c r="M31" s="166"/>
      <c r="N31" s="166"/>
      <c r="O31" s="166"/>
      <c r="P31" s="166"/>
      <c r="Q31" s="166"/>
      <c r="R31" s="166"/>
      <c r="S31" s="166"/>
      <c r="T31" s="166"/>
      <c r="U31" s="166"/>
      <c r="V31" s="166"/>
      <c r="W31" s="166"/>
      <c r="X31" s="166"/>
      <c r="Y31" s="166"/>
      <c r="Z31" s="166"/>
    </row>
    <row r="32" spans="1:26" ht="15.75" customHeight="1">
      <c r="A32" s="166"/>
      <c r="B32" s="166"/>
      <c r="C32" s="166"/>
      <c r="D32" s="166"/>
      <c r="E32" s="166"/>
      <c r="F32" s="166"/>
      <c r="G32" s="166"/>
      <c r="H32" s="166"/>
      <c r="I32" s="166"/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  <c r="Y32" s="166"/>
      <c r="Z32" s="166"/>
    </row>
    <row r="33" spans="1:26" ht="15.75" customHeight="1">
      <c r="A33" s="166"/>
      <c r="B33" s="166"/>
      <c r="C33" s="166"/>
      <c r="D33" s="166"/>
      <c r="E33" s="166"/>
      <c r="F33" s="166"/>
      <c r="G33" s="166"/>
      <c r="H33" s="166"/>
      <c r="I33" s="166"/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  <c r="Y33" s="166"/>
      <c r="Z33" s="166"/>
    </row>
    <row r="34" spans="1:26" ht="15.75" customHeight="1">
      <c r="A34" s="166"/>
      <c r="B34" s="166"/>
      <c r="C34" s="166"/>
      <c r="D34" s="166"/>
      <c r="E34" s="166"/>
      <c r="F34" s="166"/>
      <c r="G34" s="166"/>
      <c r="H34" s="166"/>
      <c r="I34" s="166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  <c r="Y34" s="166"/>
      <c r="Z34" s="166"/>
    </row>
    <row r="35" spans="1:26" ht="15.75" customHeight="1">
      <c r="A35" s="166"/>
      <c r="B35" s="166"/>
      <c r="C35" s="166"/>
      <c r="D35" s="166"/>
      <c r="E35" s="166"/>
      <c r="F35" s="166"/>
      <c r="G35" s="166"/>
      <c r="H35" s="166"/>
      <c r="I35" s="166"/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  <c r="Y35" s="166"/>
      <c r="Z35" s="166"/>
    </row>
    <row r="36" spans="1:26" ht="15.75" customHeight="1">
      <c r="A36" s="166"/>
      <c r="B36" s="166"/>
      <c r="C36" s="166"/>
      <c r="D36" s="166"/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  <c r="Y36" s="166"/>
      <c r="Z36" s="166"/>
    </row>
    <row r="37" spans="1:26" ht="15.75" customHeight="1">
      <c r="A37" s="166"/>
      <c r="B37" s="166"/>
      <c r="C37" s="166"/>
      <c r="D37" s="166"/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66"/>
      <c r="Z37" s="166"/>
    </row>
    <row r="38" spans="1:26" ht="15.75" customHeight="1">
      <c r="A38" s="166"/>
      <c r="B38" s="166"/>
      <c r="C38" s="166"/>
      <c r="D38" s="195"/>
      <c r="E38" s="196"/>
      <c r="F38" s="166"/>
      <c r="G38" s="166"/>
      <c r="H38" s="166"/>
      <c r="I38" s="166"/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  <c r="Y38" s="166"/>
      <c r="Z38" s="166"/>
    </row>
    <row r="39" spans="1:26" ht="15.75" customHeight="1">
      <c r="A39" s="166"/>
      <c r="B39" s="166"/>
      <c r="C39" s="166"/>
      <c r="D39" s="197"/>
      <c r="E39" s="198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Y39" s="166"/>
      <c r="Z39" s="166"/>
    </row>
    <row r="40" spans="1:26" ht="15.75" customHeight="1">
      <c r="A40" s="166"/>
      <c r="B40" s="166"/>
      <c r="C40" s="166"/>
      <c r="D40" s="197"/>
      <c r="E40" s="198"/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  <c r="Y40" s="166"/>
      <c r="Z40" s="166"/>
    </row>
    <row r="41" spans="1:26" ht="15.75" customHeight="1">
      <c r="A41" s="166"/>
      <c r="B41" s="166"/>
      <c r="C41" s="166"/>
      <c r="D41" s="197"/>
      <c r="E41" s="198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  <c r="Y41" s="166"/>
      <c r="Z41" s="166"/>
    </row>
    <row r="42" spans="1:26" ht="15.75" customHeight="1">
      <c r="A42" s="166"/>
      <c r="B42" s="166"/>
      <c r="C42" s="166"/>
      <c r="D42" s="197"/>
      <c r="E42" s="198"/>
      <c r="F42" s="166"/>
      <c r="G42" s="166"/>
      <c r="H42" s="166"/>
      <c r="I42" s="166"/>
      <c r="J42" s="166"/>
      <c r="K42" s="166"/>
      <c r="L42" s="166"/>
      <c r="M42" s="166"/>
      <c r="N42" s="166"/>
      <c r="O42" s="166"/>
      <c r="P42" s="166"/>
      <c r="Q42" s="166"/>
      <c r="R42" s="166"/>
      <c r="S42" s="166"/>
      <c r="T42" s="166"/>
      <c r="U42" s="166"/>
      <c r="V42" s="166"/>
      <c r="W42" s="166"/>
      <c r="X42" s="166"/>
      <c r="Y42" s="166"/>
      <c r="Z42" s="166"/>
    </row>
    <row r="43" spans="1:26" ht="15.75" customHeight="1">
      <c r="A43" s="166"/>
      <c r="B43" s="166"/>
      <c r="C43" s="166"/>
      <c r="D43" s="197"/>
      <c r="E43" s="198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  <c r="Y43" s="166"/>
      <c r="Z43" s="166"/>
    </row>
    <row r="44" spans="1:26" ht="15.75" customHeight="1">
      <c r="A44" s="166"/>
      <c r="B44" s="166"/>
      <c r="C44" s="166"/>
      <c r="D44" s="197"/>
      <c r="E44" s="198"/>
      <c r="F44" s="166"/>
      <c r="G44" s="166"/>
      <c r="H44" s="166"/>
      <c r="I44" s="166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  <c r="Y44" s="166"/>
      <c r="Z44" s="166"/>
    </row>
    <row r="45" spans="1:26" ht="15.75" customHeight="1">
      <c r="A45" s="166"/>
      <c r="B45" s="166"/>
      <c r="C45" s="166"/>
      <c r="D45" s="197"/>
      <c r="E45" s="198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  <c r="Y45" s="166"/>
      <c r="Z45" s="166"/>
    </row>
    <row r="46" spans="1:26" ht="15.75" customHeight="1">
      <c r="A46" s="166"/>
      <c r="B46" s="166"/>
      <c r="C46" s="166"/>
      <c r="D46" s="197"/>
      <c r="E46" s="198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  <c r="Y46" s="166"/>
      <c r="Z46" s="166"/>
    </row>
    <row r="47" spans="1:26" ht="15.75" customHeight="1">
      <c r="A47" s="166"/>
      <c r="B47" s="166"/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  <c r="Y47" s="166"/>
      <c r="Z47" s="166"/>
    </row>
    <row r="48" spans="1:26" ht="15.75" customHeight="1">
      <c r="A48" s="166"/>
      <c r="B48" s="166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  <c r="Y48" s="166"/>
      <c r="Z48" s="166"/>
    </row>
    <row r="49" spans="1:26" ht="15.75" customHeight="1">
      <c r="A49" s="166"/>
      <c r="B49" s="166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  <c r="Y49" s="166"/>
      <c r="Z49" s="166"/>
    </row>
    <row r="50" spans="1:26" ht="15.75" customHeight="1">
      <c r="A50" s="166"/>
      <c r="B50" s="166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  <c r="Y50" s="166"/>
      <c r="Z50" s="166"/>
    </row>
    <row r="51" spans="1:26" ht="15.75" customHeight="1">
      <c r="A51" s="166"/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  <c r="Y51" s="166"/>
      <c r="Z51" s="166"/>
    </row>
    <row r="52" spans="1:26" ht="15.75" customHeight="1">
      <c r="A52" s="166"/>
      <c r="B52" s="166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166"/>
      <c r="X52" s="166"/>
      <c r="Y52" s="166"/>
      <c r="Z52" s="166"/>
    </row>
    <row r="53" spans="1:26" ht="15.75" customHeight="1">
      <c r="A53" s="166"/>
      <c r="B53" s="166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6"/>
      <c r="V53" s="166"/>
      <c r="W53" s="166"/>
      <c r="X53" s="166"/>
      <c r="Y53" s="166"/>
      <c r="Z53" s="166"/>
    </row>
    <row r="54" spans="1:26" ht="15.75" customHeight="1">
      <c r="A54" s="166"/>
      <c r="B54" s="166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6"/>
      <c r="V54" s="166"/>
      <c r="W54" s="166"/>
      <c r="X54" s="166"/>
      <c r="Y54" s="166"/>
      <c r="Z54" s="166"/>
    </row>
    <row r="55" spans="1:26" ht="15.75" customHeight="1">
      <c r="A55" s="166"/>
      <c r="B55" s="166"/>
      <c r="C55" s="166"/>
      <c r="D55" s="166"/>
      <c r="E55" s="166"/>
      <c r="F55" s="166"/>
      <c r="G55" s="166"/>
      <c r="H55" s="166"/>
      <c r="I55" s="166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  <c r="U55" s="166"/>
      <c r="V55" s="166"/>
      <c r="W55" s="166"/>
      <c r="X55" s="166"/>
      <c r="Y55" s="166"/>
      <c r="Z55" s="166"/>
    </row>
    <row r="56" spans="1:26" ht="15.75" customHeight="1">
      <c r="A56" s="166"/>
      <c r="B56" s="166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  <c r="Y56" s="166"/>
      <c r="Z56" s="166"/>
    </row>
    <row r="57" spans="1:26" ht="15.75" customHeight="1">
      <c r="A57" s="166"/>
      <c r="B57" s="166"/>
      <c r="C57" s="166"/>
      <c r="D57" s="166"/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66"/>
      <c r="V57" s="166"/>
      <c r="W57" s="166"/>
      <c r="X57" s="166"/>
      <c r="Y57" s="166"/>
      <c r="Z57" s="166"/>
    </row>
    <row r="58" spans="1:26" ht="15.75" customHeight="1">
      <c r="A58" s="166"/>
      <c r="B58" s="166"/>
      <c r="C58" s="166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  <c r="Y58" s="166"/>
      <c r="Z58" s="166"/>
    </row>
    <row r="59" spans="1:26" ht="15.75" customHeight="1">
      <c r="A59" s="166"/>
      <c r="B59" s="166"/>
      <c r="C59" s="166"/>
      <c r="D59" s="166"/>
      <c r="E59" s="166"/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  <c r="Y59" s="166"/>
      <c r="Z59" s="166"/>
    </row>
    <row r="60" spans="1:26" ht="15.75" customHeight="1">
      <c r="A60" s="166"/>
      <c r="B60" s="166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  <c r="Y60" s="166"/>
      <c r="Z60" s="166"/>
    </row>
    <row r="61" spans="1:26" ht="15.75" customHeight="1">
      <c r="A61" s="166"/>
      <c r="B61" s="166"/>
      <c r="C61" s="166"/>
      <c r="D61" s="166"/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6"/>
      <c r="Y61" s="166"/>
      <c r="Z61" s="166"/>
    </row>
    <row r="62" spans="1:26" ht="15.75" customHeight="1">
      <c r="A62" s="166"/>
      <c r="B62" s="166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</row>
    <row r="63" spans="1:26" ht="15.75" customHeight="1">
      <c r="A63" s="166"/>
      <c r="B63" s="166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</row>
    <row r="64" spans="1:26" ht="15.75" customHeight="1">
      <c r="A64" s="166"/>
      <c r="B64" s="166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</row>
    <row r="65" spans="1:26" ht="15.75" customHeight="1">
      <c r="A65" s="166"/>
      <c r="B65" s="166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</row>
    <row r="66" spans="1:26" ht="15.75" customHeight="1">
      <c r="A66" s="166"/>
      <c r="B66" s="166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</row>
    <row r="67" spans="1:26" ht="15.75" customHeight="1">
      <c r="A67" s="166"/>
      <c r="B67" s="166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</row>
    <row r="68" spans="1:26" ht="15.75" customHeight="1">
      <c r="A68" s="166"/>
      <c r="B68" s="166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</row>
    <row r="69" spans="1:26" ht="15.75" customHeight="1">
      <c r="A69" s="166"/>
      <c r="B69" s="166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</row>
    <row r="70" spans="1:26" ht="15.75" customHeight="1">
      <c r="A70" s="166"/>
      <c r="B70" s="166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</row>
    <row r="71" spans="1:26" ht="15.75" customHeight="1">
      <c r="A71" s="166"/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</row>
    <row r="72" spans="1:26" ht="15.75" customHeight="1">
      <c r="A72" s="166"/>
      <c r="B72" s="166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</row>
    <row r="73" spans="1:26" ht="15.75" customHeight="1">
      <c r="A73" s="166"/>
      <c r="B73" s="166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</row>
    <row r="74" spans="1:26" ht="15.75" customHeight="1">
      <c r="A74" s="166"/>
      <c r="B74" s="166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</row>
    <row r="75" spans="1:26" ht="15.75" customHeight="1">
      <c r="A75" s="166"/>
      <c r="B75" s="166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</row>
    <row r="76" spans="1:26" ht="15.75" customHeight="1">
      <c r="A76" s="166"/>
      <c r="B76" s="166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</row>
    <row r="77" spans="1:26" ht="15.75" customHeight="1">
      <c r="A77" s="166"/>
      <c r="B77" s="166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</row>
    <row r="78" spans="1:26" ht="15.75" customHeight="1">
      <c r="A78" s="166"/>
      <c r="B78" s="166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</row>
    <row r="79" spans="1:26" ht="15.75" customHeight="1">
      <c r="A79" s="166"/>
      <c r="B79" s="166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</row>
    <row r="80" spans="1:26" ht="15.75" customHeight="1">
      <c r="A80" s="166"/>
      <c r="B80" s="166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</row>
    <row r="81" spans="1:26" ht="15.75" customHeight="1">
      <c r="A81" s="166"/>
      <c r="B81" s="166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</row>
    <row r="82" spans="1:26" ht="15.75" customHeight="1">
      <c r="A82" s="166"/>
      <c r="B82" s="166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</row>
    <row r="83" spans="1:26" ht="15.75" customHeight="1">
      <c r="A83" s="166"/>
      <c r="B83" s="166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</row>
    <row r="84" spans="1:26" ht="15.75" customHeight="1">
      <c r="A84" s="166"/>
      <c r="B84" s="166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</row>
    <row r="85" spans="1:26" ht="15.75" customHeight="1">
      <c r="A85" s="166"/>
      <c r="B85" s="166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</row>
    <row r="86" spans="1:26" ht="15.75" customHeight="1">
      <c r="A86" s="166"/>
      <c r="B86" s="166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</row>
    <row r="87" spans="1:26" ht="15.75" customHeight="1">
      <c r="A87" s="166"/>
      <c r="B87" s="166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</row>
    <row r="88" spans="1:26" ht="15.75" customHeight="1">
      <c r="A88" s="166"/>
      <c r="B88" s="166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</row>
    <row r="89" spans="1:26" ht="15.75" customHeight="1">
      <c r="A89" s="166"/>
      <c r="B89" s="166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</row>
    <row r="90" spans="1:26" ht="15.75" customHeight="1">
      <c r="A90" s="166"/>
      <c r="B90" s="166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</row>
    <row r="91" spans="1:26" ht="15.75" customHeight="1">
      <c r="A91" s="166"/>
      <c r="B91" s="166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</row>
    <row r="92" spans="1:26" ht="15.75" customHeight="1">
      <c r="A92" s="166"/>
      <c r="B92" s="166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</row>
    <row r="93" spans="1:26" ht="15.75" customHeight="1">
      <c r="A93" s="166"/>
      <c r="B93" s="166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</row>
    <row r="94" spans="1:26" ht="15.75" customHeight="1">
      <c r="A94" s="166"/>
      <c r="B94" s="166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</row>
    <row r="95" spans="1:26" ht="15.75" customHeight="1">
      <c r="A95" s="166"/>
      <c r="B95" s="166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</row>
    <row r="96" spans="1:26" ht="15.75" customHeight="1">
      <c r="A96" s="166"/>
      <c r="B96" s="166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</row>
    <row r="97" spans="1:26" ht="15.75" customHeight="1">
      <c r="A97" s="166"/>
      <c r="B97" s="166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</row>
    <row r="98" spans="1:26" ht="15.75" customHeight="1">
      <c r="A98" s="166"/>
      <c r="B98" s="166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</row>
    <row r="99" spans="1:26" ht="15.75" customHeight="1">
      <c r="A99" s="166"/>
      <c r="B99" s="166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</row>
    <row r="100" spans="1:26" ht="15.75" customHeight="1">
      <c r="A100" s="166"/>
      <c r="B100" s="166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</row>
    <row r="101" spans="1:26" ht="15.75" customHeight="1">
      <c r="A101" s="166"/>
      <c r="B101" s="166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</row>
    <row r="102" spans="1:26" ht="15.75" customHeight="1">
      <c r="A102" s="166"/>
      <c r="B102" s="166"/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  <c r="Y102" s="166"/>
      <c r="Z102" s="166"/>
    </row>
    <row r="103" spans="1:26" ht="15.75" customHeight="1">
      <c r="A103" s="166"/>
      <c r="B103" s="166"/>
      <c r="C103" s="166"/>
      <c r="D103" s="166"/>
      <c r="E103" s="166"/>
      <c r="F103" s="166"/>
      <c r="G103" s="166"/>
      <c r="H103" s="166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  <c r="Y103" s="166"/>
      <c r="Z103" s="166"/>
    </row>
    <row r="104" spans="1:26" ht="15.75" customHeight="1">
      <c r="A104" s="166"/>
      <c r="B104" s="166"/>
      <c r="C104" s="166"/>
      <c r="D104" s="166"/>
      <c r="E104" s="166"/>
      <c r="F104" s="166"/>
      <c r="G104" s="166"/>
      <c r="H104" s="166"/>
      <c r="I104" s="166"/>
      <c r="J104" s="166"/>
      <c r="K104" s="166"/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  <c r="Y104" s="166"/>
      <c r="Z104" s="166"/>
    </row>
    <row r="105" spans="1:26" ht="15.75" customHeight="1">
      <c r="A105" s="166"/>
      <c r="B105" s="166"/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6"/>
      <c r="Z105" s="166"/>
    </row>
    <row r="106" spans="1:26" ht="15.75" customHeight="1">
      <c r="A106" s="166"/>
      <c r="B106" s="166"/>
      <c r="C106" s="166"/>
      <c r="D106" s="166"/>
      <c r="E106" s="166"/>
      <c r="F106" s="166"/>
      <c r="G106" s="166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  <c r="Y106" s="166"/>
      <c r="Z106" s="166"/>
    </row>
    <row r="107" spans="1:26" ht="15.75" customHeight="1">
      <c r="A107" s="166"/>
      <c r="B107" s="166"/>
      <c r="C107" s="166"/>
      <c r="D107" s="166"/>
      <c r="E107" s="166"/>
      <c r="F107" s="166"/>
      <c r="G107" s="166"/>
      <c r="H107" s="166"/>
      <c r="I107" s="166"/>
      <c r="J107" s="166"/>
      <c r="K107" s="166"/>
      <c r="L107" s="166"/>
      <c r="M107" s="166"/>
      <c r="N107" s="166"/>
      <c r="O107" s="166"/>
      <c r="P107" s="166"/>
      <c r="Q107" s="166"/>
      <c r="R107" s="166"/>
      <c r="S107" s="166"/>
      <c r="T107" s="166"/>
      <c r="U107" s="166"/>
      <c r="V107" s="166"/>
      <c r="W107" s="166"/>
      <c r="X107" s="166"/>
      <c r="Y107" s="166"/>
      <c r="Z107" s="166"/>
    </row>
    <row r="108" spans="1:26" ht="15.75" customHeight="1">
      <c r="A108" s="166"/>
      <c r="B108" s="166"/>
      <c r="C108" s="166"/>
      <c r="D108" s="166"/>
      <c r="E108" s="166"/>
      <c r="F108" s="166"/>
      <c r="G108" s="166"/>
      <c r="H108" s="166"/>
      <c r="I108" s="166"/>
      <c r="J108" s="166"/>
      <c r="K108" s="166"/>
      <c r="L108" s="166"/>
      <c r="M108" s="166"/>
      <c r="N108" s="166"/>
      <c r="O108" s="166"/>
      <c r="P108" s="166"/>
      <c r="Q108" s="166"/>
      <c r="R108" s="166"/>
      <c r="S108" s="166"/>
      <c r="T108" s="166"/>
      <c r="U108" s="166"/>
      <c r="V108" s="166"/>
      <c r="W108" s="166"/>
      <c r="X108" s="166"/>
      <c r="Y108" s="166"/>
      <c r="Z108" s="166"/>
    </row>
    <row r="109" spans="1:26" ht="15.75" customHeight="1">
      <c r="A109" s="166"/>
      <c r="B109" s="166"/>
      <c r="C109" s="166"/>
      <c r="D109" s="166"/>
      <c r="E109" s="166"/>
      <c r="F109" s="166"/>
      <c r="G109" s="166"/>
      <c r="H109" s="166"/>
      <c r="I109" s="166"/>
      <c r="J109" s="166"/>
      <c r="K109" s="166"/>
      <c r="L109" s="166"/>
      <c r="M109" s="166"/>
      <c r="N109" s="166"/>
      <c r="O109" s="166"/>
      <c r="P109" s="166"/>
      <c r="Q109" s="166"/>
      <c r="R109" s="166"/>
      <c r="S109" s="166"/>
      <c r="T109" s="166"/>
      <c r="U109" s="166"/>
      <c r="V109" s="166"/>
      <c r="W109" s="166"/>
      <c r="X109" s="166"/>
      <c r="Y109" s="166"/>
      <c r="Z109" s="166"/>
    </row>
    <row r="110" spans="1:26" ht="15.75" customHeight="1">
      <c r="A110" s="166"/>
      <c r="B110" s="166"/>
      <c r="C110" s="166"/>
      <c r="D110" s="166"/>
      <c r="E110" s="166"/>
      <c r="F110" s="166"/>
      <c r="G110" s="166"/>
      <c r="H110" s="166"/>
      <c r="I110" s="166"/>
      <c r="J110" s="166"/>
      <c r="K110" s="166"/>
      <c r="L110" s="166"/>
      <c r="M110" s="166"/>
      <c r="N110" s="166"/>
      <c r="O110" s="166"/>
      <c r="P110" s="166"/>
      <c r="Q110" s="166"/>
      <c r="R110" s="166"/>
      <c r="S110" s="166"/>
      <c r="T110" s="166"/>
      <c r="U110" s="166"/>
      <c r="V110" s="166"/>
      <c r="W110" s="166"/>
      <c r="X110" s="166"/>
      <c r="Y110" s="166"/>
      <c r="Z110" s="166"/>
    </row>
    <row r="111" spans="1:26" ht="15.75" customHeight="1">
      <c r="A111" s="166"/>
      <c r="B111" s="166"/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6"/>
      <c r="Z111" s="166"/>
    </row>
    <row r="112" spans="1:26" ht="15.75" customHeight="1">
      <c r="A112" s="166"/>
      <c r="B112" s="166"/>
      <c r="C112" s="166"/>
      <c r="D112" s="166"/>
      <c r="E112" s="166"/>
      <c r="F112" s="166"/>
      <c r="G112" s="166"/>
      <c r="H112" s="166"/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166"/>
      <c r="X112" s="166"/>
      <c r="Y112" s="166"/>
      <c r="Z112" s="166"/>
    </row>
    <row r="113" spans="1:26" ht="15.75" customHeight="1">
      <c r="A113" s="166"/>
      <c r="B113" s="166"/>
      <c r="C113" s="166"/>
      <c r="D113" s="166"/>
      <c r="E113" s="166"/>
      <c r="F113" s="166"/>
      <c r="G113" s="166"/>
      <c r="H113" s="166"/>
      <c r="I113" s="166"/>
      <c r="J113" s="166"/>
      <c r="K113" s="166"/>
      <c r="L113" s="166"/>
      <c r="M113" s="166"/>
      <c r="N113" s="166"/>
      <c r="O113" s="166"/>
      <c r="P113" s="166"/>
      <c r="Q113" s="166"/>
      <c r="R113" s="166"/>
      <c r="S113" s="166"/>
      <c r="T113" s="166"/>
      <c r="U113" s="166"/>
      <c r="V113" s="166"/>
      <c r="W113" s="166"/>
      <c r="X113" s="166"/>
      <c r="Y113" s="166"/>
      <c r="Z113" s="166"/>
    </row>
    <row r="114" spans="1:26" ht="15.75" customHeight="1">
      <c r="A114" s="166"/>
      <c r="B114" s="166"/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  <c r="Y114" s="166"/>
      <c r="Z114" s="166"/>
    </row>
    <row r="115" spans="1:26" ht="15.75" customHeight="1">
      <c r="A115" s="166"/>
      <c r="B115" s="166"/>
      <c r="C115" s="166"/>
      <c r="D115" s="166"/>
      <c r="E115" s="166"/>
      <c r="F115" s="166"/>
      <c r="G115" s="166"/>
      <c r="H115" s="166"/>
      <c r="I115" s="166"/>
      <c r="J115" s="166"/>
      <c r="K115" s="166"/>
      <c r="L115" s="166"/>
      <c r="M115" s="166"/>
      <c r="N115" s="166"/>
      <c r="O115" s="166"/>
      <c r="P115" s="166"/>
      <c r="Q115" s="166"/>
      <c r="R115" s="166"/>
      <c r="S115" s="166"/>
      <c r="T115" s="166"/>
      <c r="U115" s="166"/>
      <c r="V115" s="166"/>
      <c r="W115" s="166"/>
      <c r="X115" s="166"/>
      <c r="Y115" s="166"/>
      <c r="Z115" s="166"/>
    </row>
    <row r="116" spans="1:26" ht="15.75" customHeight="1">
      <c r="A116" s="166"/>
      <c r="B116" s="166"/>
      <c r="C116" s="166"/>
      <c r="D116" s="166"/>
      <c r="E116" s="166"/>
      <c r="F116" s="166"/>
      <c r="G116" s="166"/>
      <c r="H116" s="166"/>
      <c r="I116" s="166"/>
      <c r="J116" s="166"/>
      <c r="K116" s="166"/>
      <c r="L116" s="166"/>
      <c r="M116" s="166"/>
      <c r="N116" s="166"/>
      <c r="O116" s="166"/>
      <c r="P116" s="166"/>
      <c r="Q116" s="166"/>
      <c r="R116" s="166"/>
      <c r="S116" s="166"/>
      <c r="T116" s="166"/>
      <c r="U116" s="166"/>
      <c r="V116" s="166"/>
      <c r="W116" s="166"/>
      <c r="X116" s="166"/>
      <c r="Y116" s="166"/>
      <c r="Z116" s="166"/>
    </row>
    <row r="117" spans="1:26" ht="15.75" customHeight="1">
      <c r="A117" s="166"/>
      <c r="B117" s="166"/>
      <c r="C117" s="166"/>
      <c r="D117" s="166"/>
      <c r="E117" s="166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  <c r="S117" s="166"/>
      <c r="T117" s="166"/>
      <c r="U117" s="166"/>
      <c r="V117" s="166"/>
      <c r="W117" s="166"/>
      <c r="X117" s="166"/>
      <c r="Y117" s="166"/>
      <c r="Z117" s="166"/>
    </row>
    <row r="118" spans="1:26" ht="15.75" customHeight="1">
      <c r="A118" s="166"/>
      <c r="B118" s="166"/>
      <c r="C118" s="166"/>
      <c r="D118" s="166"/>
      <c r="E118" s="166"/>
      <c r="F118" s="166"/>
      <c r="G118" s="166"/>
      <c r="H118" s="166"/>
      <c r="I118" s="166"/>
      <c r="J118" s="166"/>
      <c r="K118" s="166"/>
      <c r="L118" s="166"/>
      <c r="M118" s="166"/>
      <c r="N118" s="166"/>
      <c r="O118" s="166"/>
      <c r="P118" s="166"/>
      <c r="Q118" s="166"/>
      <c r="R118" s="166"/>
      <c r="S118" s="166"/>
      <c r="T118" s="166"/>
      <c r="U118" s="166"/>
      <c r="V118" s="166"/>
      <c r="W118" s="166"/>
      <c r="X118" s="166"/>
      <c r="Y118" s="166"/>
      <c r="Z118" s="166"/>
    </row>
    <row r="119" spans="1:26" ht="15.75" customHeight="1">
      <c r="A119" s="166"/>
      <c r="B119" s="166"/>
      <c r="C119" s="166"/>
      <c r="D119" s="166"/>
      <c r="E119" s="166"/>
      <c r="F119" s="166"/>
      <c r="G119" s="166"/>
      <c r="H119" s="166"/>
      <c r="I119" s="166"/>
      <c r="J119" s="166"/>
      <c r="K119" s="166"/>
      <c r="L119" s="166"/>
      <c r="M119" s="166"/>
      <c r="N119" s="166"/>
      <c r="O119" s="166"/>
      <c r="P119" s="166"/>
      <c r="Q119" s="166"/>
      <c r="R119" s="166"/>
      <c r="S119" s="166"/>
      <c r="T119" s="166"/>
      <c r="U119" s="166"/>
      <c r="V119" s="166"/>
      <c r="W119" s="166"/>
      <c r="X119" s="166"/>
      <c r="Y119" s="166"/>
      <c r="Z119" s="166"/>
    </row>
    <row r="120" spans="1:26" ht="15.75" customHeight="1">
      <c r="A120" s="166"/>
      <c r="B120" s="166"/>
      <c r="C120" s="166"/>
      <c r="D120" s="166"/>
      <c r="E120" s="166"/>
      <c r="F120" s="166"/>
      <c r="G120" s="166"/>
      <c r="H120" s="166"/>
      <c r="I120" s="166"/>
      <c r="J120" s="166"/>
      <c r="K120" s="166"/>
      <c r="L120" s="166"/>
      <c r="M120" s="166"/>
      <c r="N120" s="166"/>
      <c r="O120" s="166"/>
      <c r="P120" s="166"/>
      <c r="Q120" s="166"/>
      <c r="R120" s="166"/>
      <c r="S120" s="166"/>
      <c r="T120" s="166"/>
      <c r="U120" s="166"/>
      <c r="V120" s="166"/>
      <c r="W120" s="166"/>
      <c r="X120" s="166"/>
      <c r="Y120" s="166"/>
      <c r="Z120" s="166"/>
    </row>
    <row r="121" spans="1:26" ht="15.75" customHeight="1">
      <c r="A121" s="166"/>
      <c r="B121" s="166"/>
      <c r="C121" s="166"/>
      <c r="D121" s="166"/>
      <c r="E121" s="166"/>
      <c r="F121" s="166"/>
      <c r="G121" s="166"/>
      <c r="H121" s="166"/>
      <c r="I121" s="166"/>
      <c r="J121" s="166"/>
      <c r="K121" s="166"/>
      <c r="L121" s="166"/>
      <c r="M121" s="166"/>
      <c r="N121" s="166"/>
      <c r="O121" s="166"/>
      <c r="P121" s="166"/>
      <c r="Q121" s="166"/>
      <c r="R121" s="166"/>
      <c r="S121" s="166"/>
      <c r="T121" s="166"/>
      <c r="U121" s="166"/>
      <c r="V121" s="166"/>
      <c r="W121" s="166"/>
      <c r="X121" s="166"/>
      <c r="Y121" s="166"/>
      <c r="Z121" s="166"/>
    </row>
    <row r="122" spans="1:26" ht="15.75" customHeight="1">
      <c r="A122" s="166"/>
      <c r="B122" s="166"/>
      <c r="C122" s="166"/>
      <c r="D122" s="166"/>
      <c r="E122" s="166"/>
      <c r="F122" s="166"/>
      <c r="G122" s="166"/>
      <c r="H122" s="166"/>
      <c r="I122" s="166"/>
      <c r="J122" s="166"/>
      <c r="K122" s="166"/>
      <c r="L122" s="166"/>
      <c r="M122" s="166"/>
      <c r="N122" s="166"/>
      <c r="O122" s="166"/>
      <c r="P122" s="166"/>
      <c r="Q122" s="166"/>
      <c r="R122" s="166"/>
      <c r="S122" s="166"/>
      <c r="T122" s="166"/>
      <c r="U122" s="166"/>
      <c r="V122" s="166"/>
      <c r="W122" s="166"/>
      <c r="X122" s="166"/>
      <c r="Y122" s="166"/>
      <c r="Z122" s="166"/>
    </row>
    <row r="123" spans="1:26" ht="15.75" customHeight="1">
      <c r="A123" s="166"/>
      <c r="B123" s="166"/>
      <c r="C123" s="166"/>
      <c r="D123" s="166"/>
      <c r="E123" s="166"/>
      <c r="F123" s="166"/>
      <c r="G123" s="166"/>
      <c r="H123" s="166"/>
      <c r="I123" s="166"/>
      <c r="J123" s="166"/>
      <c r="K123" s="166"/>
      <c r="L123" s="166"/>
      <c r="M123" s="166"/>
      <c r="N123" s="166"/>
      <c r="O123" s="166"/>
      <c r="P123" s="166"/>
      <c r="Q123" s="166"/>
      <c r="R123" s="166"/>
      <c r="S123" s="166"/>
      <c r="T123" s="166"/>
      <c r="U123" s="166"/>
      <c r="V123" s="166"/>
      <c r="W123" s="166"/>
      <c r="X123" s="166"/>
      <c r="Y123" s="166"/>
      <c r="Z123" s="166"/>
    </row>
    <row r="124" spans="1:26" ht="15.75" customHeight="1">
      <c r="A124" s="166"/>
      <c r="B124" s="166"/>
      <c r="C124" s="166"/>
      <c r="D124" s="166"/>
      <c r="E124" s="166"/>
      <c r="F124" s="166"/>
      <c r="G124" s="166"/>
      <c r="H124" s="166"/>
      <c r="I124" s="166"/>
      <c r="J124" s="166"/>
      <c r="K124" s="166"/>
      <c r="L124" s="166"/>
      <c r="M124" s="166"/>
      <c r="N124" s="166"/>
      <c r="O124" s="166"/>
      <c r="P124" s="166"/>
      <c r="Q124" s="166"/>
      <c r="R124" s="166"/>
      <c r="S124" s="166"/>
      <c r="T124" s="166"/>
      <c r="U124" s="166"/>
      <c r="V124" s="166"/>
      <c r="W124" s="166"/>
      <c r="X124" s="166"/>
      <c r="Y124" s="166"/>
      <c r="Z124" s="166"/>
    </row>
    <row r="125" spans="1:26" ht="15.75" customHeight="1">
      <c r="A125" s="166"/>
      <c r="B125" s="166"/>
      <c r="C125" s="166"/>
      <c r="D125" s="166"/>
      <c r="E125" s="166"/>
      <c r="F125" s="166"/>
      <c r="G125" s="166"/>
      <c r="H125" s="166"/>
      <c r="I125" s="166"/>
      <c r="J125" s="166"/>
      <c r="K125" s="166"/>
      <c r="L125" s="166"/>
      <c r="M125" s="166"/>
      <c r="N125" s="166"/>
      <c r="O125" s="166"/>
      <c r="P125" s="166"/>
      <c r="Q125" s="166"/>
      <c r="R125" s="166"/>
      <c r="S125" s="166"/>
      <c r="T125" s="166"/>
      <c r="U125" s="166"/>
      <c r="V125" s="166"/>
      <c r="W125" s="166"/>
      <c r="X125" s="166"/>
      <c r="Y125" s="166"/>
      <c r="Z125" s="166"/>
    </row>
    <row r="126" spans="1:26" ht="15.75" customHeight="1">
      <c r="A126" s="166"/>
      <c r="B126" s="166"/>
      <c r="C126" s="166"/>
      <c r="D126" s="166"/>
      <c r="E126" s="166"/>
      <c r="F126" s="166"/>
      <c r="G126" s="166"/>
      <c r="H126" s="166"/>
      <c r="I126" s="166"/>
      <c r="J126" s="166"/>
      <c r="K126" s="166"/>
      <c r="L126" s="166"/>
      <c r="M126" s="166"/>
      <c r="N126" s="166"/>
      <c r="O126" s="166"/>
      <c r="P126" s="166"/>
      <c r="Q126" s="166"/>
      <c r="R126" s="166"/>
      <c r="S126" s="166"/>
      <c r="T126" s="166"/>
      <c r="U126" s="166"/>
      <c r="V126" s="166"/>
      <c r="W126" s="166"/>
      <c r="X126" s="166"/>
      <c r="Y126" s="166"/>
      <c r="Z126" s="166"/>
    </row>
    <row r="127" spans="1:26" ht="15.75" customHeight="1">
      <c r="A127" s="166"/>
      <c r="B127" s="166"/>
      <c r="C127" s="166"/>
      <c r="D127" s="166"/>
      <c r="E127" s="166"/>
      <c r="F127" s="166"/>
      <c r="G127" s="166"/>
      <c r="H127" s="166"/>
      <c r="I127" s="166"/>
      <c r="J127" s="166"/>
      <c r="K127" s="166"/>
      <c r="L127" s="166"/>
      <c r="M127" s="166"/>
      <c r="N127" s="166"/>
      <c r="O127" s="166"/>
      <c r="P127" s="166"/>
      <c r="Q127" s="166"/>
      <c r="R127" s="166"/>
      <c r="S127" s="166"/>
      <c r="T127" s="166"/>
      <c r="U127" s="166"/>
      <c r="V127" s="166"/>
      <c r="W127" s="166"/>
      <c r="X127" s="166"/>
      <c r="Y127" s="166"/>
      <c r="Z127" s="166"/>
    </row>
    <row r="128" spans="1:26" ht="15.75" customHeight="1">
      <c r="A128" s="166"/>
      <c r="B128" s="166"/>
      <c r="C128" s="166"/>
      <c r="D128" s="166"/>
      <c r="E128" s="166"/>
      <c r="F128" s="166"/>
      <c r="G128" s="166"/>
      <c r="H128" s="166"/>
      <c r="I128" s="166"/>
      <c r="J128" s="166"/>
      <c r="K128" s="166"/>
      <c r="L128" s="166"/>
      <c r="M128" s="166"/>
      <c r="N128" s="166"/>
      <c r="O128" s="166"/>
      <c r="P128" s="166"/>
      <c r="Q128" s="166"/>
      <c r="R128" s="166"/>
      <c r="S128" s="166"/>
      <c r="T128" s="166"/>
      <c r="U128" s="166"/>
      <c r="V128" s="166"/>
      <c r="W128" s="166"/>
      <c r="X128" s="166"/>
      <c r="Y128" s="166"/>
      <c r="Z128" s="166"/>
    </row>
    <row r="129" spans="1:26" ht="15.75" customHeight="1">
      <c r="A129" s="166"/>
      <c r="B129" s="166"/>
      <c r="C129" s="166"/>
      <c r="D129" s="166"/>
      <c r="E129" s="166"/>
      <c r="F129" s="166"/>
      <c r="G129" s="166"/>
      <c r="H129" s="166"/>
      <c r="I129" s="166"/>
      <c r="J129" s="166"/>
      <c r="K129" s="166"/>
      <c r="L129" s="166"/>
      <c r="M129" s="166"/>
      <c r="N129" s="166"/>
      <c r="O129" s="166"/>
      <c r="P129" s="166"/>
      <c r="Q129" s="166"/>
      <c r="R129" s="166"/>
      <c r="S129" s="166"/>
      <c r="T129" s="166"/>
      <c r="U129" s="166"/>
      <c r="V129" s="166"/>
      <c r="W129" s="166"/>
      <c r="X129" s="166"/>
      <c r="Y129" s="166"/>
      <c r="Z129" s="166"/>
    </row>
    <row r="130" spans="1:26" ht="15.75" customHeight="1">
      <c r="A130" s="166"/>
      <c r="B130" s="166"/>
      <c r="C130" s="166"/>
      <c r="D130" s="166"/>
      <c r="E130" s="166"/>
      <c r="F130" s="166"/>
      <c r="G130" s="166"/>
      <c r="H130" s="166"/>
      <c r="I130" s="166"/>
      <c r="J130" s="166"/>
      <c r="K130" s="166"/>
      <c r="L130" s="166"/>
      <c r="M130" s="166"/>
      <c r="N130" s="166"/>
      <c r="O130" s="166"/>
      <c r="P130" s="166"/>
      <c r="Q130" s="166"/>
      <c r="R130" s="166"/>
      <c r="S130" s="166"/>
      <c r="T130" s="166"/>
      <c r="U130" s="166"/>
      <c r="V130" s="166"/>
      <c r="W130" s="166"/>
      <c r="X130" s="166"/>
      <c r="Y130" s="166"/>
      <c r="Z130" s="166"/>
    </row>
    <row r="131" spans="1:26" ht="15.75" customHeight="1">
      <c r="A131" s="166"/>
      <c r="B131" s="166"/>
      <c r="C131" s="166"/>
      <c r="D131" s="166"/>
      <c r="E131" s="166"/>
      <c r="F131" s="166"/>
      <c r="G131" s="166"/>
      <c r="H131" s="166"/>
      <c r="I131" s="166"/>
      <c r="J131" s="166"/>
      <c r="K131" s="166"/>
      <c r="L131" s="166"/>
      <c r="M131" s="166"/>
      <c r="N131" s="166"/>
      <c r="O131" s="166"/>
      <c r="P131" s="166"/>
      <c r="Q131" s="166"/>
      <c r="R131" s="166"/>
      <c r="S131" s="166"/>
      <c r="T131" s="166"/>
      <c r="U131" s="166"/>
      <c r="V131" s="166"/>
      <c r="W131" s="166"/>
      <c r="X131" s="166"/>
      <c r="Y131" s="166"/>
      <c r="Z131" s="166"/>
    </row>
    <row r="132" spans="1:26" ht="15.75" customHeight="1">
      <c r="A132" s="166"/>
      <c r="B132" s="166"/>
      <c r="C132" s="166"/>
      <c r="D132" s="166"/>
      <c r="E132" s="166"/>
      <c r="F132" s="166"/>
      <c r="G132" s="166"/>
      <c r="H132" s="166"/>
      <c r="I132" s="166"/>
      <c r="J132" s="166"/>
      <c r="K132" s="166"/>
      <c r="L132" s="166"/>
      <c r="M132" s="166"/>
      <c r="N132" s="166"/>
      <c r="O132" s="166"/>
      <c r="P132" s="166"/>
      <c r="Q132" s="166"/>
      <c r="R132" s="166"/>
      <c r="S132" s="166"/>
      <c r="T132" s="166"/>
      <c r="U132" s="166"/>
      <c r="V132" s="166"/>
      <c r="W132" s="166"/>
      <c r="X132" s="166"/>
      <c r="Y132" s="166"/>
      <c r="Z132" s="166"/>
    </row>
    <row r="133" spans="1:26" ht="15.75" customHeight="1">
      <c r="A133" s="166"/>
      <c r="B133" s="166"/>
      <c r="C133" s="166"/>
      <c r="D133" s="166"/>
      <c r="E133" s="166"/>
      <c r="F133" s="166"/>
      <c r="G133" s="166"/>
      <c r="H133" s="166"/>
      <c r="I133" s="166"/>
      <c r="J133" s="166"/>
      <c r="K133" s="166"/>
      <c r="L133" s="166"/>
      <c r="M133" s="166"/>
      <c r="N133" s="166"/>
      <c r="O133" s="166"/>
      <c r="P133" s="166"/>
      <c r="Q133" s="166"/>
      <c r="R133" s="166"/>
      <c r="S133" s="166"/>
      <c r="T133" s="166"/>
      <c r="U133" s="166"/>
      <c r="V133" s="166"/>
      <c r="W133" s="166"/>
      <c r="X133" s="166"/>
      <c r="Y133" s="166"/>
      <c r="Z133" s="166"/>
    </row>
    <row r="134" spans="1:26" ht="15.75" customHeight="1">
      <c r="A134" s="166"/>
      <c r="B134" s="166"/>
      <c r="C134" s="166"/>
      <c r="D134" s="166"/>
      <c r="E134" s="166"/>
      <c r="F134" s="166"/>
      <c r="G134" s="166"/>
      <c r="H134" s="166"/>
      <c r="I134" s="166"/>
      <c r="J134" s="166"/>
      <c r="K134" s="166"/>
      <c r="L134" s="166"/>
      <c r="M134" s="166"/>
      <c r="N134" s="166"/>
      <c r="O134" s="166"/>
      <c r="P134" s="166"/>
      <c r="Q134" s="166"/>
      <c r="R134" s="166"/>
      <c r="S134" s="166"/>
      <c r="T134" s="166"/>
      <c r="U134" s="166"/>
      <c r="V134" s="166"/>
      <c r="W134" s="166"/>
      <c r="X134" s="166"/>
      <c r="Y134" s="166"/>
      <c r="Z134" s="166"/>
    </row>
    <row r="135" spans="1:26" ht="15.75" customHeight="1">
      <c r="A135" s="166"/>
      <c r="B135" s="166"/>
      <c r="C135" s="166"/>
      <c r="D135" s="166"/>
      <c r="E135" s="166"/>
      <c r="F135" s="166"/>
      <c r="G135" s="166"/>
      <c r="H135" s="166"/>
      <c r="I135" s="166"/>
      <c r="J135" s="166"/>
      <c r="K135" s="166"/>
      <c r="L135" s="166"/>
      <c r="M135" s="166"/>
      <c r="N135" s="166"/>
      <c r="O135" s="166"/>
      <c r="P135" s="166"/>
      <c r="Q135" s="166"/>
      <c r="R135" s="166"/>
      <c r="S135" s="166"/>
      <c r="T135" s="166"/>
      <c r="U135" s="166"/>
      <c r="V135" s="166"/>
      <c r="W135" s="166"/>
      <c r="X135" s="166"/>
      <c r="Y135" s="166"/>
      <c r="Z135" s="166"/>
    </row>
    <row r="136" spans="1:26" ht="15.75" customHeight="1">
      <c r="A136" s="166"/>
      <c r="B136" s="166"/>
      <c r="C136" s="16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166"/>
      <c r="Q136" s="166"/>
      <c r="R136" s="166"/>
      <c r="S136" s="166"/>
      <c r="T136" s="166"/>
      <c r="U136" s="166"/>
      <c r="V136" s="166"/>
      <c r="W136" s="166"/>
      <c r="X136" s="166"/>
      <c r="Y136" s="166"/>
      <c r="Z136" s="166"/>
    </row>
    <row r="137" spans="1:26" ht="15.75" customHeight="1">
      <c r="A137" s="166"/>
      <c r="B137" s="166"/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6"/>
      <c r="Z137" s="166"/>
    </row>
    <row r="138" spans="1:26" ht="15.75" customHeight="1">
      <c r="A138" s="166"/>
      <c r="B138" s="166"/>
      <c r="C138" s="166"/>
      <c r="D138" s="166"/>
      <c r="E138" s="166"/>
      <c r="F138" s="166"/>
      <c r="G138" s="166"/>
      <c r="H138" s="166"/>
      <c r="I138" s="166"/>
      <c r="J138" s="166"/>
      <c r="K138" s="166"/>
      <c r="L138" s="166"/>
      <c r="M138" s="166"/>
      <c r="N138" s="166"/>
      <c r="O138" s="166"/>
      <c r="P138" s="166"/>
      <c r="Q138" s="166"/>
      <c r="R138" s="166"/>
      <c r="S138" s="166"/>
      <c r="T138" s="166"/>
      <c r="U138" s="166"/>
      <c r="V138" s="166"/>
      <c r="W138" s="166"/>
      <c r="X138" s="166"/>
      <c r="Y138" s="166"/>
      <c r="Z138" s="166"/>
    </row>
    <row r="139" spans="1:26" ht="15.75" customHeight="1">
      <c r="A139" s="166"/>
      <c r="B139" s="166"/>
      <c r="C139" s="166"/>
      <c r="D139" s="166"/>
      <c r="E139" s="166"/>
      <c r="F139" s="166"/>
      <c r="G139" s="166"/>
      <c r="H139" s="166"/>
      <c r="I139" s="166"/>
      <c r="J139" s="166"/>
      <c r="K139" s="166"/>
      <c r="L139" s="166"/>
      <c r="M139" s="166"/>
      <c r="N139" s="166"/>
      <c r="O139" s="166"/>
      <c r="P139" s="166"/>
      <c r="Q139" s="166"/>
      <c r="R139" s="166"/>
      <c r="S139" s="166"/>
      <c r="T139" s="166"/>
      <c r="U139" s="166"/>
      <c r="V139" s="166"/>
      <c r="W139" s="166"/>
      <c r="X139" s="166"/>
      <c r="Y139" s="166"/>
      <c r="Z139" s="166"/>
    </row>
    <row r="140" spans="1:26" ht="15.75" customHeight="1">
      <c r="A140" s="166"/>
      <c r="B140" s="166"/>
      <c r="C140" s="166"/>
      <c r="D140" s="166"/>
      <c r="E140" s="166"/>
      <c r="F140" s="166"/>
      <c r="G140" s="166"/>
      <c r="H140" s="166"/>
      <c r="I140" s="166"/>
      <c r="J140" s="166"/>
      <c r="K140" s="166"/>
      <c r="L140" s="166"/>
      <c r="M140" s="166"/>
      <c r="N140" s="166"/>
      <c r="O140" s="166"/>
      <c r="P140" s="166"/>
      <c r="Q140" s="166"/>
      <c r="R140" s="166"/>
      <c r="S140" s="166"/>
      <c r="T140" s="166"/>
      <c r="U140" s="166"/>
      <c r="V140" s="166"/>
      <c r="W140" s="166"/>
      <c r="X140" s="166"/>
      <c r="Y140" s="166"/>
      <c r="Z140" s="166"/>
    </row>
    <row r="141" spans="1:26" ht="15.75" customHeight="1">
      <c r="A141" s="166"/>
      <c r="B141" s="166"/>
      <c r="C141" s="166"/>
      <c r="D141" s="166"/>
      <c r="E141" s="166"/>
      <c r="F141" s="166"/>
      <c r="G141" s="166"/>
      <c r="H141" s="166"/>
      <c r="I141" s="166"/>
      <c r="J141" s="166"/>
      <c r="K141" s="166"/>
      <c r="L141" s="166"/>
      <c r="M141" s="166"/>
      <c r="N141" s="166"/>
      <c r="O141" s="166"/>
      <c r="P141" s="166"/>
      <c r="Q141" s="166"/>
      <c r="R141" s="166"/>
      <c r="S141" s="166"/>
      <c r="T141" s="166"/>
      <c r="U141" s="166"/>
      <c r="V141" s="166"/>
      <c r="W141" s="166"/>
      <c r="X141" s="166"/>
      <c r="Y141" s="166"/>
      <c r="Z141" s="166"/>
    </row>
    <row r="142" spans="1:26" ht="15.75" customHeight="1">
      <c r="A142" s="166"/>
      <c r="B142" s="166"/>
      <c r="C142" s="166"/>
      <c r="D142" s="166"/>
      <c r="E142" s="166"/>
      <c r="F142" s="166"/>
      <c r="G142" s="166"/>
      <c r="H142" s="166"/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  <c r="V142" s="166"/>
      <c r="W142" s="166"/>
      <c r="X142" s="166"/>
      <c r="Y142" s="166"/>
      <c r="Z142" s="166"/>
    </row>
    <row r="143" spans="1:26" ht="15.75" customHeight="1">
      <c r="A143" s="166"/>
      <c r="B143" s="166"/>
      <c r="C143" s="166"/>
      <c r="D143" s="166"/>
      <c r="E143" s="166"/>
      <c r="F143" s="166"/>
      <c r="G143" s="166"/>
      <c r="H143" s="166"/>
      <c r="I143" s="166"/>
      <c r="J143" s="166"/>
      <c r="K143" s="166"/>
      <c r="L143" s="166"/>
      <c r="M143" s="166"/>
      <c r="N143" s="166"/>
      <c r="O143" s="166"/>
      <c r="P143" s="166"/>
      <c r="Q143" s="166"/>
      <c r="R143" s="166"/>
      <c r="S143" s="166"/>
      <c r="T143" s="166"/>
      <c r="U143" s="166"/>
      <c r="V143" s="166"/>
      <c r="W143" s="166"/>
      <c r="X143" s="166"/>
      <c r="Y143" s="166"/>
      <c r="Z143" s="166"/>
    </row>
    <row r="144" spans="1:26" ht="15.75" customHeight="1">
      <c r="A144" s="166"/>
      <c r="B144" s="166"/>
      <c r="C144" s="166"/>
      <c r="D144" s="166"/>
      <c r="E144" s="166"/>
      <c r="F144" s="166"/>
      <c r="G144" s="166"/>
      <c r="H144" s="166"/>
      <c r="I144" s="166"/>
      <c r="J144" s="166"/>
      <c r="K144" s="166"/>
      <c r="L144" s="166"/>
      <c r="M144" s="166"/>
      <c r="N144" s="166"/>
      <c r="O144" s="166"/>
      <c r="P144" s="166"/>
      <c r="Q144" s="166"/>
      <c r="R144" s="166"/>
      <c r="S144" s="166"/>
      <c r="T144" s="166"/>
      <c r="U144" s="166"/>
      <c r="V144" s="166"/>
      <c r="W144" s="166"/>
      <c r="X144" s="166"/>
      <c r="Y144" s="166"/>
      <c r="Z144" s="166"/>
    </row>
    <row r="145" spans="1:26" ht="15.75" customHeight="1">
      <c r="A145" s="166"/>
      <c r="B145" s="166"/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6"/>
      <c r="Z145" s="166"/>
    </row>
    <row r="146" spans="1:26" ht="15.75" customHeight="1">
      <c r="A146" s="166"/>
      <c r="B146" s="166"/>
      <c r="C146" s="166"/>
      <c r="D146" s="166"/>
      <c r="E146" s="166"/>
      <c r="F146" s="166"/>
      <c r="G146" s="166"/>
      <c r="H146" s="166"/>
      <c r="I146" s="166"/>
      <c r="J146" s="166"/>
      <c r="K146" s="166"/>
      <c r="L146" s="166"/>
      <c r="M146" s="166"/>
      <c r="N146" s="166"/>
      <c r="O146" s="166"/>
      <c r="P146" s="166"/>
      <c r="Q146" s="166"/>
      <c r="R146" s="166"/>
      <c r="S146" s="166"/>
      <c r="T146" s="166"/>
      <c r="U146" s="166"/>
      <c r="V146" s="166"/>
      <c r="W146" s="166"/>
      <c r="X146" s="166"/>
      <c r="Y146" s="166"/>
      <c r="Z146" s="166"/>
    </row>
    <row r="147" spans="1:26" ht="15.75" customHeight="1">
      <c r="A147" s="166"/>
      <c r="B147" s="166"/>
      <c r="C147" s="166"/>
      <c r="D147" s="166"/>
      <c r="E147" s="166"/>
      <c r="F147" s="166"/>
      <c r="G147" s="166"/>
      <c r="H147" s="166"/>
      <c r="I147" s="166"/>
      <c r="J147" s="166"/>
      <c r="K147" s="166"/>
      <c r="L147" s="166"/>
      <c r="M147" s="166"/>
      <c r="N147" s="166"/>
      <c r="O147" s="166"/>
      <c r="P147" s="166"/>
      <c r="Q147" s="166"/>
      <c r="R147" s="166"/>
      <c r="S147" s="166"/>
      <c r="T147" s="166"/>
      <c r="U147" s="166"/>
      <c r="V147" s="166"/>
      <c r="W147" s="166"/>
      <c r="X147" s="166"/>
      <c r="Y147" s="166"/>
      <c r="Z147" s="166"/>
    </row>
    <row r="148" spans="1:26" ht="15.75" customHeight="1">
      <c r="A148" s="166"/>
      <c r="B148" s="166"/>
      <c r="C148" s="166"/>
      <c r="D148" s="166"/>
      <c r="E148" s="166"/>
      <c r="F148" s="166"/>
      <c r="G148" s="166"/>
      <c r="H148" s="166"/>
      <c r="I148" s="166"/>
      <c r="J148" s="166"/>
      <c r="K148" s="166"/>
      <c r="L148" s="166"/>
      <c r="M148" s="166"/>
      <c r="N148" s="166"/>
      <c r="O148" s="166"/>
      <c r="P148" s="166"/>
      <c r="Q148" s="166"/>
      <c r="R148" s="166"/>
      <c r="S148" s="166"/>
      <c r="T148" s="166"/>
      <c r="U148" s="166"/>
      <c r="V148" s="166"/>
      <c r="W148" s="166"/>
      <c r="X148" s="166"/>
      <c r="Y148" s="166"/>
      <c r="Z148" s="166"/>
    </row>
    <row r="149" spans="1:26" ht="15.75" customHeight="1">
      <c r="A149" s="166"/>
      <c r="B149" s="166"/>
      <c r="C149" s="166"/>
      <c r="D149" s="166"/>
      <c r="E149" s="16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  <c r="Y149" s="166"/>
      <c r="Z149" s="166"/>
    </row>
    <row r="150" spans="1:26" ht="15.75" customHeight="1">
      <c r="A150" s="166"/>
      <c r="B150" s="166"/>
      <c r="C150" s="166"/>
      <c r="D150" s="166"/>
      <c r="E150" s="166"/>
      <c r="F150" s="166"/>
      <c r="G150" s="166"/>
      <c r="H150" s="166"/>
      <c r="I150" s="166"/>
      <c r="J150" s="166"/>
      <c r="K150" s="166"/>
      <c r="L150" s="166"/>
      <c r="M150" s="166"/>
      <c r="N150" s="166"/>
      <c r="O150" s="166"/>
      <c r="P150" s="166"/>
      <c r="Q150" s="166"/>
      <c r="R150" s="166"/>
      <c r="S150" s="166"/>
      <c r="T150" s="166"/>
      <c r="U150" s="166"/>
      <c r="V150" s="166"/>
      <c r="W150" s="166"/>
      <c r="X150" s="166"/>
      <c r="Y150" s="166"/>
      <c r="Z150" s="166"/>
    </row>
    <row r="151" spans="1:26" ht="15.75" customHeight="1">
      <c r="A151" s="166"/>
      <c r="B151" s="166"/>
      <c r="C151" s="166"/>
      <c r="D151" s="166"/>
      <c r="E151" s="166"/>
      <c r="F151" s="166"/>
      <c r="G151" s="166"/>
      <c r="H151" s="166"/>
      <c r="I151" s="166"/>
      <c r="J151" s="166"/>
      <c r="K151" s="166"/>
      <c r="L151" s="166"/>
      <c r="M151" s="166"/>
      <c r="N151" s="166"/>
      <c r="O151" s="166"/>
      <c r="P151" s="166"/>
      <c r="Q151" s="166"/>
      <c r="R151" s="166"/>
      <c r="S151" s="166"/>
      <c r="T151" s="166"/>
      <c r="U151" s="166"/>
      <c r="V151" s="166"/>
      <c r="W151" s="166"/>
      <c r="X151" s="166"/>
      <c r="Y151" s="166"/>
      <c r="Z151" s="166"/>
    </row>
    <row r="152" spans="1:26" ht="15.75" customHeight="1">
      <c r="A152" s="166"/>
      <c r="B152" s="166"/>
      <c r="C152" s="166"/>
      <c r="D152" s="166"/>
      <c r="E152" s="166"/>
      <c r="F152" s="166"/>
      <c r="G152" s="166"/>
      <c r="H152" s="166"/>
      <c r="I152" s="166"/>
      <c r="J152" s="166"/>
      <c r="K152" s="166"/>
      <c r="L152" s="166"/>
      <c r="M152" s="166"/>
      <c r="N152" s="166"/>
      <c r="O152" s="166"/>
      <c r="P152" s="166"/>
      <c r="Q152" s="166"/>
      <c r="R152" s="166"/>
      <c r="S152" s="166"/>
      <c r="T152" s="166"/>
      <c r="U152" s="166"/>
      <c r="V152" s="166"/>
      <c r="W152" s="166"/>
      <c r="X152" s="166"/>
      <c r="Y152" s="166"/>
      <c r="Z152" s="166"/>
    </row>
    <row r="153" spans="1:26" ht="15.75" customHeight="1">
      <c r="A153" s="166"/>
      <c r="B153" s="166"/>
      <c r="C153" s="166"/>
      <c r="D153" s="166"/>
      <c r="E153" s="166"/>
      <c r="F153" s="166"/>
      <c r="G153" s="166"/>
      <c r="H153" s="166"/>
      <c r="I153" s="166"/>
      <c r="J153" s="166"/>
      <c r="K153" s="166"/>
      <c r="L153" s="166"/>
      <c r="M153" s="166"/>
      <c r="N153" s="166"/>
      <c r="O153" s="166"/>
      <c r="P153" s="166"/>
      <c r="Q153" s="166"/>
      <c r="R153" s="166"/>
      <c r="S153" s="166"/>
      <c r="T153" s="166"/>
      <c r="U153" s="166"/>
      <c r="V153" s="166"/>
      <c r="W153" s="166"/>
      <c r="X153" s="166"/>
      <c r="Y153" s="166"/>
      <c r="Z153" s="166"/>
    </row>
    <row r="154" spans="1:26" ht="15.75" customHeight="1">
      <c r="A154" s="166"/>
      <c r="B154" s="166"/>
      <c r="C154" s="166"/>
      <c r="D154" s="166"/>
      <c r="E154" s="166"/>
      <c r="F154" s="166"/>
      <c r="G154" s="166"/>
      <c r="H154" s="166"/>
      <c r="I154" s="166"/>
      <c r="J154" s="166"/>
      <c r="K154" s="166"/>
      <c r="L154" s="166"/>
      <c r="M154" s="166"/>
      <c r="N154" s="166"/>
      <c r="O154" s="166"/>
      <c r="P154" s="166"/>
      <c r="Q154" s="166"/>
      <c r="R154" s="166"/>
      <c r="S154" s="166"/>
      <c r="T154" s="166"/>
      <c r="U154" s="166"/>
      <c r="V154" s="166"/>
      <c r="W154" s="166"/>
      <c r="X154" s="166"/>
      <c r="Y154" s="166"/>
      <c r="Z154" s="166"/>
    </row>
    <row r="155" spans="1:26" ht="15.75" customHeight="1">
      <c r="A155" s="166"/>
      <c r="B155" s="166"/>
      <c r="C155" s="166"/>
      <c r="D155" s="166"/>
      <c r="E155" s="166"/>
      <c r="F155" s="166"/>
      <c r="G155" s="166"/>
      <c r="H155" s="166"/>
      <c r="I155" s="166"/>
      <c r="J155" s="166"/>
      <c r="K155" s="166"/>
      <c r="L155" s="166"/>
      <c r="M155" s="166"/>
      <c r="N155" s="166"/>
      <c r="O155" s="166"/>
      <c r="P155" s="166"/>
      <c r="Q155" s="166"/>
      <c r="R155" s="166"/>
      <c r="S155" s="166"/>
      <c r="T155" s="166"/>
      <c r="U155" s="166"/>
      <c r="V155" s="166"/>
      <c r="W155" s="166"/>
      <c r="X155" s="166"/>
      <c r="Y155" s="166"/>
      <c r="Z155" s="166"/>
    </row>
    <row r="156" spans="1:26" ht="15.75" customHeight="1">
      <c r="A156" s="166"/>
      <c r="B156" s="166"/>
      <c r="C156" s="166"/>
      <c r="D156" s="166"/>
      <c r="E156" s="166"/>
      <c r="F156" s="166"/>
      <c r="G156" s="166"/>
      <c r="H156" s="166"/>
      <c r="I156" s="166"/>
      <c r="J156" s="166"/>
      <c r="K156" s="166"/>
      <c r="L156" s="166"/>
      <c r="M156" s="166"/>
      <c r="N156" s="166"/>
      <c r="O156" s="166"/>
      <c r="P156" s="166"/>
      <c r="Q156" s="166"/>
      <c r="R156" s="166"/>
      <c r="S156" s="166"/>
      <c r="T156" s="166"/>
      <c r="U156" s="166"/>
      <c r="V156" s="166"/>
      <c r="W156" s="166"/>
      <c r="X156" s="166"/>
      <c r="Y156" s="166"/>
      <c r="Z156" s="166"/>
    </row>
    <row r="157" spans="1:26" ht="15.75" customHeight="1">
      <c r="A157" s="166"/>
      <c r="B157" s="166"/>
      <c r="C157" s="166"/>
      <c r="D157" s="166"/>
      <c r="E157" s="166"/>
      <c r="F157" s="166"/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  <c r="Y157" s="166"/>
      <c r="Z157" s="166"/>
    </row>
    <row r="158" spans="1:26" ht="15.75" customHeight="1">
      <c r="A158" s="166"/>
      <c r="B158" s="166"/>
      <c r="C158" s="166"/>
      <c r="D158" s="166"/>
      <c r="E158" s="166"/>
      <c r="F158" s="166"/>
      <c r="G158" s="166"/>
      <c r="H158" s="166"/>
      <c r="I158" s="166"/>
      <c r="J158" s="166"/>
      <c r="K158" s="166"/>
      <c r="L158" s="166"/>
      <c r="M158" s="166"/>
      <c r="N158" s="166"/>
      <c r="O158" s="166"/>
      <c r="P158" s="166"/>
      <c r="Q158" s="166"/>
      <c r="R158" s="166"/>
      <c r="S158" s="166"/>
      <c r="T158" s="166"/>
      <c r="U158" s="166"/>
      <c r="V158" s="166"/>
      <c r="W158" s="166"/>
      <c r="X158" s="166"/>
      <c r="Y158" s="166"/>
      <c r="Z158" s="166"/>
    </row>
    <row r="159" spans="1:26" ht="15.75" customHeight="1">
      <c r="A159" s="166"/>
      <c r="B159" s="166"/>
      <c r="C159" s="166"/>
      <c r="D159" s="166"/>
      <c r="E159" s="166"/>
      <c r="F159" s="166"/>
      <c r="G159" s="166"/>
      <c r="H159" s="166"/>
      <c r="I159" s="166"/>
      <c r="J159" s="166"/>
      <c r="K159" s="166"/>
      <c r="L159" s="166"/>
      <c r="M159" s="166"/>
      <c r="N159" s="166"/>
      <c r="O159" s="166"/>
      <c r="P159" s="166"/>
      <c r="Q159" s="166"/>
      <c r="R159" s="166"/>
      <c r="S159" s="166"/>
      <c r="T159" s="166"/>
      <c r="U159" s="166"/>
      <c r="V159" s="166"/>
      <c r="W159" s="166"/>
      <c r="X159" s="166"/>
      <c r="Y159" s="166"/>
      <c r="Z159" s="166"/>
    </row>
    <row r="160" spans="1:26" ht="15.75" customHeight="1">
      <c r="A160" s="166"/>
      <c r="B160" s="166"/>
      <c r="C160" s="166"/>
      <c r="D160" s="166"/>
      <c r="E160" s="166"/>
      <c r="F160" s="166"/>
      <c r="G160" s="166"/>
      <c r="H160" s="166"/>
      <c r="I160" s="166"/>
      <c r="J160" s="166"/>
      <c r="K160" s="166"/>
      <c r="L160" s="166"/>
      <c r="M160" s="166"/>
      <c r="N160" s="166"/>
      <c r="O160" s="166"/>
      <c r="P160" s="166"/>
      <c r="Q160" s="166"/>
      <c r="R160" s="166"/>
      <c r="S160" s="166"/>
      <c r="T160" s="166"/>
      <c r="U160" s="166"/>
      <c r="V160" s="166"/>
      <c r="W160" s="166"/>
      <c r="X160" s="166"/>
      <c r="Y160" s="166"/>
      <c r="Z160" s="166"/>
    </row>
    <row r="161" spans="1:26" ht="15.75" customHeight="1">
      <c r="A161" s="166"/>
      <c r="B161" s="166"/>
      <c r="C161" s="166"/>
      <c r="D161" s="166"/>
      <c r="E161" s="166"/>
      <c r="F161" s="166"/>
      <c r="G161" s="166"/>
      <c r="H161" s="166"/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  <c r="X161" s="166"/>
      <c r="Y161" s="166"/>
      <c r="Z161" s="166"/>
    </row>
    <row r="162" spans="1:26" ht="15.75" customHeight="1">
      <c r="A162" s="166"/>
      <c r="B162" s="166"/>
      <c r="C162" s="166"/>
      <c r="D162" s="166"/>
      <c r="E162" s="166"/>
      <c r="F162" s="166"/>
      <c r="G162" s="166"/>
      <c r="H162" s="166"/>
      <c r="I162" s="166"/>
      <c r="J162" s="166"/>
      <c r="K162" s="166"/>
      <c r="L162" s="166"/>
      <c r="M162" s="166"/>
      <c r="N162" s="166"/>
      <c r="O162" s="166"/>
      <c r="P162" s="166"/>
      <c r="Q162" s="166"/>
      <c r="R162" s="166"/>
      <c r="S162" s="166"/>
      <c r="T162" s="166"/>
      <c r="U162" s="166"/>
      <c r="V162" s="166"/>
      <c r="W162" s="166"/>
      <c r="X162" s="166"/>
      <c r="Y162" s="166"/>
      <c r="Z162" s="166"/>
    </row>
    <row r="163" spans="1:26" ht="15.75" customHeight="1">
      <c r="A163" s="166"/>
      <c r="B163" s="166"/>
      <c r="C163" s="166"/>
      <c r="D163" s="166"/>
      <c r="E163" s="166"/>
      <c r="F163" s="166"/>
      <c r="G163" s="166"/>
      <c r="H163" s="166"/>
      <c r="I163" s="166"/>
      <c r="J163" s="166"/>
      <c r="K163" s="166"/>
      <c r="L163" s="166"/>
      <c r="M163" s="166"/>
      <c r="N163" s="166"/>
      <c r="O163" s="166"/>
      <c r="P163" s="166"/>
      <c r="Q163" s="166"/>
      <c r="R163" s="166"/>
      <c r="S163" s="166"/>
      <c r="T163" s="166"/>
      <c r="U163" s="166"/>
      <c r="V163" s="166"/>
      <c r="W163" s="166"/>
      <c r="X163" s="166"/>
      <c r="Y163" s="166"/>
      <c r="Z163" s="166"/>
    </row>
    <row r="164" spans="1:26" ht="15.75" customHeight="1">
      <c r="A164" s="166"/>
      <c r="B164" s="166"/>
      <c r="C164" s="166"/>
      <c r="D164" s="166"/>
      <c r="E164" s="166"/>
      <c r="F164" s="166"/>
      <c r="G164" s="166"/>
      <c r="H164" s="166"/>
      <c r="I164" s="166"/>
      <c r="J164" s="166"/>
      <c r="K164" s="166"/>
      <c r="L164" s="166"/>
      <c r="M164" s="166"/>
      <c r="N164" s="166"/>
      <c r="O164" s="166"/>
      <c r="P164" s="166"/>
      <c r="Q164" s="166"/>
      <c r="R164" s="166"/>
      <c r="S164" s="166"/>
      <c r="T164" s="166"/>
      <c r="U164" s="166"/>
      <c r="V164" s="166"/>
      <c r="W164" s="166"/>
      <c r="X164" s="166"/>
      <c r="Y164" s="166"/>
      <c r="Z164" s="166"/>
    </row>
    <row r="165" spans="1:26" ht="15.75" customHeight="1">
      <c r="A165" s="166"/>
      <c r="B165" s="166"/>
      <c r="C165" s="166"/>
      <c r="D165" s="166"/>
      <c r="E165" s="166"/>
      <c r="F165" s="166"/>
      <c r="G165" s="166"/>
      <c r="H165" s="166"/>
      <c r="I165" s="166"/>
      <c r="J165" s="166"/>
      <c r="K165" s="166"/>
      <c r="L165" s="166"/>
      <c r="M165" s="166"/>
      <c r="N165" s="166"/>
      <c r="O165" s="166"/>
      <c r="P165" s="166"/>
      <c r="Q165" s="166"/>
      <c r="R165" s="166"/>
      <c r="S165" s="166"/>
      <c r="T165" s="166"/>
      <c r="U165" s="166"/>
      <c r="V165" s="166"/>
      <c r="W165" s="166"/>
      <c r="X165" s="166"/>
      <c r="Y165" s="166"/>
      <c r="Z165" s="166"/>
    </row>
    <row r="166" spans="1:26" ht="15.75" customHeight="1">
      <c r="A166" s="166"/>
      <c r="B166" s="166"/>
      <c r="C166" s="166"/>
      <c r="D166" s="166"/>
      <c r="E166" s="166"/>
      <c r="F166" s="166"/>
      <c r="G166" s="166"/>
      <c r="H166" s="166"/>
      <c r="I166" s="166"/>
      <c r="J166" s="166"/>
      <c r="K166" s="166"/>
      <c r="L166" s="166"/>
      <c r="M166" s="166"/>
      <c r="N166" s="166"/>
      <c r="O166" s="166"/>
      <c r="P166" s="166"/>
      <c r="Q166" s="166"/>
      <c r="R166" s="166"/>
      <c r="S166" s="166"/>
      <c r="T166" s="166"/>
      <c r="U166" s="166"/>
      <c r="V166" s="166"/>
      <c r="W166" s="166"/>
      <c r="X166" s="166"/>
      <c r="Y166" s="166"/>
      <c r="Z166" s="166"/>
    </row>
    <row r="167" spans="1:26" ht="15.75" customHeight="1">
      <c r="A167" s="166"/>
      <c r="B167" s="166"/>
      <c r="C167" s="166"/>
      <c r="D167" s="166"/>
      <c r="E167" s="166"/>
      <c r="F167" s="166"/>
      <c r="G167" s="166"/>
      <c r="H167" s="166"/>
      <c r="I167" s="166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166"/>
      <c r="V167" s="166"/>
      <c r="W167" s="166"/>
      <c r="X167" s="166"/>
      <c r="Y167" s="166"/>
      <c r="Z167" s="166"/>
    </row>
    <row r="168" spans="1:26" ht="15.75" customHeight="1">
      <c r="A168" s="166"/>
      <c r="B168" s="166"/>
      <c r="C168" s="166"/>
      <c r="D168" s="166"/>
      <c r="E168" s="166"/>
      <c r="F168" s="166"/>
      <c r="G168" s="166"/>
      <c r="H168" s="166"/>
      <c r="I168" s="166"/>
      <c r="J168" s="166"/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166"/>
      <c r="V168" s="166"/>
      <c r="W168" s="166"/>
      <c r="X168" s="166"/>
      <c r="Y168" s="166"/>
      <c r="Z168" s="166"/>
    </row>
    <row r="169" spans="1:26" ht="15.75" customHeight="1">
      <c r="A169" s="166"/>
      <c r="B169" s="166"/>
      <c r="C169" s="166"/>
      <c r="D169" s="166"/>
      <c r="E169" s="166"/>
      <c r="F169" s="166"/>
      <c r="G169" s="166"/>
      <c r="H169" s="166"/>
      <c r="I169" s="166"/>
      <c r="J169" s="166"/>
      <c r="K169" s="166"/>
      <c r="L169" s="166"/>
      <c r="M169" s="166"/>
      <c r="N169" s="166"/>
      <c r="O169" s="166"/>
      <c r="P169" s="166"/>
      <c r="Q169" s="166"/>
      <c r="R169" s="166"/>
      <c r="S169" s="166"/>
      <c r="T169" s="166"/>
      <c r="U169" s="166"/>
      <c r="V169" s="166"/>
      <c r="W169" s="166"/>
      <c r="X169" s="166"/>
      <c r="Y169" s="166"/>
      <c r="Z169" s="166"/>
    </row>
    <row r="170" spans="1:26" ht="15.75" customHeight="1">
      <c r="A170" s="166"/>
      <c r="B170" s="166"/>
      <c r="C170" s="166"/>
      <c r="D170" s="166"/>
      <c r="E170" s="166"/>
      <c r="F170" s="166"/>
      <c r="G170" s="166"/>
      <c r="H170" s="166"/>
      <c r="I170" s="166"/>
      <c r="J170" s="166"/>
      <c r="K170" s="166"/>
      <c r="L170" s="166"/>
      <c r="M170" s="166"/>
      <c r="N170" s="166"/>
      <c r="O170" s="166"/>
      <c r="P170" s="166"/>
      <c r="Q170" s="166"/>
      <c r="R170" s="166"/>
      <c r="S170" s="166"/>
      <c r="T170" s="166"/>
      <c r="U170" s="166"/>
      <c r="V170" s="166"/>
      <c r="W170" s="166"/>
      <c r="X170" s="166"/>
      <c r="Y170" s="166"/>
      <c r="Z170" s="166"/>
    </row>
    <row r="171" spans="1:26" ht="15.75" customHeight="1">
      <c r="A171" s="166"/>
      <c r="B171" s="166"/>
      <c r="C171" s="166"/>
      <c r="D171" s="166"/>
      <c r="E171" s="166"/>
      <c r="F171" s="166"/>
      <c r="G171" s="166"/>
      <c r="H171" s="166"/>
      <c r="I171" s="166"/>
      <c r="J171" s="166"/>
      <c r="K171" s="166"/>
      <c r="L171" s="166"/>
      <c r="M171" s="166"/>
      <c r="N171" s="166"/>
      <c r="O171" s="166"/>
      <c r="P171" s="166"/>
      <c r="Q171" s="166"/>
      <c r="R171" s="166"/>
      <c r="S171" s="166"/>
      <c r="T171" s="166"/>
      <c r="U171" s="166"/>
      <c r="V171" s="166"/>
      <c r="W171" s="166"/>
      <c r="X171" s="166"/>
      <c r="Y171" s="166"/>
      <c r="Z171" s="166"/>
    </row>
    <row r="172" spans="1:26" ht="15.75" customHeight="1">
      <c r="A172" s="166"/>
      <c r="B172" s="166"/>
      <c r="C172" s="166"/>
      <c r="D172" s="166"/>
      <c r="E172" s="166"/>
      <c r="F172" s="166"/>
      <c r="G172" s="166"/>
      <c r="H172" s="166"/>
      <c r="I172" s="166"/>
      <c r="J172" s="166"/>
      <c r="K172" s="166"/>
      <c r="L172" s="166"/>
      <c r="M172" s="166"/>
      <c r="N172" s="166"/>
      <c r="O172" s="166"/>
      <c r="P172" s="166"/>
      <c r="Q172" s="166"/>
      <c r="R172" s="166"/>
      <c r="S172" s="166"/>
      <c r="T172" s="166"/>
      <c r="U172" s="166"/>
      <c r="V172" s="166"/>
      <c r="W172" s="166"/>
      <c r="X172" s="166"/>
      <c r="Y172" s="166"/>
      <c r="Z172" s="166"/>
    </row>
    <row r="173" spans="1:26" ht="15.75" customHeight="1">
      <c r="A173" s="166"/>
      <c r="B173" s="166"/>
      <c r="C173" s="166"/>
      <c r="D173" s="166"/>
      <c r="E173" s="166"/>
      <c r="F173" s="166"/>
      <c r="G173" s="166"/>
      <c r="H173" s="166"/>
      <c r="I173" s="166"/>
      <c r="J173" s="166"/>
      <c r="K173" s="166"/>
      <c r="L173" s="166"/>
      <c r="M173" s="166"/>
      <c r="N173" s="166"/>
      <c r="O173" s="166"/>
      <c r="P173" s="166"/>
      <c r="Q173" s="166"/>
      <c r="R173" s="166"/>
      <c r="S173" s="166"/>
      <c r="T173" s="166"/>
      <c r="U173" s="166"/>
      <c r="V173" s="166"/>
      <c r="W173" s="166"/>
      <c r="X173" s="166"/>
      <c r="Y173" s="166"/>
      <c r="Z173" s="166"/>
    </row>
    <row r="174" spans="1:26" ht="15.75" customHeight="1">
      <c r="A174" s="166"/>
      <c r="B174" s="166"/>
      <c r="C174" s="166"/>
      <c r="D174" s="166"/>
      <c r="E174" s="166"/>
      <c r="F174" s="166"/>
      <c r="G174" s="166"/>
      <c r="H174" s="166"/>
      <c r="I174" s="166"/>
      <c r="J174" s="166"/>
      <c r="K174" s="166"/>
      <c r="L174" s="166"/>
      <c r="M174" s="166"/>
      <c r="N174" s="166"/>
      <c r="O174" s="166"/>
      <c r="P174" s="166"/>
      <c r="Q174" s="166"/>
      <c r="R174" s="166"/>
      <c r="S174" s="166"/>
      <c r="T174" s="166"/>
      <c r="U174" s="166"/>
      <c r="V174" s="166"/>
      <c r="W174" s="166"/>
      <c r="X174" s="166"/>
      <c r="Y174" s="166"/>
      <c r="Z174" s="166"/>
    </row>
    <row r="175" spans="1:26" ht="15.75" customHeight="1">
      <c r="A175" s="166"/>
      <c r="B175" s="166"/>
      <c r="C175" s="166"/>
      <c r="D175" s="166"/>
      <c r="E175" s="166"/>
      <c r="F175" s="166"/>
      <c r="G175" s="166"/>
      <c r="H175" s="166"/>
      <c r="I175" s="166"/>
      <c r="J175" s="166"/>
      <c r="K175" s="166"/>
      <c r="L175" s="166"/>
      <c r="M175" s="166"/>
      <c r="N175" s="166"/>
      <c r="O175" s="166"/>
      <c r="P175" s="166"/>
      <c r="Q175" s="166"/>
      <c r="R175" s="166"/>
      <c r="S175" s="166"/>
      <c r="T175" s="166"/>
      <c r="U175" s="166"/>
      <c r="V175" s="166"/>
      <c r="W175" s="166"/>
      <c r="X175" s="166"/>
      <c r="Y175" s="166"/>
      <c r="Z175" s="166"/>
    </row>
    <row r="176" spans="1:26" ht="15.75" customHeight="1">
      <c r="A176" s="166"/>
      <c r="B176" s="166"/>
      <c r="C176" s="166"/>
      <c r="D176" s="166"/>
      <c r="E176" s="166"/>
      <c r="F176" s="166"/>
      <c r="G176" s="166"/>
      <c r="H176" s="166"/>
      <c r="I176" s="166"/>
      <c r="J176" s="166"/>
      <c r="K176" s="166"/>
      <c r="L176" s="166"/>
      <c r="M176" s="166"/>
      <c r="N176" s="166"/>
      <c r="O176" s="166"/>
      <c r="P176" s="166"/>
      <c r="Q176" s="166"/>
      <c r="R176" s="166"/>
      <c r="S176" s="166"/>
      <c r="T176" s="166"/>
      <c r="U176" s="166"/>
      <c r="V176" s="166"/>
      <c r="W176" s="166"/>
      <c r="X176" s="166"/>
      <c r="Y176" s="166"/>
      <c r="Z176" s="166"/>
    </row>
    <row r="177" spans="1:26" ht="15.75" customHeight="1">
      <c r="A177" s="166"/>
      <c r="B177" s="166"/>
      <c r="C177" s="166"/>
      <c r="D177" s="166"/>
      <c r="E177" s="166"/>
      <c r="F177" s="166"/>
      <c r="G177" s="166"/>
      <c r="H177" s="166"/>
      <c r="I177" s="166"/>
      <c r="J177" s="166"/>
      <c r="K177" s="166"/>
      <c r="L177" s="166"/>
      <c r="M177" s="166"/>
      <c r="N177" s="166"/>
      <c r="O177" s="166"/>
      <c r="P177" s="166"/>
      <c r="Q177" s="166"/>
      <c r="R177" s="166"/>
      <c r="S177" s="166"/>
      <c r="T177" s="166"/>
      <c r="U177" s="166"/>
      <c r="V177" s="166"/>
      <c r="W177" s="166"/>
      <c r="X177" s="166"/>
      <c r="Y177" s="166"/>
      <c r="Z177" s="166"/>
    </row>
    <row r="178" spans="1:26" ht="15.75" customHeight="1">
      <c r="A178" s="166"/>
      <c r="B178" s="166"/>
      <c r="C178" s="166"/>
      <c r="D178" s="166"/>
      <c r="E178" s="166"/>
      <c r="F178" s="166"/>
      <c r="G178" s="166"/>
      <c r="H178" s="166"/>
      <c r="I178" s="166"/>
      <c r="J178" s="166"/>
      <c r="K178" s="166"/>
      <c r="L178" s="166"/>
      <c r="M178" s="166"/>
      <c r="N178" s="166"/>
      <c r="O178" s="166"/>
      <c r="P178" s="166"/>
      <c r="Q178" s="166"/>
      <c r="R178" s="166"/>
      <c r="S178" s="166"/>
      <c r="T178" s="166"/>
      <c r="U178" s="166"/>
      <c r="V178" s="166"/>
      <c r="W178" s="166"/>
      <c r="X178" s="166"/>
      <c r="Y178" s="166"/>
      <c r="Z178" s="166"/>
    </row>
    <row r="179" spans="1:26" ht="15.75" customHeight="1">
      <c r="A179" s="166"/>
      <c r="B179" s="166"/>
      <c r="C179" s="166"/>
      <c r="D179" s="166"/>
      <c r="E179" s="166"/>
      <c r="F179" s="166"/>
      <c r="G179" s="166"/>
      <c r="H179" s="166"/>
      <c r="I179" s="166"/>
      <c r="J179" s="166"/>
      <c r="K179" s="166"/>
      <c r="L179" s="166"/>
      <c r="M179" s="166"/>
      <c r="N179" s="166"/>
      <c r="O179" s="166"/>
      <c r="P179" s="166"/>
      <c r="Q179" s="166"/>
      <c r="R179" s="166"/>
      <c r="S179" s="166"/>
      <c r="T179" s="166"/>
      <c r="U179" s="166"/>
      <c r="V179" s="166"/>
      <c r="W179" s="166"/>
      <c r="X179" s="166"/>
      <c r="Y179" s="166"/>
      <c r="Z179" s="166"/>
    </row>
    <row r="180" spans="1:26" ht="15.75" customHeight="1">
      <c r="A180" s="166"/>
      <c r="B180" s="166"/>
      <c r="C180" s="166"/>
      <c r="D180" s="166"/>
      <c r="E180" s="166"/>
      <c r="F180" s="166"/>
      <c r="G180" s="166"/>
      <c r="H180" s="166"/>
      <c r="I180" s="166"/>
      <c r="J180" s="166"/>
      <c r="K180" s="166"/>
      <c r="L180" s="166"/>
      <c r="M180" s="166"/>
      <c r="N180" s="166"/>
      <c r="O180" s="166"/>
      <c r="P180" s="166"/>
      <c r="Q180" s="166"/>
      <c r="R180" s="166"/>
      <c r="S180" s="166"/>
      <c r="T180" s="166"/>
      <c r="U180" s="166"/>
      <c r="V180" s="166"/>
      <c r="W180" s="166"/>
      <c r="X180" s="166"/>
      <c r="Y180" s="166"/>
      <c r="Z180" s="166"/>
    </row>
    <row r="181" spans="1:26" ht="15.75" customHeight="1">
      <c r="A181" s="166"/>
      <c r="B181" s="166"/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6"/>
      <c r="Z181" s="166"/>
    </row>
    <row r="182" spans="1:26" ht="15.75" customHeight="1">
      <c r="A182" s="166"/>
      <c r="B182" s="166"/>
      <c r="C182" s="166"/>
      <c r="D182" s="166"/>
      <c r="E182" s="166"/>
      <c r="F182" s="166"/>
      <c r="G182" s="166"/>
      <c r="H182" s="166"/>
      <c r="I182" s="166"/>
      <c r="J182" s="166"/>
      <c r="K182" s="166"/>
      <c r="L182" s="166"/>
      <c r="M182" s="166"/>
      <c r="N182" s="166"/>
      <c r="O182" s="166"/>
      <c r="P182" s="166"/>
      <c r="Q182" s="166"/>
      <c r="R182" s="166"/>
      <c r="S182" s="166"/>
      <c r="T182" s="166"/>
      <c r="U182" s="166"/>
      <c r="V182" s="166"/>
      <c r="W182" s="166"/>
      <c r="X182" s="166"/>
      <c r="Y182" s="166"/>
      <c r="Z182" s="166"/>
    </row>
    <row r="183" spans="1:26" ht="15.75" customHeight="1">
      <c r="A183" s="166"/>
      <c r="B183" s="166"/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6"/>
      <c r="Z183" s="166"/>
    </row>
    <row r="184" spans="1:26" ht="15.75" customHeight="1">
      <c r="A184" s="166"/>
      <c r="B184" s="166"/>
      <c r="C184" s="166"/>
      <c r="D184" s="166"/>
      <c r="E184" s="166"/>
      <c r="F184" s="166"/>
      <c r="G184" s="166"/>
      <c r="H184" s="166"/>
      <c r="I184" s="166"/>
      <c r="J184" s="166"/>
      <c r="K184" s="166"/>
      <c r="L184" s="166"/>
      <c r="M184" s="166"/>
      <c r="N184" s="166"/>
      <c r="O184" s="166"/>
      <c r="P184" s="166"/>
      <c r="Q184" s="166"/>
      <c r="R184" s="166"/>
      <c r="S184" s="166"/>
      <c r="T184" s="166"/>
      <c r="U184" s="166"/>
      <c r="V184" s="166"/>
      <c r="W184" s="166"/>
      <c r="X184" s="166"/>
      <c r="Y184" s="166"/>
      <c r="Z184" s="166"/>
    </row>
    <row r="185" spans="1:26" ht="15.75" customHeight="1">
      <c r="A185" s="166"/>
      <c r="B185" s="166"/>
      <c r="C185" s="166"/>
      <c r="D185" s="166"/>
      <c r="E185" s="166"/>
      <c r="F185" s="166"/>
      <c r="G185" s="166"/>
      <c r="H185" s="166"/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  <c r="S185" s="166"/>
      <c r="T185" s="166"/>
      <c r="U185" s="166"/>
      <c r="V185" s="166"/>
      <c r="W185" s="166"/>
      <c r="X185" s="166"/>
      <c r="Y185" s="166"/>
      <c r="Z185" s="166"/>
    </row>
    <row r="186" spans="1:26" ht="15.75" customHeight="1">
      <c r="A186" s="166"/>
      <c r="B186" s="166"/>
      <c r="C186" s="166"/>
      <c r="D186" s="166"/>
      <c r="E186" s="166"/>
      <c r="F186" s="166"/>
      <c r="G186" s="166"/>
      <c r="H186" s="166"/>
      <c r="I186" s="166"/>
      <c r="J186" s="166"/>
      <c r="K186" s="166"/>
      <c r="L186" s="166"/>
      <c r="M186" s="166"/>
      <c r="N186" s="166"/>
      <c r="O186" s="166"/>
      <c r="P186" s="166"/>
      <c r="Q186" s="166"/>
      <c r="R186" s="166"/>
      <c r="S186" s="166"/>
      <c r="T186" s="166"/>
      <c r="U186" s="166"/>
      <c r="V186" s="166"/>
      <c r="W186" s="166"/>
      <c r="X186" s="166"/>
      <c r="Y186" s="166"/>
      <c r="Z186" s="166"/>
    </row>
    <row r="187" spans="1:26" ht="15.75" customHeight="1">
      <c r="A187" s="166"/>
      <c r="B187" s="166"/>
      <c r="C187" s="166"/>
      <c r="D187" s="166"/>
      <c r="E187" s="166"/>
      <c r="F187" s="166"/>
      <c r="G187" s="166"/>
      <c r="H187" s="166"/>
      <c r="I187" s="166"/>
      <c r="J187" s="166"/>
      <c r="K187" s="166"/>
      <c r="L187" s="166"/>
      <c r="M187" s="166"/>
      <c r="N187" s="166"/>
      <c r="O187" s="166"/>
      <c r="P187" s="166"/>
      <c r="Q187" s="166"/>
      <c r="R187" s="166"/>
      <c r="S187" s="166"/>
      <c r="T187" s="166"/>
      <c r="U187" s="166"/>
      <c r="V187" s="166"/>
      <c r="W187" s="166"/>
      <c r="X187" s="166"/>
      <c r="Y187" s="166"/>
      <c r="Z187" s="166"/>
    </row>
    <row r="188" spans="1:26" ht="15.75" customHeight="1">
      <c r="A188" s="166"/>
      <c r="B188" s="166"/>
      <c r="C188" s="166"/>
      <c r="D188" s="166"/>
      <c r="E188" s="166"/>
      <c r="F188" s="166"/>
      <c r="G188" s="166"/>
      <c r="H188" s="166"/>
      <c r="I188" s="166"/>
      <c r="J188" s="166"/>
      <c r="K188" s="166"/>
      <c r="L188" s="166"/>
      <c r="M188" s="166"/>
      <c r="N188" s="166"/>
      <c r="O188" s="166"/>
      <c r="P188" s="166"/>
      <c r="Q188" s="166"/>
      <c r="R188" s="166"/>
      <c r="S188" s="166"/>
      <c r="T188" s="166"/>
      <c r="U188" s="166"/>
      <c r="V188" s="166"/>
      <c r="W188" s="166"/>
      <c r="X188" s="166"/>
      <c r="Y188" s="166"/>
      <c r="Z188" s="166"/>
    </row>
    <row r="189" spans="1:26" ht="15.75" customHeight="1">
      <c r="A189" s="166"/>
      <c r="B189" s="166"/>
      <c r="C189" s="166"/>
      <c r="D189" s="166"/>
      <c r="E189" s="166"/>
      <c r="F189" s="166"/>
      <c r="G189" s="166"/>
      <c r="H189" s="166"/>
      <c r="I189" s="166"/>
      <c r="J189" s="166"/>
      <c r="K189" s="166"/>
      <c r="L189" s="166"/>
      <c r="M189" s="166"/>
      <c r="N189" s="166"/>
      <c r="O189" s="166"/>
      <c r="P189" s="166"/>
      <c r="Q189" s="166"/>
      <c r="R189" s="166"/>
      <c r="S189" s="166"/>
      <c r="T189" s="166"/>
      <c r="U189" s="166"/>
      <c r="V189" s="166"/>
      <c r="W189" s="166"/>
      <c r="X189" s="166"/>
      <c r="Y189" s="166"/>
      <c r="Z189" s="166"/>
    </row>
    <row r="190" spans="1:26" ht="15.75" customHeight="1">
      <c r="A190" s="166"/>
      <c r="B190" s="166"/>
      <c r="C190" s="166"/>
      <c r="D190" s="166"/>
      <c r="E190" s="166"/>
      <c r="F190" s="166"/>
      <c r="G190" s="166"/>
      <c r="H190" s="166"/>
      <c r="I190" s="166"/>
      <c r="J190" s="166"/>
      <c r="K190" s="166"/>
      <c r="L190" s="166"/>
      <c r="M190" s="166"/>
      <c r="N190" s="166"/>
      <c r="O190" s="166"/>
      <c r="P190" s="166"/>
      <c r="Q190" s="166"/>
      <c r="R190" s="166"/>
      <c r="S190" s="166"/>
      <c r="T190" s="166"/>
      <c r="U190" s="166"/>
      <c r="V190" s="166"/>
      <c r="W190" s="166"/>
      <c r="X190" s="166"/>
      <c r="Y190" s="166"/>
      <c r="Z190" s="166"/>
    </row>
    <row r="191" spans="1:26" ht="15.75" customHeight="1">
      <c r="A191" s="166"/>
      <c r="B191" s="166"/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</row>
    <row r="192" spans="1:26" ht="15.75" customHeight="1">
      <c r="A192" s="166"/>
      <c r="B192" s="166"/>
      <c r="C192" s="166"/>
      <c r="D192" s="166"/>
      <c r="E192" s="166"/>
      <c r="F192" s="166"/>
      <c r="G192" s="166"/>
      <c r="H192" s="166"/>
      <c r="I192" s="166"/>
      <c r="J192" s="166"/>
      <c r="K192" s="166"/>
      <c r="L192" s="166"/>
      <c r="M192" s="166"/>
      <c r="N192" s="166"/>
      <c r="O192" s="166"/>
      <c r="P192" s="166"/>
      <c r="Q192" s="166"/>
      <c r="R192" s="166"/>
      <c r="S192" s="166"/>
      <c r="T192" s="166"/>
      <c r="U192" s="166"/>
      <c r="V192" s="166"/>
      <c r="W192" s="166"/>
      <c r="X192" s="166"/>
      <c r="Y192" s="166"/>
      <c r="Z192" s="166"/>
    </row>
    <row r="193" spans="1:26" ht="15.75" customHeight="1">
      <c r="A193" s="166"/>
      <c r="B193" s="166"/>
      <c r="C193" s="166"/>
      <c r="D193" s="166"/>
      <c r="E193" s="166"/>
      <c r="F193" s="166"/>
      <c r="G193" s="166"/>
      <c r="H193" s="166"/>
      <c r="I193" s="166"/>
      <c r="J193" s="166"/>
      <c r="K193" s="166"/>
      <c r="L193" s="166"/>
      <c r="M193" s="166"/>
      <c r="N193" s="166"/>
      <c r="O193" s="166"/>
      <c r="P193" s="166"/>
      <c r="Q193" s="166"/>
      <c r="R193" s="166"/>
      <c r="S193" s="166"/>
      <c r="T193" s="166"/>
      <c r="U193" s="166"/>
      <c r="V193" s="166"/>
      <c r="W193" s="166"/>
      <c r="X193" s="166"/>
      <c r="Y193" s="166"/>
      <c r="Z193" s="166"/>
    </row>
    <row r="194" spans="1:26" ht="15.75" customHeight="1">
      <c r="A194" s="166"/>
      <c r="B194" s="166"/>
      <c r="C194" s="166"/>
      <c r="D194" s="166"/>
      <c r="E194" s="166"/>
      <c r="F194" s="166"/>
      <c r="G194" s="166"/>
      <c r="H194" s="166"/>
      <c r="I194" s="166"/>
      <c r="J194" s="166"/>
      <c r="K194" s="166"/>
      <c r="L194" s="166"/>
      <c r="M194" s="166"/>
      <c r="N194" s="166"/>
      <c r="O194" s="166"/>
      <c r="P194" s="166"/>
      <c r="Q194" s="166"/>
      <c r="R194" s="166"/>
      <c r="S194" s="166"/>
      <c r="T194" s="166"/>
      <c r="U194" s="166"/>
      <c r="V194" s="166"/>
      <c r="W194" s="166"/>
      <c r="X194" s="166"/>
      <c r="Y194" s="166"/>
      <c r="Z194" s="166"/>
    </row>
    <row r="195" spans="1:26" ht="15.75" customHeight="1">
      <c r="A195" s="166"/>
      <c r="B195" s="166"/>
      <c r="C195" s="166"/>
      <c r="D195" s="166"/>
      <c r="E195" s="166"/>
      <c r="F195" s="166"/>
      <c r="G195" s="166"/>
      <c r="H195" s="166"/>
      <c r="I195" s="166"/>
      <c r="J195" s="166"/>
      <c r="K195" s="166"/>
      <c r="L195" s="166"/>
      <c r="M195" s="166"/>
      <c r="N195" s="166"/>
      <c r="O195" s="166"/>
      <c r="P195" s="166"/>
      <c r="Q195" s="166"/>
      <c r="R195" s="166"/>
      <c r="S195" s="166"/>
      <c r="T195" s="166"/>
      <c r="U195" s="166"/>
      <c r="V195" s="166"/>
      <c r="W195" s="166"/>
      <c r="X195" s="166"/>
      <c r="Y195" s="166"/>
      <c r="Z195" s="166"/>
    </row>
    <row r="196" spans="1:26" ht="15.75" customHeight="1">
      <c r="A196" s="166"/>
      <c r="B196" s="166"/>
      <c r="C196" s="166"/>
      <c r="D196" s="166"/>
      <c r="E196" s="166"/>
      <c r="F196" s="166"/>
      <c r="G196" s="166"/>
      <c r="H196" s="166"/>
      <c r="I196" s="166"/>
      <c r="J196" s="166"/>
      <c r="K196" s="166"/>
      <c r="L196" s="166"/>
      <c r="M196" s="166"/>
      <c r="N196" s="166"/>
      <c r="O196" s="166"/>
      <c r="P196" s="166"/>
      <c r="Q196" s="166"/>
      <c r="R196" s="166"/>
      <c r="S196" s="166"/>
      <c r="T196" s="166"/>
      <c r="U196" s="166"/>
      <c r="V196" s="166"/>
      <c r="W196" s="166"/>
      <c r="X196" s="166"/>
      <c r="Y196" s="166"/>
      <c r="Z196" s="166"/>
    </row>
    <row r="197" spans="1:26" ht="15.75" customHeight="1">
      <c r="A197" s="166"/>
      <c r="B197" s="166"/>
      <c r="C197" s="166"/>
      <c r="D197" s="166"/>
      <c r="E197" s="166"/>
      <c r="F197" s="166"/>
      <c r="G197" s="166"/>
      <c r="H197" s="166"/>
      <c r="I197" s="166"/>
      <c r="J197" s="166"/>
      <c r="K197" s="166"/>
      <c r="L197" s="166"/>
      <c r="M197" s="166"/>
      <c r="N197" s="166"/>
      <c r="O197" s="166"/>
      <c r="P197" s="166"/>
      <c r="Q197" s="166"/>
      <c r="R197" s="166"/>
      <c r="S197" s="166"/>
      <c r="T197" s="166"/>
      <c r="U197" s="166"/>
      <c r="V197" s="166"/>
      <c r="W197" s="166"/>
      <c r="X197" s="166"/>
      <c r="Y197" s="166"/>
      <c r="Z197" s="166"/>
    </row>
    <row r="198" spans="1:26" ht="15.75" customHeight="1">
      <c r="A198" s="166"/>
      <c r="B198" s="166"/>
      <c r="C198" s="166"/>
      <c r="D198" s="166"/>
      <c r="E198" s="166"/>
      <c r="F198" s="166"/>
      <c r="G198" s="166"/>
      <c r="H198" s="166"/>
      <c r="I198" s="166"/>
      <c r="J198" s="166"/>
      <c r="K198" s="166"/>
      <c r="L198" s="166"/>
      <c r="M198" s="166"/>
      <c r="N198" s="166"/>
      <c r="O198" s="166"/>
      <c r="P198" s="166"/>
      <c r="Q198" s="166"/>
      <c r="R198" s="166"/>
      <c r="S198" s="166"/>
      <c r="T198" s="166"/>
      <c r="U198" s="166"/>
      <c r="V198" s="166"/>
      <c r="W198" s="166"/>
      <c r="X198" s="166"/>
      <c r="Y198" s="166"/>
      <c r="Z198" s="166"/>
    </row>
    <row r="199" spans="1:26" ht="15.75" customHeight="1">
      <c r="A199" s="166"/>
      <c r="B199" s="166"/>
      <c r="C199" s="166"/>
      <c r="D199" s="166"/>
      <c r="E199" s="166"/>
      <c r="F199" s="166"/>
      <c r="G199" s="166"/>
      <c r="H199" s="166"/>
      <c r="I199" s="166"/>
      <c r="J199" s="166"/>
      <c r="K199" s="166"/>
      <c r="L199" s="166"/>
      <c r="M199" s="166"/>
      <c r="N199" s="166"/>
      <c r="O199" s="166"/>
      <c r="P199" s="166"/>
      <c r="Q199" s="166"/>
      <c r="R199" s="166"/>
      <c r="S199" s="166"/>
      <c r="T199" s="166"/>
      <c r="U199" s="166"/>
      <c r="V199" s="166"/>
      <c r="W199" s="166"/>
      <c r="X199" s="166"/>
      <c r="Y199" s="166"/>
      <c r="Z199" s="166"/>
    </row>
    <row r="200" spans="1:26" ht="15.75" customHeight="1">
      <c r="A200" s="166"/>
      <c r="B200" s="166"/>
      <c r="C200" s="166"/>
      <c r="D200" s="166"/>
      <c r="E200" s="166"/>
      <c r="F200" s="166"/>
      <c r="G200" s="166"/>
      <c r="H200" s="166"/>
      <c r="I200" s="166"/>
      <c r="J200" s="166"/>
      <c r="K200" s="166"/>
      <c r="L200" s="166"/>
      <c r="M200" s="166"/>
      <c r="N200" s="166"/>
      <c r="O200" s="166"/>
      <c r="P200" s="166"/>
      <c r="Q200" s="166"/>
      <c r="R200" s="166"/>
      <c r="S200" s="166"/>
      <c r="T200" s="166"/>
      <c r="U200" s="166"/>
      <c r="V200" s="166"/>
      <c r="W200" s="166"/>
      <c r="X200" s="166"/>
      <c r="Y200" s="166"/>
      <c r="Z200" s="166"/>
    </row>
    <row r="201" spans="1:26" ht="15.75" customHeight="1">
      <c r="A201" s="166"/>
      <c r="B201" s="166"/>
      <c r="C201" s="166"/>
      <c r="D201" s="166"/>
      <c r="E201" s="166"/>
      <c r="F201" s="166"/>
      <c r="G201" s="166"/>
      <c r="H201" s="166"/>
      <c r="I201" s="166"/>
      <c r="J201" s="166"/>
      <c r="K201" s="166"/>
      <c r="L201" s="166"/>
      <c r="M201" s="166"/>
      <c r="N201" s="166"/>
      <c r="O201" s="166"/>
      <c r="P201" s="166"/>
      <c r="Q201" s="166"/>
      <c r="R201" s="166"/>
      <c r="S201" s="166"/>
      <c r="T201" s="166"/>
      <c r="U201" s="166"/>
      <c r="V201" s="166"/>
      <c r="W201" s="166"/>
      <c r="X201" s="166"/>
      <c r="Y201" s="166"/>
      <c r="Z201" s="166"/>
    </row>
    <row r="202" spans="1:26" ht="15.75" customHeight="1">
      <c r="A202" s="166"/>
      <c r="B202" s="166"/>
      <c r="C202" s="166"/>
      <c r="D202" s="166"/>
      <c r="E202" s="166"/>
      <c r="F202" s="166"/>
      <c r="G202" s="166"/>
      <c r="H202" s="166"/>
      <c r="I202" s="166"/>
      <c r="J202" s="166"/>
      <c r="K202" s="166"/>
      <c r="L202" s="166"/>
      <c r="M202" s="166"/>
      <c r="N202" s="166"/>
      <c r="O202" s="166"/>
      <c r="P202" s="166"/>
      <c r="Q202" s="166"/>
      <c r="R202" s="166"/>
      <c r="S202" s="166"/>
      <c r="T202" s="166"/>
      <c r="U202" s="166"/>
      <c r="V202" s="166"/>
      <c r="W202" s="166"/>
      <c r="X202" s="166"/>
      <c r="Y202" s="166"/>
      <c r="Z202" s="166"/>
    </row>
    <row r="203" spans="1:26" ht="15.75" customHeight="1">
      <c r="A203" s="166"/>
      <c r="B203" s="166"/>
      <c r="C203" s="166"/>
      <c r="D203" s="166"/>
      <c r="E203" s="166"/>
      <c r="F203" s="166"/>
      <c r="G203" s="166"/>
      <c r="H203" s="166"/>
      <c r="I203" s="166"/>
      <c r="J203" s="166"/>
      <c r="K203" s="166"/>
      <c r="L203" s="166"/>
      <c r="M203" s="166"/>
      <c r="N203" s="166"/>
      <c r="O203" s="166"/>
      <c r="P203" s="166"/>
      <c r="Q203" s="166"/>
      <c r="R203" s="166"/>
      <c r="S203" s="166"/>
      <c r="T203" s="166"/>
      <c r="U203" s="166"/>
      <c r="V203" s="166"/>
      <c r="W203" s="166"/>
      <c r="X203" s="166"/>
      <c r="Y203" s="166"/>
      <c r="Z203" s="166"/>
    </row>
    <row r="204" spans="1:26" ht="15.75" customHeight="1">
      <c r="A204" s="166"/>
      <c r="B204" s="166"/>
      <c r="C204" s="166"/>
      <c r="D204" s="166"/>
      <c r="E204" s="166"/>
      <c r="F204" s="166"/>
      <c r="G204" s="166"/>
      <c r="H204" s="166"/>
      <c r="I204" s="166"/>
      <c r="J204" s="166"/>
      <c r="K204" s="166"/>
      <c r="L204" s="166"/>
      <c r="M204" s="166"/>
      <c r="N204" s="166"/>
      <c r="O204" s="166"/>
      <c r="P204" s="166"/>
      <c r="Q204" s="166"/>
      <c r="R204" s="166"/>
      <c r="S204" s="166"/>
      <c r="T204" s="166"/>
      <c r="U204" s="166"/>
      <c r="V204" s="166"/>
      <c r="W204" s="166"/>
      <c r="X204" s="166"/>
      <c r="Y204" s="166"/>
      <c r="Z204" s="166"/>
    </row>
    <row r="205" spans="1:26" ht="15.75" customHeight="1">
      <c r="A205" s="166"/>
      <c r="B205" s="166"/>
      <c r="C205" s="166"/>
      <c r="D205" s="166"/>
      <c r="E205" s="166"/>
      <c r="F205" s="166"/>
      <c r="G205" s="166"/>
      <c r="H205" s="166"/>
      <c r="I205" s="166"/>
      <c r="J205" s="166"/>
      <c r="K205" s="166"/>
      <c r="L205" s="166"/>
      <c r="M205" s="166"/>
      <c r="N205" s="166"/>
      <c r="O205" s="166"/>
      <c r="P205" s="166"/>
      <c r="Q205" s="166"/>
      <c r="R205" s="166"/>
      <c r="S205" s="166"/>
      <c r="T205" s="166"/>
      <c r="U205" s="166"/>
      <c r="V205" s="166"/>
      <c r="W205" s="166"/>
      <c r="X205" s="166"/>
      <c r="Y205" s="166"/>
      <c r="Z205" s="166"/>
    </row>
    <row r="206" spans="1:26" ht="15.75" customHeight="1">
      <c r="A206" s="166"/>
      <c r="B206" s="166"/>
      <c r="C206" s="166"/>
      <c r="D206" s="166"/>
      <c r="E206" s="166"/>
      <c r="F206" s="166"/>
      <c r="G206" s="166"/>
      <c r="H206" s="166"/>
      <c r="I206" s="166"/>
      <c r="J206" s="166"/>
      <c r="K206" s="166"/>
      <c r="L206" s="166"/>
      <c r="M206" s="166"/>
      <c r="N206" s="166"/>
      <c r="O206" s="166"/>
      <c r="P206" s="166"/>
      <c r="Q206" s="166"/>
      <c r="R206" s="166"/>
      <c r="S206" s="166"/>
      <c r="T206" s="166"/>
      <c r="U206" s="166"/>
      <c r="V206" s="166"/>
      <c r="W206" s="166"/>
      <c r="X206" s="166"/>
      <c r="Y206" s="166"/>
      <c r="Z206" s="166"/>
    </row>
    <row r="207" spans="1:26" ht="15.75" customHeight="1">
      <c r="A207" s="166"/>
      <c r="B207" s="166"/>
      <c r="C207" s="166"/>
      <c r="D207" s="166"/>
      <c r="E207" s="166"/>
      <c r="F207" s="166"/>
      <c r="G207" s="166"/>
      <c r="H207" s="166"/>
      <c r="I207" s="166"/>
      <c r="J207" s="166"/>
      <c r="K207" s="166"/>
      <c r="L207" s="166"/>
      <c r="M207" s="166"/>
      <c r="N207" s="166"/>
      <c r="O207" s="166"/>
      <c r="P207" s="166"/>
      <c r="Q207" s="166"/>
      <c r="R207" s="166"/>
      <c r="S207" s="166"/>
      <c r="T207" s="166"/>
      <c r="U207" s="166"/>
      <c r="V207" s="166"/>
      <c r="W207" s="166"/>
      <c r="X207" s="166"/>
      <c r="Y207" s="166"/>
      <c r="Z207" s="166"/>
    </row>
    <row r="208" spans="1:26" ht="15.75" customHeight="1">
      <c r="A208" s="166"/>
      <c r="B208" s="166"/>
      <c r="C208" s="166"/>
      <c r="D208" s="166"/>
      <c r="E208" s="166"/>
      <c r="F208" s="166"/>
      <c r="G208" s="166"/>
      <c r="H208" s="166"/>
      <c r="I208" s="166"/>
      <c r="J208" s="166"/>
      <c r="K208" s="166"/>
      <c r="L208" s="166"/>
      <c r="M208" s="166"/>
      <c r="N208" s="166"/>
      <c r="O208" s="166"/>
      <c r="P208" s="166"/>
      <c r="Q208" s="166"/>
      <c r="R208" s="166"/>
      <c r="S208" s="166"/>
      <c r="T208" s="166"/>
      <c r="U208" s="166"/>
      <c r="V208" s="166"/>
      <c r="W208" s="166"/>
      <c r="X208" s="166"/>
      <c r="Y208" s="166"/>
      <c r="Z208" s="166"/>
    </row>
    <row r="209" spans="1:26" ht="15.75" customHeight="1">
      <c r="A209" s="166"/>
      <c r="B209" s="166"/>
      <c r="C209" s="166"/>
      <c r="D209" s="166"/>
      <c r="E209" s="166"/>
      <c r="F209" s="166"/>
      <c r="G209" s="166"/>
      <c r="H209" s="166"/>
      <c r="I209" s="166"/>
      <c r="J209" s="166"/>
      <c r="K209" s="166"/>
      <c r="L209" s="166"/>
      <c r="M209" s="166"/>
      <c r="N209" s="166"/>
      <c r="O209" s="166"/>
      <c r="P209" s="166"/>
      <c r="Q209" s="166"/>
      <c r="R209" s="166"/>
      <c r="S209" s="166"/>
      <c r="T209" s="166"/>
      <c r="U209" s="166"/>
      <c r="V209" s="166"/>
      <c r="W209" s="166"/>
      <c r="X209" s="166"/>
      <c r="Y209" s="166"/>
      <c r="Z209" s="166"/>
    </row>
    <row r="210" spans="1:26" ht="15.75" customHeight="1">
      <c r="A210" s="166"/>
      <c r="B210" s="166"/>
      <c r="C210" s="166"/>
      <c r="D210" s="166"/>
      <c r="E210" s="166"/>
      <c r="F210" s="166"/>
      <c r="G210" s="166"/>
      <c r="H210" s="166"/>
      <c r="I210" s="166"/>
      <c r="J210" s="166"/>
      <c r="K210" s="166"/>
      <c r="L210" s="166"/>
      <c r="M210" s="166"/>
      <c r="N210" s="166"/>
      <c r="O210" s="166"/>
      <c r="P210" s="166"/>
      <c r="Q210" s="166"/>
      <c r="R210" s="166"/>
      <c r="S210" s="166"/>
      <c r="T210" s="166"/>
      <c r="U210" s="166"/>
      <c r="V210" s="166"/>
      <c r="W210" s="166"/>
      <c r="X210" s="166"/>
      <c r="Y210" s="166"/>
      <c r="Z210" s="166"/>
    </row>
    <row r="211" spans="1:26" ht="15.75" customHeight="1">
      <c r="A211" s="166"/>
      <c r="B211" s="166"/>
      <c r="C211" s="166"/>
      <c r="D211" s="166"/>
      <c r="E211" s="166"/>
      <c r="F211" s="166"/>
      <c r="G211" s="166"/>
      <c r="H211" s="166"/>
      <c r="I211" s="166"/>
      <c r="J211" s="166"/>
      <c r="K211" s="166"/>
      <c r="L211" s="166"/>
      <c r="M211" s="166"/>
      <c r="N211" s="166"/>
      <c r="O211" s="166"/>
      <c r="P211" s="166"/>
      <c r="Q211" s="166"/>
      <c r="R211" s="166"/>
      <c r="S211" s="166"/>
      <c r="T211" s="166"/>
      <c r="U211" s="166"/>
      <c r="V211" s="166"/>
      <c r="W211" s="166"/>
      <c r="X211" s="166"/>
      <c r="Y211" s="166"/>
      <c r="Z211" s="166"/>
    </row>
    <row r="212" spans="1:26" ht="15.75" customHeight="1">
      <c r="A212" s="166"/>
      <c r="B212" s="166"/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6"/>
      <c r="Z212" s="166"/>
    </row>
    <row r="213" spans="1:26" ht="15.75" customHeight="1">
      <c r="A213" s="166"/>
      <c r="B213" s="166"/>
      <c r="C213" s="166"/>
      <c r="D213" s="166"/>
      <c r="E213" s="166"/>
      <c r="F213" s="166"/>
      <c r="G213" s="166"/>
      <c r="H213" s="166"/>
      <c r="I213" s="166"/>
      <c r="J213" s="166"/>
      <c r="K213" s="166"/>
      <c r="L213" s="166"/>
      <c r="M213" s="166"/>
      <c r="N213" s="166"/>
      <c r="O213" s="166"/>
      <c r="P213" s="166"/>
      <c r="Q213" s="166"/>
      <c r="R213" s="166"/>
      <c r="S213" s="166"/>
      <c r="T213" s="166"/>
      <c r="U213" s="166"/>
      <c r="V213" s="166"/>
      <c r="W213" s="166"/>
      <c r="X213" s="166"/>
      <c r="Y213" s="166"/>
      <c r="Z213" s="166"/>
    </row>
    <row r="214" spans="1:26" ht="15.75" customHeight="1">
      <c r="A214" s="166"/>
      <c r="B214" s="166"/>
      <c r="C214" s="166"/>
      <c r="D214" s="166"/>
      <c r="E214" s="166"/>
      <c r="F214" s="166"/>
      <c r="G214" s="166"/>
      <c r="H214" s="166"/>
      <c r="I214" s="166"/>
      <c r="J214" s="166"/>
      <c r="K214" s="166"/>
      <c r="L214" s="166"/>
      <c r="M214" s="166"/>
      <c r="N214" s="166"/>
      <c r="O214" s="166"/>
      <c r="P214" s="166"/>
      <c r="Q214" s="166"/>
      <c r="R214" s="166"/>
      <c r="S214" s="166"/>
      <c r="T214" s="166"/>
      <c r="U214" s="166"/>
      <c r="V214" s="166"/>
      <c r="W214" s="166"/>
      <c r="X214" s="166"/>
      <c r="Y214" s="166"/>
      <c r="Z214" s="166"/>
    </row>
    <row r="215" spans="1:26" ht="15.75" customHeight="1">
      <c r="A215" s="166"/>
      <c r="B215" s="166"/>
      <c r="C215" s="166"/>
      <c r="D215" s="166"/>
      <c r="E215" s="166"/>
      <c r="F215" s="166"/>
      <c r="G215" s="166"/>
      <c r="H215" s="166"/>
      <c r="I215" s="166"/>
      <c r="J215" s="166"/>
      <c r="K215" s="166"/>
      <c r="L215" s="166"/>
      <c r="M215" s="166"/>
      <c r="N215" s="166"/>
      <c r="O215" s="166"/>
      <c r="P215" s="166"/>
      <c r="Q215" s="166"/>
      <c r="R215" s="166"/>
      <c r="S215" s="166"/>
      <c r="T215" s="166"/>
      <c r="U215" s="166"/>
      <c r="V215" s="166"/>
      <c r="W215" s="166"/>
      <c r="X215" s="166"/>
      <c r="Y215" s="166"/>
      <c r="Z215" s="166"/>
    </row>
    <row r="216" spans="1:26" ht="15.75" customHeight="1">
      <c r="A216" s="166"/>
      <c r="B216" s="166"/>
      <c r="C216" s="166"/>
      <c r="D216" s="166"/>
      <c r="E216" s="166"/>
      <c r="F216" s="166"/>
      <c r="G216" s="166"/>
      <c r="H216" s="166"/>
      <c r="I216" s="166"/>
      <c r="J216" s="166"/>
      <c r="K216" s="166"/>
      <c r="L216" s="166"/>
      <c r="M216" s="166"/>
      <c r="N216" s="166"/>
      <c r="O216" s="166"/>
      <c r="P216" s="166"/>
      <c r="Q216" s="166"/>
      <c r="R216" s="166"/>
      <c r="S216" s="166"/>
      <c r="T216" s="166"/>
      <c r="U216" s="166"/>
      <c r="V216" s="166"/>
      <c r="W216" s="166"/>
      <c r="X216" s="166"/>
      <c r="Y216" s="166"/>
      <c r="Z216" s="166"/>
    </row>
    <row r="217" spans="1:26" ht="15.75" customHeight="1">
      <c r="A217" s="166"/>
      <c r="B217" s="166"/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6"/>
      <c r="Z217" s="166"/>
    </row>
    <row r="218" spans="1:26" ht="15.75" customHeight="1">
      <c r="A218" s="166"/>
      <c r="B218" s="166"/>
      <c r="C218" s="166"/>
      <c r="D218" s="166"/>
      <c r="E218" s="166"/>
      <c r="F218" s="166"/>
      <c r="G218" s="166"/>
      <c r="H218" s="166"/>
      <c r="I218" s="166"/>
      <c r="J218" s="166"/>
      <c r="K218" s="166"/>
      <c r="L218" s="166"/>
      <c r="M218" s="166"/>
      <c r="N218" s="166"/>
      <c r="O218" s="166"/>
      <c r="P218" s="166"/>
      <c r="Q218" s="166"/>
      <c r="R218" s="166"/>
      <c r="S218" s="166"/>
      <c r="T218" s="166"/>
      <c r="U218" s="166"/>
      <c r="V218" s="166"/>
      <c r="W218" s="166"/>
      <c r="X218" s="166"/>
      <c r="Y218" s="166"/>
      <c r="Z218" s="166"/>
    </row>
    <row r="219" spans="1:26" ht="15.75" customHeight="1">
      <c r="A219" s="166"/>
      <c r="B219" s="166"/>
      <c r="C219" s="166"/>
      <c r="D219" s="166"/>
      <c r="E219" s="166"/>
      <c r="F219" s="166"/>
      <c r="G219" s="166"/>
      <c r="H219" s="166"/>
      <c r="I219" s="166"/>
      <c r="J219" s="166"/>
      <c r="K219" s="166"/>
      <c r="L219" s="166"/>
      <c r="M219" s="166"/>
      <c r="N219" s="166"/>
      <c r="O219" s="166"/>
      <c r="P219" s="166"/>
      <c r="Q219" s="166"/>
      <c r="R219" s="166"/>
      <c r="S219" s="166"/>
      <c r="T219" s="166"/>
      <c r="U219" s="166"/>
      <c r="V219" s="166"/>
      <c r="W219" s="166"/>
      <c r="X219" s="166"/>
      <c r="Y219" s="166"/>
      <c r="Z219" s="166"/>
    </row>
    <row r="220" spans="1:26" ht="15.75" customHeight="1">
      <c r="A220" s="166"/>
      <c r="B220" s="166"/>
      <c r="C220" s="166"/>
      <c r="D220" s="166"/>
      <c r="E220" s="166"/>
      <c r="F220" s="166"/>
      <c r="G220" s="166"/>
      <c r="H220" s="166"/>
      <c r="I220" s="166"/>
      <c r="J220" s="166"/>
      <c r="K220" s="166"/>
      <c r="L220" s="166"/>
      <c r="M220" s="166"/>
      <c r="N220" s="166"/>
      <c r="O220" s="166"/>
      <c r="P220" s="166"/>
      <c r="Q220" s="166"/>
      <c r="R220" s="166"/>
      <c r="S220" s="166"/>
      <c r="T220" s="166"/>
      <c r="U220" s="166"/>
      <c r="V220" s="166"/>
      <c r="W220" s="166"/>
      <c r="X220" s="166"/>
      <c r="Y220" s="166"/>
      <c r="Z220" s="166"/>
    </row>
    <row r="221" spans="1:26" ht="15.75" customHeight="1">
      <c r="A221" s="166"/>
      <c r="B221" s="166"/>
      <c r="C221" s="166"/>
      <c r="D221" s="166"/>
      <c r="E221" s="166"/>
      <c r="F221" s="166"/>
      <c r="G221" s="166"/>
      <c r="H221" s="166"/>
      <c r="I221" s="166"/>
      <c r="J221" s="166"/>
      <c r="K221" s="166"/>
      <c r="L221" s="166"/>
      <c r="M221" s="166"/>
      <c r="N221" s="166"/>
      <c r="O221" s="166"/>
      <c r="P221" s="166"/>
      <c r="Q221" s="166"/>
      <c r="R221" s="166"/>
      <c r="S221" s="166"/>
      <c r="T221" s="166"/>
      <c r="U221" s="166"/>
      <c r="V221" s="166"/>
      <c r="W221" s="166"/>
      <c r="X221" s="166"/>
      <c r="Y221" s="166"/>
      <c r="Z221" s="166"/>
    </row>
    <row r="222" spans="1:26" ht="15.75" customHeight="1">
      <c r="A222" s="166"/>
      <c r="B222" s="166"/>
      <c r="C222" s="166"/>
      <c r="D222" s="166"/>
      <c r="E222" s="166"/>
      <c r="F222" s="166"/>
      <c r="G222" s="166"/>
      <c r="H222" s="166"/>
      <c r="I222" s="166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  <c r="Y222" s="166"/>
      <c r="Z222" s="166"/>
    </row>
    <row r="223" spans="1:26" ht="15.75" customHeight="1">
      <c r="A223" s="166"/>
      <c r="B223" s="166"/>
      <c r="C223" s="166"/>
      <c r="D223" s="166"/>
      <c r="E223" s="166"/>
      <c r="F223" s="166"/>
      <c r="G223" s="166"/>
      <c r="H223" s="166"/>
      <c r="I223" s="166"/>
      <c r="J223" s="166"/>
      <c r="K223" s="166"/>
      <c r="L223" s="166"/>
      <c r="M223" s="166"/>
      <c r="N223" s="166"/>
      <c r="O223" s="166"/>
      <c r="P223" s="166"/>
      <c r="Q223" s="166"/>
      <c r="R223" s="166"/>
      <c r="S223" s="166"/>
      <c r="T223" s="166"/>
      <c r="U223" s="166"/>
      <c r="V223" s="166"/>
      <c r="W223" s="166"/>
      <c r="X223" s="166"/>
      <c r="Y223" s="166"/>
      <c r="Z223" s="166"/>
    </row>
    <row r="224" spans="1:26" ht="15.75" customHeight="1">
      <c r="A224" s="166"/>
      <c r="B224" s="166"/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6"/>
      <c r="Z224" s="166"/>
    </row>
    <row r="225" spans="1:26" ht="15.75" customHeight="1">
      <c r="A225" s="166"/>
      <c r="B225" s="166"/>
      <c r="C225" s="166"/>
      <c r="D225" s="166"/>
      <c r="E225" s="166"/>
      <c r="F225" s="166"/>
      <c r="G225" s="166"/>
      <c r="H225" s="166"/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166"/>
      <c r="T225" s="166"/>
      <c r="U225" s="166"/>
      <c r="V225" s="166"/>
      <c r="W225" s="166"/>
      <c r="X225" s="166"/>
      <c r="Y225" s="166"/>
      <c r="Z225" s="166"/>
    </row>
    <row r="226" spans="1:26" ht="15.75" customHeight="1">
      <c r="A226" s="166"/>
      <c r="B226" s="166"/>
      <c r="C226" s="166"/>
      <c r="D226" s="166"/>
      <c r="E226" s="166"/>
      <c r="F226" s="166"/>
      <c r="G226" s="166"/>
      <c r="H226" s="166"/>
      <c r="I226" s="166"/>
      <c r="J226" s="166"/>
      <c r="K226" s="166"/>
      <c r="L226" s="166"/>
      <c r="M226" s="166"/>
      <c r="N226" s="166"/>
      <c r="O226" s="166"/>
      <c r="P226" s="166"/>
      <c r="Q226" s="166"/>
      <c r="R226" s="166"/>
      <c r="S226" s="166"/>
      <c r="T226" s="166"/>
      <c r="U226" s="166"/>
      <c r="V226" s="166"/>
      <c r="W226" s="166"/>
      <c r="X226" s="166"/>
      <c r="Y226" s="166"/>
      <c r="Z226" s="166"/>
    </row>
    <row r="227" spans="1:26" ht="15.75" customHeight="1">
      <c r="A227" s="166"/>
      <c r="B227" s="166"/>
      <c r="C227" s="166"/>
      <c r="D227" s="166"/>
      <c r="E227" s="166"/>
      <c r="F227" s="166"/>
      <c r="G227" s="166"/>
      <c r="H227" s="166"/>
      <c r="I227" s="166"/>
      <c r="J227" s="166"/>
      <c r="K227" s="166"/>
      <c r="L227" s="166"/>
      <c r="M227" s="166"/>
      <c r="N227" s="166"/>
      <c r="O227" s="166"/>
      <c r="P227" s="166"/>
      <c r="Q227" s="166"/>
      <c r="R227" s="166"/>
      <c r="S227" s="166"/>
      <c r="T227" s="166"/>
      <c r="U227" s="166"/>
      <c r="V227" s="166"/>
      <c r="W227" s="166"/>
      <c r="X227" s="166"/>
      <c r="Y227" s="166"/>
      <c r="Z227" s="166"/>
    </row>
    <row r="228" spans="1:26" ht="15.75" customHeight="1"/>
    <row r="229" spans="1:26" ht="15.75" customHeight="1"/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">
    <mergeCell ref="A24:C24"/>
    <mergeCell ref="A1:B1"/>
    <mergeCell ref="A3:H3"/>
    <mergeCell ref="A4:H4"/>
    <mergeCell ref="A8:A9"/>
    <mergeCell ref="B8:B9"/>
    <mergeCell ref="C8:E8"/>
    <mergeCell ref="F8:H8"/>
  </mergeCells>
  <printOptions horizontalCentered="1"/>
  <pageMargins left="1.21" right="0.9" top="1.1499999999999999" bottom="0.9" header="0" footer="0"/>
  <pageSetup paperSize="9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1000"/>
  <sheetViews>
    <sheetView workbookViewId="0">
      <selection activeCell="A7" sqref="A7:I24"/>
    </sheetView>
  </sheetViews>
  <sheetFormatPr defaultColWidth="14.42578125" defaultRowHeight="15" customHeight="1"/>
  <cols>
    <col min="1" max="1" width="5.7109375" customWidth="1"/>
    <col min="2" max="2" width="28.5703125" customWidth="1"/>
    <col min="3" max="3" width="22.7109375" customWidth="1"/>
    <col min="4" max="4" width="19.42578125" customWidth="1"/>
    <col min="5" max="5" width="16.5703125" customWidth="1"/>
    <col min="6" max="6" width="15.28515625" customWidth="1"/>
    <col min="7" max="7" width="16" customWidth="1"/>
    <col min="8" max="8" width="15.85546875" customWidth="1"/>
    <col min="9" max="9" width="16.42578125" customWidth="1"/>
    <col min="10" max="12" width="10.7109375" customWidth="1"/>
    <col min="13" max="26" width="9.28515625" customWidth="1"/>
  </cols>
  <sheetData>
    <row r="1" spans="1:26" ht="15.75">
      <c r="A1" s="100" t="s">
        <v>900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5.75">
      <c r="A3" s="963" t="s">
        <v>901</v>
      </c>
      <c r="B3" s="953"/>
      <c r="C3" s="953"/>
      <c r="D3" s="953"/>
      <c r="E3" s="953"/>
      <c r="F3" s="953"/>
      <c r="G3" s="953"/>
      <c r="H3" s="953"/>
      <c r="I3" s="953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15.75">
      <c r="A4" s="101"/>
      <c r="B4" s="101"/>
      <c r="C4" s="101"/>
      <c r="D4" s="139" t="str">
        <f>'1'!$E$5</f>
        <v>KABUPATEN/KOTA</v>
      </c>
      <c r="E4" s="105" t="str">
        <f>'1'!$F$5</f>
        <v>KARANGANYAR</v>
      </c>
      <c r="F4" s="101"/>
      <c r="G4" s="101"/>
      <c r="H4" s="101"/>
      <c r="I4" s="103"/>
      <c r="J4" s="162"/>
      <c r="K4" s="162"/>
      <c r="L4" s="16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5.75">
      <c r="A5" s="101"/>
      <c r="B5" s="101"/>
      <c r="C5" s="101"/>
      <c r="D5" s="139" t="str">
        <f>'1'!$E$6</f>
        <v>TAHUN</v>
      </c>
      <c r="E5" s="105">
        <f>'1'!$F$6</f>
        <v>2023</v>
      </c>
      <c r="F5" s="101"/>
      <c r="G5" s="101"/>
      <c r="H5" s="101"/>
      <c r="I5" s="103"/>
      <c r="J5" s="162"/>
      <c r="K5" s="162"/>
      <c r="L5" s="16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>
      <c r="A6" s="162"/>
      <c r="B6" s="162"/>
      <c r="C6" s="162"/>
      <c r="D6" s="169"/>
      <c r="E6" s="169"/>
      <c r="F6" s="169"/>
      <c r="G6" s="169"/>
      <c r="H6" s="169"/>
      <c r="I6" s="169"/>
      <c r="J6" s="162"/>
      <c r="K6" s="162"/>
      <c r="L6" s="16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15" customHeight="1">
      <c r="A7" s="986" t="s">
        <v>4</v>
      </c>
      <c r="B7" s="986" t="s">
        <v>498</v>
      </c>
      <c r="C7" s="986" t="str">
        <f>'12'!C7</f>
        <v>DESA</v>
      </c>
      <c r="D7" s="1011" t="s">
        <v>902</v>
      </c>
      <c r="E7" s="967"/>
      <c r="F7" s="968"/>
      <c r="G7" s="1011" t="s">
        <v>903</v>
      </c>
      <c r="H7" s="967"/>
      <c r="I7" s="968"/>
      <c r="J7" s="102"/>
      <c r="K7" s="189"/>
      <c r="L7" s="189"/>
      <c r="M7" s="189"/>
      <c r="N7" s="189"/>
      <c r="O7" s="189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15" customHeight="1">
      <c r="A8" s="965"/>
      <c r="B8" s="965"/>
      <c r="C8" s="965"/>
      <c r="D8" s="962" t="s">
        <v>326</v>
      </c>
      <c r="E8" s="1008" t="s">
        <v>904</v>
      </c>
      <c r="F8" s="959"/>
      <c r="G8" s="962" t="s">
        <v>326</v>
      </c>
      <c r="H8" s="1008" t="s">
        <v>905</v>
      </c>
      <c r="I8" s="959"/>
      <c r="J8" s="102"/>
      <c r="K8" s="189"/>
      <c r="L8" s="189"/>
      <c r="M8" s="189"/>
      <c r="N8" s="189"/>
      <c r="O8" s="189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 ht="15.75">
      <c r="A9" s="955"/>
      <c r="B9" s="955"/>
      <c r="C9" s="955"/>
      <c r="D9" s="955"/>
      <c r="E9" s="141" t="s">
        <v>326</v>
      </c>
      <c r="F9" s="201" t="s">
        <v>30</v>
      </c>
      <c r="G9" s="955"/>
      <c r="H9" s="141" t="s">
        <v>326</v>
      </c>
      <c r="I9" s="201" t="s">
        <v>30</v>
      </c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</row>
    <row r="10" spans="1:26">
      <c r="A10" s="115">
        <v>1</v>
      </c>
      <c r="B10" s="142">
        <v>2</v>
      </c>
      <c r="C10" s="540">
        <v>3</v>
      </c>
      <c r="D10" s="541">
        <v>4</v>
      </c>
      <c r="E10" s="541">
        <v>5</v>
      </c>
      <c r="F10" s="541">
        <v>6</v>
      </c>
      <c r="G10" s="541">
        <v>7</v>
      </c>
      <c r="H10" s="541">
        <v>8</v>
      </c>
      <c r="I10" s="541">
        <v>9</v>
      </c>
      <c r="J10" s="119"/>
      <c r="K10" s="119"/>
      <c r="L10" s="119"/>
      <c r="M10" s="119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</row>
    <row r="11" spans="1:26" ht="16.5" customHeight="1">
      <c r="A11" s="487">
        <v>1</v>
      </c>
      <c r="B11" s="199" t="str">
        <f>'9'!C9</f>
        <v>PUSKESMAS JUMAPOLO</v>
      </c>
      <c r="C11" s="422" t="str">
        <f>'29'!C11</f>
        <v>PASEBAN</v>
      </c>
      <c r="D11" s="542">
        <v>33</v>
      </c>
      <c r="E11" s="543">
        <v>21</v>
      </c>
      <c r="F11" s="535">
        <f t="shared" ref="F11:F22" si="0">E11/D11*100</f>
        <v>63.636363636363633</v>
      </c>
      <c r="G11" s="543">
        <v>23</v>
      </c>
      <c r="H11" s="543">
        <v>22</v>
      </c>
      <c r="I11" s="535">
        <f t="shared" ref="I11:I22" si="1">H11/G11*100</f>
        <v>95.652173913043484</v>
      </c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spans="1:26" ht="16.5" customHeight="1">
      <c r="A12" s="487">
        <v>2</v>
      </c>
      <c r="B12" s="199"/>
      <c r="C12" s="422" t="str">
        <f>'29'!C12</f>
        <v>LEMAHBANG</v>
      </c>
      <c r="D12" s="542">
        <v>30</v>
      </c>
      <c r="E12" s="543">
        <v>21</v>
      </c>
      <c r="F12" s="535">
        <f t="shared" si="0"/>
        <v>70</v>
      </c>
      <c r="G12" s="543">
        <v>32</v>
      </c>
      <c r="H12" s="543">
        <v>32</v>
      </c>
      <c r="I12" s="535">
        <f t="shared" si="1"/>
        <v>100</v>
      </c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 ht="16.5" customHeight="1">
      <c r="A13" s="487">
        <v>3</v>
      </c>
      <c r="B13" s="199"/>
      <c r="C13" s="422" t="str">
        <f>'29'!C13</f>
        <v>KARANGBANGUN</v>
      </c>
      <c r="D13" s="542">
        <v>18</v>
      </c>
      <c r="E13" s="543">
        <v>9</v>
      </c>
      <c r="F13" s="535">
        <f t="shared" si="0"/>
        <v>50</v>
      </c>
      <c r="G13" s="543">
        <v>19</v>
      </c>
      <c r="H13" s="543">
        <v>15</v>
      </c>
      <c r="I13" s="535">
        <f t="shared" si="1"/>
        <v>78.94736842105263</v>
      </c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</row>
    <row r="14" spans="1:26" ht="16.5" customHeight="1">
      <c r="A14" s="487">
        <v>4</v>
      </c>
      <c r="B14" s="199"/>
      <c r="C14" s="422" t="str">
        <f>'29'!C14</f>
        <v>PLOSO</v>
      </c>
      <c r="D14" s="542">
        <v>26</v>
      </c>
      <c r="E14" s="543">
        <v>15</v>
      </c>
      <c r="F14" s="535">
        <f t="shared" si="0"/>
        <v>57.692307692307686</v>
      </c>
      <c r="G14" s="543">
        <v>6</v>
      </c>
      <c r="H14" s="543">
        <v>4</v>
      </c>
      <c r="I14" s="535">
        <f t="shared" si="1"/>
        <v>66.666666666666657</v>
      </c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</row>
    <row r="15" spans="1:26" ht="16.5" customHeight="1">
      <c r="A15" s="487">
        <v>5</v>
      </c>
      <c r="B15" s="199"/>
      <c r="C15" s="422" t="str">
        <f>'29'!C15</f>
        <v>GIRIWONDO</v>
      </c>
      <c r="D15" s="542">
        <v>34</v>
      </c>
      <c r="E15" s="543">
        <v>26</v>
      </c>
      <c r="F15" s="535">
        <f t="shared" si="0"/>
        <v>76.470588235294116</v>
      </c>
      <c r="G15" s="543">
        <v>27</v>
      </c>
      <c r="H15" s="543">
        <v>21</v>
      </c>
      <c r="I15" s="535">
        <f t="shared" si="1"/>
        <v>77.777777777777786</v>
      </c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</row>
    <row r="16" spans="1:26" ht="16.5" customHeight="1">
      <c r="A16" s="487">
        <v>6</v>
      </c>
      <c r="B16" s="199"/>
      <c r="C16" s="422" t="str">
        <f>'29'!C16</f>
        <v>KADIPIRO</v>
      </c>
      <c r="D16" s="542">
        <v>33</v>
      </c>
      <c r="E16" s="543">
        <v>19</v>
      </c>
      <c r="F16" s="535">
        <f t="shared" si="0"/>
        <v>57.575757575757578</v>
      </c>
      <c r="G16" s="543">
        <v>50</v>
      </c>
      <c r="H16" s="543">
        <v>33</v>
      </c>
      <c r="I16" s="535">
        <f t="shared" si="1"/>
        <v>66</v>
      </c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</row>
    <row r="17" spans="1:26" ht="16.5" customHeight="1">
      <c r="A17" s="487">
        <v>7</v>
      </c>
      <c r="B17" s="199"/>
      <c r="C17" s="422" t="str">
        <f>'29'!C17</f>
        <v>JUMANTORO</v>
      </c>
      <c r="D17" s="542">
        <v>47</v>
      </c>
      <c r="E17" s="543">
        <v>31</v>
      </c>
      <c r="F17" s="535">
        <f t="shared" si="0"/>
        <v>65.957446808510639</v>
      </c>
      <c r="G17" s="543">
        <v>49</v>
      </c>
      <c r="H17" s="543">
        <v>39</v>
      </c>
      <c r="I17" s="535">
        <f t="shared" si="1"/>
        <v>79.591836734693871</v>
      </c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</row>
    <row r="18" spans="1:26" ht="16.5" customHeight="1">
      <c r="A18" s="487">
        <v>8</v>
      </c>
      <c r="B18" s="199"/>
      <c r="C18" s="422" t="str">
        <f>'29'!C18</f>
        <v>KEDAWUNG</v>
      </c>
      <c r="D18" s="542">
        <v>22</v>
      </c>
      <c r="E18" s="543">
        <v>12</v>
      </c>
      <c r="F18" s="535">
        <f t="shared" si="0"/>
        <v>54.54545454545454</v>
      </c>
      <c r="G18" s="543">
        <v>22</v>
      </c>
      <c r="H18" s="543">
        <v>18</v>
      </c>
      <c r="I18" s="535">
        <f t="shared" si="1"/>
        <v>81.818181818181827</v>
      </c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</row>
    <row r="19" spans="1:26" ht="16.5" customHeight="1">
      <c r="A19" s="487">
        <v>9</v>
      </c>
      <c r="B19" s="199"/>
      <c r="C19" s="422" t="str">
        <f>'29'!C19</f>
        <v>BAKALAN</v>
      </c>
      <c r="D19" s="542">
        <v>34</v>
      </c>
      <c r="E19" s="543">
        <v>20</v>
      </c>
      <c r="F19" s="535">
        <f t="shared" si="0"/>
        <v>58.82352941176471</v>
      </c>
      <c r="G19" s="543">
        <v>30</v>
      </c>
      <c r="H19" s="543">
        <v>26</v>
      </c>
      <c r="I19" s="535">
        <f t="shared" si="1"/>
        <v>86.666666666666671</v>
      </c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</row>
    <row r="20" spans="1:26" ht="16.5" customHeight="1">
      <c r="A20" s="487">
        <v>10</v>
      </c>
      <c r="B20" s="199"/>
      <c r="C20" s="422" t="str">
        <f>'29'!C20</f>
        <v>JUMAPOLO</v>
      </c>
      <c r="D20" s="542">
        <v>54</v>
      </c>
      <c r="E20" s="543">
        <v>37</v>
      </c>
      <c r="F20" s="535">
        <f t="shared" si="0"/>
        <v>68.518518518518519</v>
      </c>
      <c r="G20" s="543">
        <v>56</v>
      </c>
      <c r="H20" s="543">
        <v>47</v>
      </c>
      <c r="I20" s="535">
        <f t="shared" si="1"/>
        <v>83.928571428571431</v>
      </c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</row>
    <row r="21" spans="1:26" ht="16.5" customHeight="1">
      <c r="A21" s="487">
        <v>11</v>
      </c>
      <c r="B21" s="199"/>
      <c r="C21" s="422" t="str">
        <f>'29'!C21</f>
        <v>KWANGSAN</v>
      </c>
      <c r="D21" s="542">
        <v>51</v>
      </c>
      <c r="E21" s="543">
        <v>33</v>
      </c>
      <c r="F21" s="535">
        <f t="shared" si="0"/>
        <v>64.705882352941174</v>
      </c>
      <c r="G21" s="543">
        <v>51</v>
      </c>
      <c r="H21" s="543">
        <v>35</v>
      </c>
      <c r="I21" s="535">
        <f t="shared" si="1"/>
        <v>68.627450980392155</v>
      </c>
      <c r="J21" s="102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</row>
    <row r="22" spans="1:26" ht="16.5" customHeight="1">
      <c r="A22" s="487">
        <v>12</v>
      </c>
      <c r="B22" s="431"/>
      <c r="C22" s="422" t="str">
        <f>'29'!C22</f>
        <v>JATIREJO</v>
      </c>
      <c r="D22" s="542">
        <v>54</v>
      </c>
      <c r="E22" s="543">
        <v>34</v>
      </c>
      <c r="F22" s="535">
        <f t="shared" si="0"/>
        <v>62.962962962962962</v>
      </c>
      <c r="G22" s="543">
        <v>59</v>
      </c>
      <c r="H22" s="543">
        <v>53</v>
      </c>
      <c r="I22" s="535">
        <f t="shared" si="1"/>
        <v>89.830508474576277</v>
      </c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</row>
    <row r="23" spans="1:26" ht="16.5" customHeight="1">
      <c r="A23" s="544"/>
      <c r="B23" s="127"/>
      <c r="C23" s="127"/>
      <c r="D23" s="236"/>
      <c r="E23" s="236"/>
      <c r="F23" s="538"/>
      <c r="G23" s="236"/>
      <c r="H23" s="236"/>
      <c r="I23" s="538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</row>
    <row r="24" spans="1:26" ht="16.5" customHeight="1">
      <c r="A24" s="156" t="s">
        <v>591</v>
      </c>
      <c r="B24" s="157"/>
      <c r="C24" s="418"/>
      <c r="D24" s="237">
        <f t="shared" ref="D24:E24" si="2">SUM(D11:D23)</f>
        <v>436</v>
      </c>
      <c r="E24" s="237">
        <f t="shared" si="2"/>
        <v>278</v>
      </c>
      <c r="F24" s="449">
        <f>E24/D24*100</f>
        <v>63.761467889908253</v>
      </c>
      <c r="G24" s="237">
        <f t="shared" ref="G24:H24" si="3">SUM(G11:G23)</f>
        <v>424</v>
      </c>
      <c r="H24" s="237">
        <f t="shared" si="3"/>
        <v>345</v>
      </c>
      <c r="I24" s="449">
        <f>H24/G24*100</f>
        <v>81.367924528301884</v>
      </c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</row>
    <row r="25" spans="1:26" ht="16.5" customHeight="1">
      <c r="A25" s="102"/>
      <c r="B25" s="102"/>
      <c r="C25" s="102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</row>
    <row r="26" spans="1:26" ht="16.5" customHeight="1">
      <c r="A26" s="137" t="s">
        <v>470</v>
      </c>
      <c r="B26" s="102"/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</row>
    <row r="27" spans="1:26" ht="16.5" customHeight="1">
      <c r="A27" s="137" t="s">
        <v>906</v>
      </c>
      <c r="B27" s="102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</row>
    <row r="28" spans="1:26" ht="16.5" customHeight="1">
      <c r="A28" s="102"/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</row>
    <row r="29" spans="1:26" ht="16.5" customHeight="1">
      <c r="A29" s="102"/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</row>
    <row r="30" spans="1:26" ht="16.5" customHeight="1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</row>
    <row r="31" spans="1:26" ht="16.5" customHeight="1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</row>
    <row r="32" spans="1:26" ht="16.5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</row>
    <row r="33" spans="1:26" ht="16.5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</row>
    <row r="34" spans="1:26" ht="16.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</row>
    <row r="35" spans="1:26" ht="16.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 spans="1:26" ht="19.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</row>
    <row r="37" spans="1:26" ht="19.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</row>
    <row r="38" spans="1:26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</row>
    <row r="39" spans="1:26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</row>
    <row r="40" spans="1:26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</row>
    <row r="41" spans="1:26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</row>
    <row r="42" spans="1:26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</row>
    <row r="43" spans="1:26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 spans="1:26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</row>
    <row r="45" spans="1:26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 spans="1:26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 spans="1:26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26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 spans="1:26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spans="1:26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 spans="1:26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 spans="1:26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 spans="1:26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spans="1:26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 spans="1:26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 spans="1:26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 spans="1:26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spans="1:26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 spans="1:26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 spans="1:26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 spans="1:26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spans="1:26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 spans="1:26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 spans="1:26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 spans="1:26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spans="1:26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 spans="1:26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 spans="1:26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 spans="1:26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 spans="1:26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 spans="1:26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 spans="1:26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 spans="1:26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 spans="1:26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 spans="1:26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 spans="1:26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 spans="1:26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 spans="1:26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 spans="1:26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 spans="1:26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 spans="1:26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 spans="1:26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 spans="1:26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 spans="1:26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 spans="1:26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 spans="1:26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 spans="1:26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 spans="1:26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 spans="1:26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 spans="1:26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 spans="1:26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 spans="1:26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 spans="1:26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 spans="1:2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 spans="1:26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 spans="1:26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 spans="1:26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 spans="1:26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 spans="1:26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 spans="1:26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 spans="1:26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 spans="1:26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 spans="1:26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 spans="1:26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 spans="1:26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 spans="1:26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 spans="1:26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 spans="1:26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 spans="1:26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 spans="1:26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 spans="1:26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 spans="1:26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 spans="1:26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 spans="1:26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 spans="1:26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 spans="1:26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 spans="1:26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 spans="1:26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 spans="1:26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 spans="1:26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 spans="1:26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 spans="1:26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 spans="1:26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 spans="1:26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 spans="1:26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 spans="1:26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 spans="1:26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 spans="1:26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 spans="1:26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 spans="1:26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 spans="1:26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 spans="1:26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 spans="1:26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 spans="1:26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 spans="1:26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 spans="1:26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 spans="1:26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 spans="1:26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 spans="1:26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 spans="1:26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 spans="1:26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 spans="1:26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 spans="1:26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 spans="1:26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 spans="1:26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 spans="1:26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 spans="1:26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 spans="1:26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 spans="1:26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 spans="1:26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 spans="1:26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 spans="1:26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 spans="1:26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 spans="1:26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 spans="1:26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 spans="1:26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 spans="1:26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 spans="1:26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 spans="1:26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 spans="1:26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 spans="1:26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 spans="1:26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 spans="1:26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 spans="1:26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 spans="1:26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 spans="1:26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 spans="1:26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 spans="1:26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 spans="1:26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 spans="1:26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 spans="1:26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 spans="1:26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 spans="1:26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 spans="1:26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 spans="1:26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 spans="1:26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 spans="1:26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 spans="1:26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 spans="1:26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 spans="1:26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 spans="1:26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 spans="1:26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 spans="1:26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 spans="1:26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 spans="1:26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 spans="1:26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 spans="1:26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 spans="1:26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 spans="1:26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 spans="1:26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 spans="1:26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 spans="1:26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 spans="1:26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 spans="1:26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 spans="1:26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 spans="1:26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 spans="1:26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 spans="1:26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 spans="1:26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 spans="1:26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 spans="1:26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 spans="1:26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 spans="1:26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 spans="1:26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 spans="1:26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 spans="1:26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 spans="1:26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 spans="1:26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 spans="1:26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 spans="1:26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 spans="1:26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 spans="1:26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 spans="1:26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 spans="1:26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 spans="1:26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 spans="1:26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</row>
    <row r="222" spans="1:26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</row>
    <row r="223" spans="1:26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</row>
    <row r="224" spans="1:26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</row>
    <row r="225" spans="1:26" ht="15.75" customHeight="1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</row>
    <row r="226" spans="1:26" ht="15.75" customHeight="1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</row>
    <row r="227" spans="1:26" ht="15.75" customHeight="1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</row>
    <row r="228" spans="1:26" ht="15.75" customHeight="1"/>
    <row r="229" spans="1:26" ht="15.75" customHeight="1"/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0">
    <mergeCell ref="E8:F8"/>
    <mergeCell ref="G8:G9"/>
    <mergeCell ref="A3:I3"/>
    <mergeCell ref="A7:A9"/>
    <mergeCell ref="B7:B9"/>
    <mergeCell ref="C7:C9"/>
    <mergeCell ref="D7:F7"/>
    <mergeCell ref="G7:I7"/>
    <mergeCell ref="D8:D9"/>
    <mergeCell ref="H8:I8"/>
  </mergeCells>
  <printOptions horizontalCentered="1"/>
  <pageMargins left="1.35" right="0.9" top="1.1499999999999999" bottom="0.9" header="0" footer="0"/>
  <pageSetup paperSize="9" orientation="landscape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AA1000"/>
  <sheetViews>
    <sheetView zoomScale="64" zoomScaleNormal="64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A7" sqref="A7:L24"/>
    </sheetView>
  </sheetViews>
  <sheetFormatPr defaultColWidth="14.42578125" defaultRowHeight="15" customHeight="1"/>
  <cols>
    <col min="1" max="1" width="5.7109375" customWidth="1"/>
    <col min="2" max="2" width="31.28515625" customWidth="1"/>
    <col min="3" max="3" width="21.7109375" customWidth="1"/>
    <col min="4" max="12" width="15.7109375" customWidth="1"/>
    <col min="13" max="13" width="9.7109375" customWidth="1"/>
    <col min="14" max="14" width="8.28515625" customWidth="1"/>
    <col min="15" max="15" width="9.28515625" customWidth="1"/>
    <col min="16" max="16" width="8.28515625" customWidth="1"/>
    <col min="17" max="17" width="9.28515625" customWidth="1"/>
    <col min="18" max="21" width="8.28515625" customWidth="1"/>
    <col min="22" max="22" width="9.28515625" customWidth="1"/>
    <col min="23" max="23" width="8.28515625" customWidth="1"/>
    <col min="24" max="24" width="9.28515625" customWidth="1"/>
    <col min="25" max="25" width="8.28515625" customWidth="1"/>
    <col min="26" max="26" width="9.28515625" customWidth="1"/>
    <col min="27" max="27" width="8.28515625" customWidth="1"/>
  </cols>
  <sheetData>
    <row r="1" spans="1:27" ht="15.75">
      <c r="A1" s="100" t="s">
        <v>907</v>
      </c>
      <c r="B1" s="102"/>
      <c r="C1" s="102" t="s">
        <v>400</v>
      </c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</row>
    <row r="2" spans="1:27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</row>
    <row r="3" spans="1:27" ht="14.25" customHeight="1">
      <c r="A3" s="963" t="s">
        <v>908</v>
      </c>
      <c r="B3" s="953"/>
      <c r="C3" s="953"/>
      <c r="D3" s="953"/>
      <c r="E3" s="953"/>
      <c r="F3" s="953"/>
      <c r="G3" s="953"/>
      <c r="H3" s="953"/>
      <c r="I3" s="953"/>
      <c r="J3" s="953"/>
      <c r="K3" s="953"/>
      <c r="L3" s="953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</row>
    <row r="4" spans="1:27" ht="15.75">
      <c r="A4" s="101"/>
      <c r="B4" s="101"/>
      <c r="C4" s="101"/>
      <c r="D4" s="101"/>
      <c r="E4" s="139"/>
      <c r="F4" s="139" t="str">
        <f>'1'!$E$5</f>
        <v>KABUPATEN/KOTA</v>
      </c>
      <c r="G4" s="105" t="str">
        <f>'1'!$F$5</f>
        <v>KARANGANYAR</v>
      </c>
      <c r="H4" s="101"/>
      <c r="I4" s="101"/>
      <c r="J4" s="139"/>
      <c r="K4" s="139"/>
      <c r="L4" s="101"/>
      <c r="M4" s="102"/>
      <c r="N4" s="162"/>
      <c r="O4" s="102"/>
      <c r="P4" s="10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</row>
    <row r="5" spans="1:27" ht="15.75">
      <c r="A5" s="101"/>
      <c r="B5" s="101"/>
      <c r="C5" s="101"/>
      <c r="D5" s="101"/>
      <c r="E5" s="139"/>
      <c r="F5" s="139" t="str">
        <f>'1'!$E$6</f>
        <v>TAHUN</v>
      </c>
      <c r="G5" s="105">
        <f>'1'!$F$6</f>
        <v>2023</v>
      </c>
      <c r="H5" s="101"/>
      <c r="I5" s="101"/>
      <c r="J5" s="139"/>
      <c r="K5" s="139"/>
      <c r="L5" s="101"/>
      <c r="M5" s="102"/>
      <c r="N5" s="162"/>
      <c r="O5" s="102"/>
      <c r="P5" s="102"/>
      <c r="Q5" s="162"/>
      <c r="R5" s="162"/>
      <c r="S5" s="162"/>
      <c r="T5" s="162"/>
      <c r="U5" s="162"/>
      <c r="V5" s="162"/>
      <c r="W5" s="162"/>
      <c r="X5" s="162"/>
      <c r="Y5" s="162"/>
      <c r="Z5" s="162"/>
      <c r="AA5" s="162"/>
    </row>
    <row r="6" spans="1:27">
      <c r="A6" s="106"/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  <c r="AA6" s="102"/>
    </row>
    <row r="7" spans="1:27" ht="21.75" customHeight="1">
      <c r="A7" s="964" t="s">
        <v>4</v>
      </c>
      <c r="B7" s="964" t="s">
        <v>498</v>
      </c>
      <c r="C7" s="964" t="str">
        <f>'12'!C7</f>
        <v>DESA</v>
      </c>
      <c r="D7" s="1018" t="s">
        <v>909</v>
      </c>
      <c r="E7" s="953"/>
      <c r="F7" s="953"/>
      <c r="G7" s="1042" t="s">
        <v>910</v>
      </c>
      <c r="H7" s="967"/>
      <c r="I7" s="967"/>
      <c r="J7" s="967"/>
      <c r="K7" s="967"/>
      <c r="L7" s="968"/>
      <c r="M7" s="138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  <c r="AA7" s="102"/>
    </row>
    <row r="8" spans="1:27" ht="16.5" customHeight="1">
      <c r="A8" s="965"/>
      <c r="B8" s="965"/>
      <c r="C8" s="965"/>
      <c r="D8" s="971"/>
      <c r="E8" s="967"/>
      <c r="F8" s="967"/>
      <c r="G8" s="1008" t="s">
        <v>8</v>
      </c>
      <c r="H8" s="959"/>
      <c r="I8" s="1008" t="s">
        <v>9</v>
      </c>
      <c r="J8" s="959"/>
      <c r="K8" s="1008" t="s">
        <v>10</v>
      </c>
      <c r="L8" s="959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  <c r="AA8" s="102"/>
    </row>
    <row r="9" spans="1:27" ht="15.75" customHeight="1">
      <c r="A9" s="955"/>
      <c r="B9" s="955"/>
      <c r="C9" s="955"/>
      <c r="D9" s="141" t="s">
        <v>8</v>
      </c>
      <c r="E9" s="141" t="s">
        <v>9</v>
      </c>
      <c r="F9" s="140" t="s">
        <v>10</v>
      </c>
      <c r="G9" s="201" t="s">
        <v>326</v>
      </c>
      <c r="H9" s="201" t="s">
        <v>30</v>
      </c>
      <c r="I9" s="201" t="s">
        <v>326</v>
      </c>
      <c r="J9" s="201" t="s">
        <v>30</v>
      </c>
      <c r="K9" s="201" t="s">
        <v>326</v>
      </c>
      <c r="L9" s="201" t="s">
        <v>30</v>
      </c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  <c r="AA9" s="102"/>
    </row>
    <row r="10" spans="1:27">
      <c r="A10" s="115">
        <v>1</v>
      </c>
      <c r="B10" s="545">
        <v>2</v>
      </c>
      <c r="C10" s="545">
        <v>3</v>
      </c>
      <c r="D10" s="545">
        <v>4</v>
      </c>
      <c r="E10" s="545">
        <v>5</v>
      </c>
      <c r="F10" s="546">
        <v>6</v>
      </c>
      <c r="G10" s="545">
        <v>7</v>
      </c>
      <c r="H10" s="545">
        <v>8</v>
      </c>
      <c r="I10" s="545">
        <v>9</v>
      </c>
      <c r="J10" s="545">
        <v>10</v>
      </c>
      <c r="K10" s="545">
        <v>11</v>
      </c>
      <c r="L10" s="545">
        <v>12</v>
      </c>
      <c r="M10" s="119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  <c r="AA10" s="119"/>
    </row>
    <row r="11" spans="1:27" ht="19.5" customHeight="1">
      <c r="A11" s="487">
        <v>1</v>
      </c>
      <c r="B11" s="199" t="str">
        <f>'9'!C9</f>
        <v>PUSKESMAS JUMAPOLO</v>
      </c>
      <c r="C11" s="422" t="str">
        <f>'29'!C11</f>
        <v>PASEBAN</v>
      </c>
      <c r="D11" s="532">
        <v>16</v>
      </c>
      <c r="E11" s="532">
        <v>16</v>
      </c>
      <c r="F11" s="547">
        <f t="shared" ref="F11:F22" si="0">SUM(D11:E11)</f>
        <v>32</v>
      </c>
      <c r="G11" s="548">
        <f t="shared" ref="G11:G22" si="1">D11</f>
        <v>16</v>
      </c>
      <c r="H11" s="549">
        <f t="shared" ref="H11:H22" si="2">G11/D11*100</f>
        <v>100</v>
      </c>
      <c r="I11" s="550">
        <f t="shared" ref="I11:I22" si="3">E11</f>
        <v>16</v>
      </c>
      <c r="J11" s="551">
        <f t="shared" ref="J11:J22" si="4">I11/E11*100</f>
        <v>100</v>
      </c>
      <c r="K11" s="552">
        <f t="shared" ref="K11:K22" si="5">SUM(G11+I11)</f>
        <v>32</v>
      </c>
      <c r="L11" s="551">
        <f t="shared" ref="L11:L22" si="6">K11/F11*100</f>
        <v>100</v>
      </c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</row>
    <row r="12" spans="1:27" ht="19.5" customHeight="1">
      <c r="A12" s="487">
        <v>2</v>
      </c>
      <c r="B12" s="199"/>
      <c r="C12" s="422" t="str">
        <f>'29'!C12</f>
        <v>LEMAHBANG</v>
      </c>
      <c r="D12" s="532">
        <v>16</v>
      </c>
      <c r="E12" s="532">
        <v>14</v>
      </c>
      <c r="F12" s="547">
        <f t="shared" si="0"/>
        <v>30</v>
      </c>
      <c r="G12" s="548">
        <f t="shared" si="1"/>
        <v>16</v>
      </c>
      <c r="H12" s="549">
        <f t="shared" si="2"/>
        <v>100</v>
      </c>
      <c r="I12" s="550">
        <f t="shared" si="3"/>
        <v>14</v>
      </c>
      <c r="J12" s="551">
        <f t="shared" si="4"/>
        <v>100</v>
      </c>
      <c r="K12" s="552">
        <f t="shared" si="5"/>
        <v>30</v>
      </c>
      <c r="L12" s="551">
        <f t="shared" si="6"/>
        <v>100</v>
      </c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</row>
    <row r="13" spans="1:27" ht="19.5" customHeight="1">
      <c r="A13" s="487">
        <v>3</v>
      </c>
      <c r="B13" s="199"/>
      <c r="C13" s="422" t="str">
        <f>'29'!C13</f>
        <v>KARANGBANGUN</v>
      </c>
      <c r="D13" s="532">
        <v>4</v>
      </c>
      <c r="E13" s="532">
        <v>14</v>
      </c>
      <c r="F13" s="547">
        <f t="shared" si="0"/>
        <v>18</v>
      </c>
      <c r="G13" s="548">
        <f t="shared" si="1"/>
        <v>4</v>
      </c>
      <c r="H13" s="549">
        <f t="shared" si="2"/>
        <v>100</v>
      </c>
      <c r="I13" s="550">
        <f t="shared" si="3"/>
        <v>14</v>
      </c>
      <c r="J13" s="551">
        <f t="shared" si="4"/>
        <v>100</v>
      </c>
      <c r="K13" s="552">
        <f t="shared" si="5"/>
        <v>18</v>
      </c>
      <c r="L13" s="551">
        <f t="shared" si="6"/>
        <v>100</v>
      </c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  <c r="AA13" s="102"/>
    </row>
    <row r="14" spans="1:27" ht="19.5" customHeight="1">
      <c r="A14" s="487">
        <v>4</v>
      </c>
      <c r="B14" s="199"/>
      <c r="C14" s="422" t="str">
        <f>'29'!C14</f>
        <v>PLOSO</v>
      </c>
      <c r="D14" s="532">
        <v>14</v>
      </c>
      <c r="E14" s="532">
        <v>12</v>
      </c>
      <c r="F14" s="547">
        <f t="shared" si="0"/>
        <v>26</v>
      </c>
      <c r="G14" s="548">
        <f t="shared" si="1"/>
        <v>14</v>
      </c>
      <c r="H14" s="549">
        <f t="shared" si="2"/>
        <v>100</v>
      </c>
      <c r="I14" s="550">
        <f t="shared" si="3"/>
        <v>12</v>
      </c>
      <c r="J14" s="551">
        <f t="shared" si="4"/>
        <v>100</v>
      </c>
      <c r="K14" s="552">
        <f t="shared" si="5"/>
        <v>26</v>
      </c>
      <c r="L14" s="551">
        <f t="shared" si="6"/>
        <v>100</v>
      </c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</row>
    <row r="15" spans="1:27" ht="19.5" customHeight="1">
      <c r="A15" s="487">
        <v>5</v>
      </c>
      <c r="B15" s="199"/>
      <c r="C15" s="422" t="str">
        <f>'29'!C15</f>
        <v>GIRIWONDO</v>
      </c>
      <c r="D15" s="532">
        <v>17</v>
      </c>
      <c r="E15" s="532">
        <v>16</v>
      </c>
      <c r="F15" s="547">
        <f t="shared" si="0"/>
        <v>33</v>
      </c>
      <c r="G15" s="548">
        <f t="shared" si="1"/>
        <v>17</v>
      </c>
      <c r="H15" s="549">
        <f t="shared" si="2"/>
        <v>100</v>
      </c>
      <c r="I15" s="550">
        <f t="shared" si="3"/>
        <v>16</v>
      </c>
      <c r="J15" s="551">
        <f t="shared" si="4"/>
        <v>100</v>
      </c>
      <c r="K15" s="552">
        <f t="shared" si="5"/>
        <v>33</v>
      </c>
      <c r="L15" s="551">
        <f t="shared" si="6"/>
        <v>100</v>
      </c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  <c r="AA15" s="102"/>
    </row>
    <row r="16" spans="1:27" ht="19.5" customHeight="1">
      <c r="A16" s="487">
        <v>6</v>
      </c>
      <c r="B16" s="199"/>
      <c r="C16" s="422" t="str">
        <f>'29'!C16</f>
        <v>KADIPIRO</v>
      </c>
      <c r="D16" s="532">
        <v>12</v>
      </c>
      <c r="E16" s="532">
        <v>18</v>
      </c>
      <c r="F16" s="547">
        <f t="shared" si="0"/>
        <v>30</v>
      </c>
      <c r="G16" s="548">
        <f t="shared" si="1"/>
        <v>12</v>
      </c>
      <c r="H16" s="549">
        <f t="shared" si="2"/>
        <v>100</v>
      </c>
      <c r="I16" s="550">
        <f t="shared" si="3"/>
        <v>18</v>
      </c>
      <c r="J16" s="551">
        <f t="shared" si="4"/>
        <v>100</v>
      </c>
      <c r="K16" s="552">
        <f t="shared" si="5"/>
        <v>30</v>
      </c>
      <c r="L16" s="551">
        <f t="shared" si="6"/>
        <v>100</v>
      </c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  <c r="AA16" s="102"/>
    </row>
    <row r="17" spans="1:27" ht="19.5" customHeight="1">
      <c r="A17" s="487">
        <v>7</v>
      </c>
      <c r="B17" s="199"/>
      <c r="C17" s="422" t="str">
        <f>'29'!C17</f>
        <v>JUMANTORO</v>
      </c>
      <c r="D17" s="532">
        <v>22</v>
      </c>
      <c r="E17" s="532">
        <v>25</v>
      </c>
      <c r="F17" s="547">
        <f t="shared" si="0"/>
        <v>47</v>
      </c>
      <c r="G17" s="548">
        <f t="shared" si="1"/>
        <v>22</v>
      </c>
      <c r="H17" s="549">
        <f t="shared" si="2"/>
        <v>100</v>
      </c>
      <c r="I17" s="550">
        <f t="shared" si="3"/>
        <v>25</v>
      </c>
      <c r="J17" s="551">
        <f t="shared" si="4"/>
        <v>100</v>
      </c>
      <c r="K17" s="552">
        <f t="shared" si="5"/>
        <v>47</v>
      </c>
      <c r="L17" s="551">
        <f t="shared" si="6"/>
        <v>100</v>
      </c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  <c r="AA17" s="102"/>
    </row>
    <row r="18" spans="1:27" ht="19.5" customHeight="1">
      <c r="A18" s="487">
        <v>8</v>
      </c>
      <c r="B18" s="199"/>
      <c r="C18" s="422" t="str">
        <f>'29'!C18</f>
        <v>KEDAWUNG</v>
      </c>
      <c r="D18" s="532">
        <v>8</v>
      </c>
      <c r="E18" s="532">
        <v>14</v>
      </c>
      <c r="F18" s="547">
        <f t="shared" si="0"/>
        <v>22</v>
      </c>
      <c r="G18" s="548">
        <f t="shared" si="1"/>
        <v>8</v>
      </c>
      <c r="H18" s="549">
        <f t="shared" si="2"/>
        <v>100</v>
      </c>
      <c r="I18" s="550">
        <f t="shared" si="3"/>
        <v>14</v>
      </c>
      <c r="J18" s="551">
        <f t="shared" si="4"/>
        <v>100</v>
      </c>
      <c r="K18" s="552">
        <f t="shared" si="5"/>
        <v>22</v>
      </c>
      <c r="L18" s="551">
        <f t="shared" si="6"/>
        <v>100</v>
      </c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  <c r="AA18" s="102"/>
    </row>
    <row r="19" spans="1:27" ht="19.5" customHeight="1">
      <c r="A19" s="487">
        <v>9</v>
      </c>
      <c r="B19" s="199"/>
      <c r="C19" s="422" t="str">
        <f>'29'!C19</f>
        <v>BAKALAN</v>
      </c>
      <c r="D19" s="532">
        <v>21</v>
      </c>
      <c r="E19" s="532">
        <v>12</v>
      </c>
      <c r="F19" s="547">
        <f t="shared" si="0"/>
        <v>33</v>
      </c>
      <c r="G19" s="548">
        <f t="shared" si="1"/>
        <v>21</v>
      </c>
      <c r="H19" s="549">
        <f t="shared" si="2"/>
        <v>100</v>
      </c>
      <c r="I19" s="550">
        <f t="shared" si="3"/>
        <v>12</v>
      </c>
      <c r="J19" s="551">
        <f t="shared" si="4"/>
        <v>100</v>
      </c>
      <c r="K19" s="552">
        <f t="shared" si="5"/>
        <v>33</v>
      </c>
      <c r="L19" s="551">
        <f t="shared" si="6"/>
        <v>100</v>
      </c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  <c r="AA19" s="102"/>
    </row>
    <row r="20" spans="1:27" ht="19.5" customHeight="1">
      <c r="A20" s="487">
        <v>10</v>
      </c>
      <c r="B20" s="199"/>
      <c r="C20" s="422" t="str">
        <f>'29'!C20</f>
        <v>JUMAPOLO</v>
      </c>
      <c r="D20" s="532">
        <v>26</v>
      </c>
      <c r="E20" s="532">
        <v>28</v>
      </c>
      <c r="F20" s="547">
        <f t="shared" si="0"/>
        <v>54</v>
      </c>
      <c r="G20" s="548">
        <f t="shared" si="1"/>
        <v>26</v>
      </c>
      <c r="H20" s="549">
        <f t="shared" si="2"/>
        <v>100</v>
      </c>
      <c r="I20" s="550">
        <f t="shared" si="3"/>
        <v>28</v>
      </c>
      <c r="J20" s="551">
        <f t="shared" si="4"/>
        <v>100</v>
      </c>
      <c r="K20" s="552">
        <f t="shared" si="5"/>
        <v>54</v>
      </c>
      <c r="L20" s="551">
        <f t="shared" si="6"/>
        <v>100</v>
      </c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  <c r="AA20" s="102"/>
    </row>
    <row r="21" spans="1:27" ht="19.5" customHeight="1">
      <c r="A21" s="487">
        <v>11</v>
      </c>
      <c r="B21" s="199"/>
      <c r="C21" s="422" t="str">
        <f>'29'!C21</f>
        <v>KWANGSAN</v>
      </c>
      <c r="D21" s="532">
        <v>30</v>
      </c>
      <c r="E21" s="532">
        <v>21</v>
      </c>
      <c r="F21" s="547">
        <f t="shared" si="0"/>
        <v>51</v>
      </c>
      <c r="G21" s="548">
        <f t="shared" si="1"/>
        <v>30</v>
      </c>
      <c r="H21" s="549">
        <f t="shared" si="2"/>
        <v>100</v>
      </c>
      <c r="I21" s="550">
        <f t="shared" si="3"/>
        <v>21</v>
      </c>
      <c r="J21" s="551">
        <f t="shared" si="4"/>
        <v>100</v>
      </c>
      <c r="K21" s="552">
        <f t="shared" si="5"/>
        <v>51</v>
      </c>
      <c r="L21" s="551">
        <f t="shared" si="6"/>
        <v>100</v>
      </c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  <c r="AA21" s="102"/>
    </row>
    <row r="22" spans="1:27" ht="19.5" customHeight="1">
      <c r="A22" s="487">
        <v>12</v>
      </c>
      <c r="B22" s="431"/>
      <c r="C22" s="422" t="str">
        <f>'29'!C22</f>
        <v>JATIREJO</v>
      </c>
      <c r="D22" s="532">
        <v>30</v>
      </c>
      <c r="E22" s="532">
        <v>24</v>
      </c>
      <c r="F22" s="547">
        <f t="shared" si="0"/>
        <v>54</v>
      </c>
      <c r="G22" s="548">
        <f t="shared" si="1"/>
        <v>30</v>
      </c>
      <c r="H22" s="549">
        <f t="shared" si="2"/>
        <v>100</v>
      </c>
      <c r="I22" s="550">
        <f t="shared" si="3"/>
        <v>24</v>
      </c>
      <c r="J22" s="551">
        <f t="shared" si="4"/>
        <v>100</v>
      </c>
      <c r="K22" s="552">
        <f t="shared" si="5"/>
        <v>54</v>
      </c>
      <c r="L22" s="551">
        <f t="shared" si="6"/>
        <v>100</v>
      </c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  <c r="AA22" s="102"/>
    </row>
    <row r="23" spans="1:27" ht="19.5" customHeight="1">
      <c r="A23" s="175"/>
      <c r="B23" s="138"/>
      <c r="C23" s="138"/>
      <c r="D23" s="226"/>
      <c r="E23" s="226"/>
      <c r="F23" s="553"/>
      <c r="G23" s="226"/>
      <c r="H23" s="551"/>
      <c r="I23" s="226"/>
      <c r="J23" s="551"/>
      <c r="K23" s="552"/>
      <c r="L23" s="551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  <c r="AA23" s="102"/>
    </row>
    <row r="24" spans="1:27" ht="19.5" customHeight="1">
      <c r="A24" s="156" t="s">
        <v>591</v>
      </c>
      <c r="B24" s="157"/>
      <c r="C24" s="418"/>
      <c r="D24" s="237">
        <f t="shared" ref="D24:E24" si="7">SUM(D11:D23)</f>
        <v>216</v>
      </c>
      <c r="E24" s="237">
        <f t="shared" si="7"/>
        <v>214</v>
      </c>
      <c r="F24" s="554">
        <f>SUM(F11:F22)</f>
        <v>430</v>
      </c>
      <c r="G24" s="237">
        <f>SUM(G11:G23)</f>
        <v>216</v>
      </c>
      <c r="H24" s="555">
        <f>G24/D24*100</f>
        <v>100</v>
      </c>
      <c r="I24" s="237">
        <f>SUM(I11:I23)</f>
        <v>214</v>
      </c>
      <c r="J24" s="555">
        <f>I24/E24*100</f>
        <v>100</v>
      </c>
      <c r="K24" s="556">
        <f>SUM(G24+I24)</f>
        <v>430</v>
      </c>
      <c r="L24" s="555">
        <f>K24/F24*100</f>
        <v>100</v>
      </c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  <c r="AA24" s="102"/>
    </row>
    <row r="25" spans="1:27" ht="19.5" customHeight="1">
      <c r="A25" s="420"/>
      <c r="B25" s="420"/>
      <c r="C25" s="420"/>
      <c r="D25" s="420"/>
      <c r="E25" s="420"/>
      <c r="F25" s="420"/>
      <c r="G25" s="420"/>
      <c r="H25" s="420"/>
      <c r="I25" s="420"/>
      <c r="J25" s="420"/>
      <c r="K25" s="420"/>
      <c r="L25" s="420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102"/>
    </row>
    <row r="26" spans="1:27" ht="19.5" customHeight="1">
      <c r="A26" s="137" t="s">
        <v>710</v>
      </c>
      <c r="B26" s="102"/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  <c r="AA26" s="102"/>
    </row>
    <row r="27" spans="1:27" ht="19.5" customHeight="1">
      <c r="A27" s="102"/>
      <c r="B27" s="102"/>
      <c r="C27" s="102"/>
      <c r="D27" s="304"/>
      <c r="E27" s="304"/>
      <c r="F27" s="304"/>
      <c r="G27" s="304"/>
      <c r="H27" s="102"/>
      <c r="I27" s="304"/>
      <c r="J27" s="102"/>
      <c r="K27" s="304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  <c r="AA27" s="102"/>
    </row>
    <row r="28" spans="1:27" ht="19.5" customHeight="1">
      <c r="A28" s="102"/>
      <c r="B28" s="102"/>
      <c r="C28" s="102"/>
      <c r="D28" s="102"/>
      <c r="E28" s="102"/>
      <c r="F28" s="102"/>
      <c r="G28" s="102"/>
      <c r="H28" s="102"/>
      <c r="I28" s="102"/>
      <c r="J28" s="270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</row>
    <row r="29" spans="1:27" ht="19.5" customHeight="1">
      <c r="A29" s="102"/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  <c r="AA29" s="102"/>
    </row>
    <row r="30" spans="1:27" ht="19.5" customHeight="1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</row>
    <row r="31" spans="1:27" ht="19.5" customHeight="1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  <c r="AA31" s="102"/>
    </row>
    <row r="32" spans="1:27" ht="19.5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</row>
    <row r="33" spans="1:27" ht="19.5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  <c r="AA33" s="102"/>
    </row>
    <row r="34" spans="1:27" ht="19.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</row>
    <row r="35" spans="1:27" ht="19.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62"/>
      <c r="N35" s="162"/>
      <c r="O35" s="162"/>
      <c r="P35" s="162"/>
      <c r="Q35" s="162"/>
      <c r="R35" s="162"/>
      <c r="S35" s="162"/>
      <c r="T35" s="162"/>
      <c r="U35" s="162"/>
      <c r="V35" s="162"/>
      <c r="W35" s="162"/>
      <c r="X35" s="162"/>
      <c r="Y35" s="162"/>
      <c r="Z35" s="162"/>
      <c r="AA35" s="162"/>
    </row>
    <row r="36" spans="1:27" ht="15.7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</row>
    <row r="37" spans="1:27" ht="15.7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  <c r="AA37" s="102"/>
    </row>
    <row r="38" spans="1:27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</row>
    <row r="39" spans="1:27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  <c r="AA39" s="102"/>
    </row>
    <row r="40" spans="1:27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</row>
    <row r="41" spans="1:27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  <c r="AA41" s="102"/>
    </row>
    <row r="42" spans="1:27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</row>
    <row r="43" spans="1:27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  <c r="AA43" s="102"/>
    </row>
    <row r="44" spans="1:27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</row>
    <row r="45" spans="1:27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  <c r="AA45" s="102"/>
    </row>
    <row r="46" spans="1:27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</row>
    <row r="47" spans="1:27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  <c r="AA47" s="102"/>
    </row>
    <row r="48" spans="1:27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</row>
    <row r="49" spans="1:27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</row>
    <row r="50" spans="1:27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</row>
    <row r="51" spans="1:27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  <c r="AA51" s="102"/>
    </row>
    <row r="52" spans="1:27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  <c r="AA52" s="102"/>
    </row>
    <row r="53" spans="1:27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  <c r="AA53" s="102"/>
    </row>
    <row r="54" spans="1:27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</row>
    <row r="55" spans="1:27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</row>
    <row r="56" spans="1:27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  <c r="AA56" s="102"/>
    </row>
    <row r="57" spans="1:27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  <c r="AA57" s="102"/>
    </row>
    <row r="58" spans="1:27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  <c r="AA58" s="102"/>
    </row>
    <row r="59" spans="1:27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  <c r="AA59" s="102"/>
    </row>
    <row r="60" spans="1:27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</row>
    <row r="61" spans="1:27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</row>
    <row r="62" spans="1:27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  <c r="AA62" s="102"/>
    </row>
    <row r="63" spans="1:27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  <c r="AA63" s="102"/>
    </row>
    <row r="64" spans="1:27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  <c r="AA64" s="102"/>
    </row>
    <row r="65" spans="1:27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  <c r="AA65" s="102"/>
    </row>
    <row r="66" spans="1:27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</row>
    <row r="67" spans="1:27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</row>
    <row r="68" spans="1:27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</row>
    <row r="69" spans="1:27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</row>
    <row r="70" spans="1:27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</row>
    <row r="71" spans="1:27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</row>
    <row r="72" spans="1:27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</row>
    <row r="73" spans="1:27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</row>
    <row r="74" spans="1:27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</row>
    <row r="75" spans="1:27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</row>
    <row r="76" spans="1:27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</row>
    <row r="77" spans="1:27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</row>
    <row r="78" spans="1:27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</row>
    <row r="79" spans="1:27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</row>
    <row r="80" spans="1:27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</row>
    <row r="81" spans="1:27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</row>
    <row r="82" spans="1:27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</row>
    <row r="83" spans="1:27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</row>
    <row r="84" spans="1:27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</row>
    <row r="85" spans="1:27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</row>
    <row r="86" spans="1:27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</row>
    <row r="87" spans="1:27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</row>
    <row r="88" spans="1:27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</row>
    <row r="89" spans="1:27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</row>
    <row r="90" spans="1:27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</row>
    <row r="91" spans="1:27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</row>
    <row r="92" spans="1:27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</row>
    <row r="93" spans="1:27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</row>
    <row r="94" spans="1:27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</row>
    <row r="95" spans="1:27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  <c r="AA95" s="102"/>
    </row>
    <row r="96" spans="1:27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</row>
    <row r="97" spans="1:27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</row>
    <row r="98" spans="1:27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</row>
    <row r="99" spans="1:27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</row>
    <row r="100" spans="1:27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</row>
    <row r="101" spans="1:27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</row>
    <row r="102" spans="1:27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  <c r="AA102" s="102"/>
    </row>
    <row r="103" spans="1:27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  <c r="AA103" s="102"/>
    </row>
    <row r="104" spans="1:27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  <c r="AA104" s="102"/>
    </row>
    <row r="105" spans="1:27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  <c r="AA105" s="102"/>
    </row>
    <row r="106" spans="1:27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  <c r="AA106" s="102"/>
    </row>
    <row r="107" spans="1:27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</row>
    <row r="108" spans="1:27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  <c r="AA108" s="102"/>
    </row>
    <row r="109" spans="1:27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  <c r="AA109" s="102"/>
    </row>
    <row r="110" spans="1:27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  <c r="AA110" s="102"/>
    </row>
    <row r="111" spans="1:27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  <c r="AA111" s="102"/>
    </row>
    <row r="112" spans="1:27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  <c r="AA112" s="102"/>
    </row>
    <row r="113" spans="1:27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</row>
    <row r="114" spans="1:27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</row>
    <row r="115" spans="1:27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</row>
    <row r="116" spans="1:27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</row>
    <row r="117" spans="1:27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</row>
    <row r="118" spans="1:27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  <c r="AA118" s="102"/>
    </row>
    <row r="119" spans="1:27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</row>
    <row r="120" spans="1:27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  <c r="AA120" s="102"/>
    </row>
    <row r="121" spans="1:27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  <c r="AA121" s="102"/>
    </row>
    <row r="122" spans="1:27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  <c r="AA122" s="102"/>
    </row>
    <row r="123" spans="1:27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</row>
    <row r="124" spans="1:27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  <c r="AA124" s="102"/>
    </row>
    <row r="125" spans="1:27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  <c r="AA125" s="102"/>
    </row>
    <row r="126" spans="1:27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  <c r="AA126" s="102"/>
    </row>
    <row r="127" spans="1:27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</row>
    <row r="128" spans="1:27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</row>
    <row r="129" spans="1:27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  <c r="AA129" s="102"/>
    </row>
    <row r="130" spans="1:27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</row>
    <row r="131" spans="1:27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</row>
    <row r="132" spans="1:27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  <c r="AA132" s="102"/>
    </row>
    <row r="133" spans="1:27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  <c r="AA133" s="102"/>
    </row>
    <row r="134" spans="1:27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  <c r="AA134" s="102"/>
    </row>
    <row r="135" spans="1:27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  <c r="AA135" s="102"/>
    </row>
    <row r="136" spans="1:27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</row>
    <row r="137" spans="1:27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</row>
    <row r="138" spans="1:27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</row>
    <row r="139" spans="1:27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</row>
    <row r="140" spans="1:27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  <c r="AA140" s="102"/>
    </row>
    <row r="141" spans="1:27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</row>
    <row r="142" spans="1:27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</row>
    <row r="143" spans="1:27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</row>
    <row r="144" spans="1:27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</row>
    <row r="145" spans="1:27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</row>
    <row r="146" spans="1:27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</row>
    <row r="147" spans="1:27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</row>
    <row r="148" spans="1:27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  <c r="AA148" s="102"/>
    </row>
    <row r="149" spans="1:27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  <c r="AA149" s="102"/>
    </row>
    <row r="150" spans="1:27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  <c r="AA150" s="102"/>
    </row>
    <row r="151" spans="1:27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  <c r="AA151" s="102"/>
    </row>
    <row r="152" spans="1:27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  <c r="AA152" s="102"/>
    </row>
    <row r="153" spans="1:27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  <c r="AA153" s="102"/>
    </row>
    <row r="154" spans="1:27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  <c r="AA154" s="102"/>
    </row>
    <row r="155" spans="1:27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  <c r="AA155" s="102"/>
    </row>
    <row r="156" spans="1:27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  <c r="AA156" s="102"/>
    </row>
    <row r="157" spans="1:27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  <c r="AA157" s="102"/>
    </row>
    <row r="158" spans="1:27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  <c r="AA158" s="102"/>
    </row>
    <row r="159" spans="1:27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</row>
    <row r="160" spans="1:27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  <c r="AA160" s="102"/>
    </row>
    <row r="161" spans="1:27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  <c r="AA161" s="102"/>
    </row>
    <row r="162" spans="1:27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  <c r="AA162" s="102"/>
    </row>
    <row r="163" spans="1:27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  <c r="AA163" s="102"/>
    </row>
    <row r="164" spans="1:27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  <c r="AA164" s="102"/>
    </row>
    <row r="165" spans="1:27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</row>
    <row r="166" spans="1:27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  <c r="AA166" s="102"/>
    </row>
    <row r="167" spans="1:27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  <c r="AA167" s="102"/>
    </row>
    <row r="168" spans="1:27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  <c r="AA168" s="102"/>
    </row>
    <row r="169" spans="1:27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  <c r="AA169" s="102"/>
    </row>
    <row r="170" spans="1:27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  <c r="AA170" s="102"/>
    </row>
    <row r="171" spans="1:27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  <c r="AA171" s="102"/>
    </row>
    <row r="172" spans="1:27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  <c r="AA172" s="102"/>
    </row>
    <row r="173" spans="1:27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  <c r="AA173" s="102"/>
    </row>
    <row r="174" spans="1:27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  <c r="AA174" s="102"/>
    </row>
    <row r="175" spans="1:27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  <c r="AA175" s="102"/>
    </row>
    <row r="176" spans="1:27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  <c r="AA176" s="102"/>
    </row>
    <row r="177" spans="1:27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  <c r="AA177" s="102"/>
    </row>
    <row r="178" spans="1:27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  <c r="AA178" s="102"/>
    </row>
    <row r="179" spans="1:27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  <c r="AA179" s="102"/>
    </row>
    <row r="180" spans="1:27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  <c r="AA180" s="102"/>
    </row>
    <row r="181" spans="1:27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  <c r="AA181" s="102"/>
    </row>
    <row r="182" spans="1:27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  <c r="AA182" s="102"/>
    </row>
    <row r="183" spans="1:27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</row>
    <row r="184" spans="1:27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</row>
    <row r="185" spans="1:27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</row>
    <row r="186" spans="1:27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  <c r="AA186" s="102"/>
    </row>
    <row r="187" spans="1:27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  <c r="AA187" s="102"/>
    </row>
    <row r="188" spans="1:27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  <c r="AA188" s="102"/>
    </row>
    <row r="189" spans="1:27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  <c r="AA189" s="102"/>
    </row>
    <row r="190" spans="1:27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  <c r="AA190" s="102"/>
    </row>
    <row r="191" spans="1:27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  <c r="AA191" s="102"/>
    </row>
    <row r="192" spans="1:27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  <c r="AA192" s="102"/>
    </row>
    <row r="193" spans="1:27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  <c r="AA193" s="102"/>
    </row>
    <row r="194" spans="1:27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  <c r="AA194" s="102"/>
    </row>
    <row r="195" spans="1:27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  <c r="AA195" s="102"/>
    </row>
    <row r="196" spans="1:27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  <c r="AA196" s="102"/>
    </row>
    <row r="197" spans="1:27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  <c r="AA197" s="102"/>
    </row>
    <row r="198" spans="1:27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  <c r="AA198" s="102"/>
    </row>
    <row r="199" spans="1:27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  <c r="AA199" s="102"/>
    </row>
    <row r="200" spans="1:27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  <c r="AA200" s="102"/>
    </row>
    <row r="201" spans="1:27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  <c r="AA201" s="102"/>
    </row>
    <row r="202" spans="1:27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  <c r="AA202" s="102"/>
    </row>
    <row r="203" spans="1:27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  <c r="AA203" s="102"/>
    </row>
    <row r="204" spans="1:27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  <c r="AA204" s="102"/>
    </row>
    <row r="205" spans="1:27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  <c r="AA205" s="102"/>
    </row>
    <row r="206" spans="1:27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  <c r="AA206" s="102"/>
    </row>
    <row r="207" spans="1:27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  <c r="AA207" s="102"/>
    </row>
    <row r="208" spans="1:27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  <c r="AA208" s="102"/>
    </row>
    <row r="209" spans="1:27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  <c r="AA209" s="102"/>
    </row>
    <row r="210" spans="1:27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  <c r="AA210" s="102"/>
    </row>
    <row r="211" spans="1:27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  <c r="AA211" s="102"/>
    </row>
    <row r="212" spans="1:27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  <c r="AA212" s="102"/>
    </row>
    <row r="213" spans="1:27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</row>
    <row r="214" spans="1:27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  <c r="AA214" s="102"/>
    </row>
    <row r="215" spans="1:27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  <c r="AA215" s="102"/>
    </row>
    <row r="216" spans="1:27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  <c r="AA216" s="102"/>
    </row>
    <row r="217" spans="1:27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  <c r="AA217" s="102"/>
    </row>
    <row r="218" spans="1:27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  <c r="AA218" s="102"/>
    </row>
    <row r="219" spans="1:27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  <c r="AA219" s="102"/>
    </row>
    <row r="220" spans="1:27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  <c r="AA220" s="102"/>
    </row>
    <row r="221" spans="1:27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  <c r="AA221" s="102"/>
    </row>
    <row r="222" spans="1:27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  <c r="AA222" s="102"/>
    </row>
    <row r="223" spans="1:27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  <c r="AA223" s="102"/>
    </row>
    <row r="224" spans="1:27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  <c r="AA224" s="102"/>
    </row>
    <row r="225" spans="1:27" ht="15.75" customHeight="1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  <c r="AA225" s="102"/>
    </row>
    <row r="226" spans="1:27" ht="15.75" customHeight="1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  <c r="AA226" s="102"/>
    </row>
    <row r="227" spans="1:27" ht="15.75" customHeight="1"/>
    <row r="228" spans="1:27" ht="15.75" customHeight="1"/>
    <row r="229" spans="1:27" ht="15.75" customHeight="1"/>
    <row r="230" spans="1:27" ht="15.75" customHeight="1"/>
    <row r="231" spans="1:27" ht="15.75" customHeight="1"/>
    <row r="232" spans="1:27" ht="15.75" customHeight="1"/>
    <row r="233" spans="1:27" ht="15.75" customHeight="1"/>
    <row r="234" spans="1:27" ht="15.75" customHeight="1"/>
    <row r="235" spans="1:27" ht="15.75" customHeight="1"/>
    <row r="236" spans="1:27" ht="15.75" customHeight="1"/>
    <row r="237" spans="1:27" ht="15.75" customHeight="1"/>
    <row r="238" spans="1:27" ht="15.75" customHeight="1"/>
    <row r="239" spans="1:27" ht="15.75" customHeight="1"/>
    <row r="240" spans="1:2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I8:J8"/>
    <mergeCell ref="K8:L8"/>
    <mergeCell ref="A3:L3"/>
    <mergeCell ref="A7:A9"/>
    <mergeCell ref="B7:B9"/>
    <mergeCell ref="C7:C9"/>
    <mergeCell ref="D7:F8"/>
    <mergeCell ref="G7:L7"/>
    <mergeCell ref="G8:H8"/>
  </mergeCells>
  <printOptions horizontalCentered="1"/>
  <pageMargins left="1.6929133858267718" right="0.9055118110236221" top="1.1417322834645669" bottom="0.9055118110236221" header="0" footer="0"/>
  <pageSetup paperSize="9"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1000"/>
  <sheetViews>
    <sheetView workbookViewId="0">
      <selection activeCell="A7" sqref="A7:F23"/>
    </sheetView>
  </sheetViews>
  <sheetFormatPr defaultColWidth="14.42578125" defaultRowHeight="15" customHeight="1"/>
  <cols>
    <col min="1" max="1" width="5.7109375" customWidth="1"/>
    <col min="2" max="2" width="28.5703125" customWidth="1"/>
    <col min="3" max="3" width="26.7109375" customWidth="1"/>
    <col min="4" max="6" width="24.7109375" customWidth="1"/>
    <col min="7" max="26" width="9.28515625" customWidth="1"/>
  </cols>
  <sheetData>
    <row r="1" spans="1:26" ht="15.75">
      <c r="A1" s="100" t="s">
        <v>911</v>
      </c>
      <c r="B1" s="102"/>
      <c r="C1" s="102"/>
      <c r="D1" s="102"/>
      <c r="E1" s="10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  <c r="Y1" s="232"/>
      <c r="Z1" s="232"/>
    </row>
    <row r="2" spans="1:26" ht="15.75">
      <c r="A2" s="102"/>
      <c r="B2" s="102"/>
      <c r="C2" s="102"/>
      <c r="D2" s="162"/>
      <c r="E2" s="16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2"/>
    </row>
    <row r="3" spans="1:26" ht="15.75">
      <c r="A3" s="963" t="s">
        <v>912</v>
      </c>
      <c r="B3" s="953"/>
      <c r="C3" s="953"/>
      <c r="D3" s="953"/>
      <c r="E3" s="953"/>
      <c r="F3" s="953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</row>
    <row r="4" spans="1:26" ht="15.75">
      <c r="A4" s="557"/>
      <c r="B4" s="101"/>
      <c r="C4" s="139" t="str">
        <f>'1'!$E$5</f>
        <v>KABUPATEN/KOTA</v>
      </c>
      <c r="D4" s="105" t="str">
        <f>'1'!$F$5</f>
        <v>KARANGANYAR</v>
      </c>
      <c r="E4" s="103"/>
      <c r="F4" s="557"/>
      <c r="G4" s="232"/>
      <c r="H4" s="232"/>
      <c r="I4" s="232"/>
      <c r="J4" s="232"/>
      <c r="K4" s="232"/>
      <c r="L4" s="232"/>
      <c r="M4" s="232"/>
      <c r="N4" s="232"/>
      <c r="O4" s="232"/>
      <c r="P4" s="232"/>
      <c r="Q4" s="232"/>
      <c r="R4" s="232"/>
      <c r="S4" s="232"/>
      <c r="T4" s="232"/>
      <c r="U4" s="232"/>
      <c r="V4" s="232"/>
      <c r="W4" s="232"/>
      <c r="X4" s="232"/>
      <c r="Y4" s="232"/>
      <c r="Z4" s="232"/>
    </row>
    <row r="5" spans="1:26" ht="15.75">
      <c r="A5" s="557"/>
      <c r="B5" s="101"/>
      <c r="C5" s="139" t="str">
        <f>'1'!$E$6</f>
        <v>TAHUN</v>
      </c>
      <c r="D5" s="105">
        <f>'1'!$F$6</f>
        <v>2023</v>
      </c>
      <c r="E5" s="101"/>
      <c r="F5" s="557"/>
      <c r="G5" s="232"/>
      <c r="H5" s="232"/>
      <c r="I5" s="232"/>
      <c r="J5" s="232"/>
      <c r="K5" s="232"/>
      <c r="L5" s="232"/>
      <c r="M5" s="232"/>
      <c r="N5" s="232"/>
      <c r="O5" s="232"/>
      <c r="P5" s="232"/>
      <c r="Q5" s="232"/>
      <c r="R5" s="232"/>
      <c r="S5" s="232"/>
      <c r="T5" s="232"/>
      <c r="U5" s="232"/>
      <c r="V5" s="232"/>
      <c r="W5" s="232"/>
      <c r="X5" s="232"/>
      <c r="Y5" s="232"/>
      <c r="Z5" s="232"/>
    </row>
    <row r="6" spans="1:26" ht="15.75">
      <c r="A6" s="106"/>
      <c r="B6" s="106"/>
      <c r="C6" s="106"/>
      <c r="D6" s="558"/>
      <c r="E6" s="558"/>
      <c r="F6" s="558"/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232"/>
      <c r="S6" s="232"/>
      <c r="T6" s="232"/>
      <c r="U6" s="232"/>
      <c r="V6" s="232"/>
      <c r="W6" s="232"/>
      <c r="X6" s="232"/>
      <c r="Y6" s="232"/>
      <c r="Z6" s="232"/>
    </row>
    <row r="7" spans="1:26" ht="19.5" customHeight="1">
      <c r="A7" s="964" t="s">
        <v>4</v>
      </c>
      <c r="B7" s="964" t="s">
        <v>498</v>
      </c>
      <c r="C7" s="964" t="str">
        <f>'12'!C7</f>
        <v>DESA</v>
      </c>
      <c r="D7" s="969" t="s">
        <v>913</v>
      </c>
      <c r="E7" s="969" t="s">
        <v>914</v>
      </c>
      <c r="F7" s="969" t="s">
        <v>915</v>
      </c>
      <c r="G7" s="232"/>
      <c r="H7" s="232"/>
      <c r="I7" s="232"/>
      <c r="J7" s="232"/>
      <c r="K7" s="232"/>
      <c r="L7" s="232"/>
      <c r="M7" s="232"/>
      <c r="N7" s="232"/>
      <c r="O7" s="232"/>
      <c r="P7" s="232"/>
      <c r="Q7" s="232"/>
      <c r="R7" s="232"/>
      <c r="S7" s="232"/>
      <c r="T7" s="232"/>
      <c r="U7" s="232"/>
      <c r="V7" s="232"/>
      <c r="W7" s="232"/>
      <c r="X7" s="232"/>
      <c r="Y7" s="232"/>
      <c r="Z7" s="232"/>
    </row>
    <row r="8" spans="1:26" ht="19.5" customHeight="1">
      <c r="A8" s="965"/>
      <c r="B8" s="965"/>
      <c r="C8" s="965"/>
      <c r="D8" s="965"/>
      <c r="E8" s="965"/>
      <c r="F8" s="965"/>
      <c r="G8" s="232"/>
      <c r="H8" s="232"/>
      <c r="I8" s="232"/>
      <c r="J8" s="232"/>
      <c r="K8" s="232"/>
      <c r="L8" s="232"/>
      <c r="M8" s="232"/>
      <c r="N8" s="232"/>
      <c r="O8" s="232"/>
      <c r="P8" s="232"/>
      <c r="Q8" s="232"/>
      <c r="R8" s="232"/>
      <c r="S8" s="232"/>
      <c r="T8" s="232"/>
      <c r="U8" s="232"/>
      <c r="V8" s="232"/>
      <c r="W8" s="232"/>
      <c r="X8" s="232"/>
      <c r="Y8" s="232"/>
      <c r="Z8" s="232"/>
    </row>
    <row r="9" spans="1:26" ht="19.5" customHeight="1">
      <c r="A9" s="955"/>
      <c r="B9" s="955"/>
      <c r="C9" s="955"/>
      <c r="D9" s="955"/>
      <c r="E9" s="955"/>
      <c r="F9" s="955"/>
      <c r="G9" s="232"/>
      <c r="H9" s="232"/>
      <c r="I9" s="232"/>
      <c r="J9" s="232"/>
      <c r="K9" s="232"/>
      <c r="L9" s="232"/>
      <c r="M9" s="232"/>
      <c r="N9" s="232"/>
      <c r="O9" s="232"/>
      <c r="P9" s="232"/>
      <c r="Q9" s="232"/>
      <c r="R9" s="232"/>
      <c r="S9" s="232"/>
      <c r="T9" s="232"/>
      <c r="U9" s="232"/>
      <c r="V9" s="232"/>
      <c r="W9" s="232"/>
      <c r="X9" s="232"/>
      <c r="Y9" s="232"/>
      <c r="Z9" s="232"/>
    </row>
    <row r="10" spans="1:26">
      <c r="A10" s="115">
        <v>1</v>
      </c>
      <c r="B10" s="142">
        <v>2</v>
      </c>
      <c r="C10" s="115">
        <v>3</v>
      </c>
      <c r="D10" s="115">
        <v>4</v>
      </c>
      <c r="E10" s="115">
        <v>5</v>
      </c>
      <c r="F10" s="115">
        <v>6</v>
      </c>
      <c r="G10" s="559"/>
      <c r="H10" s="559"/>
      <c r="I10" s="559"/>
      <c r="J10" s="559"/>
      <c r="K10" s="559"/>
      <c r="L10" s="559"/>
      <c r="M10" s="559"/>
      <c r="N10" s="559"/>
      <c r="O10" s="559"/>
      <c r="P10" s="559"/>
      <c r="Q10" s="559"/>
      <c r="R10" s="559"/>
      <c r="S10" s="559"/>
      <c r="T10" s="559"/>
      <c r="U10" s="559"/>
      <c r="V10" s="559"/>
      <c r="W10" s="559"/>
      <c r="X10" s="559"/>
      <c r="Y10" s="559"/>
      <c r="Z10" s="559"/>
    </row>
    <row r="11" spans="1:26" ht="15.75">
      <c r="A11" s="487">
        <v>1</v>
      </c>
      <c r="B11" s="199" t="str">
        <f>'9'!C9</f>
        <v>PUSKESMAS JUMAPOLO</v>
      </c>
      <c r="C11" s="325" t="s">
        <v>794</v>
      </c>
      <c r="D11" s="229">
        <v>1</v>
      </c>
      <c r="E11" s="229">
        <v>1</v>
      </c>
      <c r="F11" s="350">
        <f t="shared" ref="F11:F23" si="0">E11/D11*100</f>
        <v>100</v>
      </c>
      <c r="G11" s="232"/>
      <c r="H11" s="232"/>
      <c r="I11" s="232"/>
      <c r="J11" s="232"/>
      <c r="K11" s="232"/>
      <c r="L11" s="232"/>
      <c r="M11" s="232"/>
      <c r="N11" s="232"/>
      <c r="O11" s="232"/>
      <c r="P11" s="232"/>
      <c r="Q11" s="232"/>
      <c r="R11" s="232"/>
      <c r="S11" s="232"/>
      <c r="T11" s="232"/>
      <c r="U11" s="232"/>
      <c r="V11" s="232"/>
      <c r="W11" s="232"/>
      <c r="X11" s="232"/>
      <c r="Y11" s="232"/>
      <c r="Z11" s="232"/>
    </row>
    <row r="12" spans="1:26" ht="15.75">
      <c r="A12" s="487">
        <v>2</v>
      </c>
      <c r="B12" s="199"/>
      <c r="C12" s="325" t="s">
        <v>795</v>
      </c>
      <c r="D12" s="229">
        <v>1</v>
      </c>
      <c r="E12" s="229">
        <v>1</v>
      </c>
      <c r="F12" s="350">
        <f t="shared" si="0"/>
        <v>100</v>
      </c>
      <c r="G12" s="232"/>
      <c r="H12" s="232"/>
      <c r="I12" s="232"/>
      <c r="J12" s="232"/>
      <c r="K12" s="232"/>
      <c r="L12" s="232"/>
      <c r="M12" s="232"/>
      <c r="N12" s="232"/>
      <c r="O12" s="232"/>
      <c r="P12" s="232"/>
      <c r="Q12" s="232"/>
      <c r="R12" s="232"/>
      <c r="S12" s="232"/>
      <c r="T12" s="232"/>
      <c r="U12" s="232"/>
      <c r="V12" s="232"/>
      <c r="W12" s="232"/>
      <c r="X12" s="232"/>
      <c r="Y12" s="232"/>
      <c r="Z12" s="232"/>
    </row>
    <row r="13" spans="1:26" ht="15.75">
      <c r="A13" s="487">
        <v>3</v>
      </c>
      <c r="B13" s="199"/>
      <c r="C13" s="325" t="s">
        <v>796</v>
      </c>
      <c r="D13" s="229">
        <v>1</v>
      </c>
      <c r="E13" s="229">
        <v>1</v>
      </c>
      <c r="F13" s="350">
        <f t="shared" si="0"/>
        <v>100</v>
      </c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2"/>
      <c r="X13" s="232"/>
      <c r="Y13" s="232"/>
      <c r="Z13" s="232"/>
    </row>
    <row r="14" spans="1:26" ht="15.75">
      <c r="A14" s="487">
        <v>4</v>
      </c>
      <c r="B14" s="199"/>
      <c r="C14" s="325" t="s">
        <v>797</v>
      </c>
      <c r="D14" s="229">
        <v>1</v>
      </c>
      <c r="E14" s="229">
        <v>1</v>
      </c>
      <c r="F14" s="350">
        <f t="shared" si="0"/>
        <v>100</v>
      </c>
      <c r="G14" s="232"/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32"/>
      <c r="S14" s="232"/>
      <c r="T14" s="232"/>
      <c r="U14" s="232"/>
      <c r="V14" s="232"/>
      <c r="W14" s="232"/>
      <c r="X14" s="232"/>
      <c r="Y14" s="232"/>
      <c r="Z14" s="232"/>
    </row>
    <row r="15" spans="1:26" ht="15.75">
      <c r="A15" s="487">
        <v>5</v>
      </c>
      <c r="B15" s="199"/>
      <c r="C15" s="325" t="s">
        <v>798</v>
      </c>
      <c r="D15" s="229">
        <v>1</v>
      </c>
      <c r="E15" s="229">
        <v>1</v>
      </c>
      <c r="F15" s="350">
        <f t="shared" si="0"/>
        <v>100</v>
      </c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  <c r="Y15" s="232"/>
      <c r="Z15" s="232"/>
    </row>
    <row r="16" spans="1:26" ht="15.75">
      <c r="A16" s="487">
        <v>6</v>
      </c>
      <c r="B16" s="199"/>
      <c r="C16" s="325" t="s">
        <v>799</v>
      </c>
      <c r="D16" s="229">
        <v>1</v>
      </c>
      <c r="E16" s="229">
        <v>1</v>
      </c>
      <c r="F16" s="350">
        <f t="shared" si="0"/>
        <v>100</v>
      </c>
      <c r="G16" s="232"/>
      <c r="H16" s="232"/>
      <c r="I16" s="232"/>
      <c r="J16" s="232"/>
      <c r="K16" s="232"/>
      <c r="L16" s="232"/>
      <c r="M16" s="232"/>
      <c r="N16" s="232"/>
      <c r="O16" s="232"/>
      <c r="P16" s="232"/>
      <c r="Q16" s="232"/>
      <c r="R16" s="232"/>
      <c r="S16" s="232"/>
      <c r="T16" s="232"/>
      <c r="U16" s="232"/>
      <c r="V16" s="232"/>
      <c r="W16" s="232"/>
      <c r="X16" s="232"/>
      <c r="Y16" s="232"/>
      <c r="Z16" s="232"/>
    </row>
    <row r="17" spans="1:26" ht="15.75">
      <c r="A17" s="487">
        <v>7</v>
      </c>
      <c r="B17" s="199"/>
      <c r="C17" s="325" t="s">
        <v>800</v>
      </c>
      <c r="D17" s="229">
        <v>1</v>
      </c>
      <c r="E17" s="229">
        <v>1</v>
      </c>
      <c r="F17" s="350">
        <f t="shared" si="0"/>
        <v>100</v>
      </c>
      <c r="G17" s="232"/>
      <c r="H17" s="232"/>
      <c r="I17" s="232"/>
      <c r="J17" s="232"/>
      <c r="K17" s="232"/>
      <c r="L17" s="232"/>
      <c r="M17" s="232"/>
      <c r="N17" s="232"/>
      <c r="O17" s="232"/>
      <c r="P17" s="232"/>
      <c r="Q17" s="232"/>
      <c r="R17" s="232"/>
      <c r="S17" s="232"/>
      <c r="T17" s="232"/>
      <c r="U17" s="232"/>
      <c r="V17" s="232"/>
      <c r="W17" s="232"/>
      <c r="X17" s="232"/>
      <c r="Y17" s="232"/>
      <c r="Z17" s="232"/>
    </row>
    <row r="18" spans="1:26" ht="15.75">
      <c r="A18" s="487">
        <v>8</v>
      </c>
      <c r="B18" s="199"/>
      <c r="C18" s="325" t="s">
        <v>801</v>
      </c>
      <c r="D18" s="229">
        <v>1</v>
      </c>
      <c r="E18" s="229">
        <v>1</v>
      </c>
      <c r="F18" s="350">
        <f t="shared" si="0"/>
        <v>100</v>
      </c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2"/>
      <c r="X18" s="232"/>
      <c r="Y18" s="232"/>
      <c r="Z18" s="232"/>
    </row>
    <row r="19" spans="1:26" ht="15.75">
      <c r="A19" s="487">
        <v>9</v>
      </c>
      <c r="B19" s="199"/>
      <c r="C19" s="325" t="s">
        <v>802</v>
      </c>
      <c r="D19" s="229">
        <v>1</v>
      </c>
      <c r="E19" s="229">
        <v>1</v>
      </c>
      <c r="F19" s="350">
        <f t="shared" si="0"/>
        <v>100</v>
      </c>
      <c r="G19" s="232"/>
      <c r="H19" s="232"/>
      <c r="I19" s="232"/>
      <c r="J19" s="232"/>
      <c r="K19" s="232"/>
      <c r="L19" s="232"/>
      <c r="M19" s="232"/>
      <c r="N19" s="232"/>
      <c r="O19" s="232"/>
      <c r="P19" s="232"/>
      <c r="Q19" s="232"/>
      <c r="R19" s="232"/>
      <c r="S19" s="232"/>
      <c r="T19" s="232"/>
      <c r="U19" s="232"/>
      <c r="V19" s="232"/>
      <c r="W19" s="232"/>
      <c r="X19" s="232"/>
      <c r="Y19" s="232"/>
      <c r="Z19" s="232"/>
    </row>
    <row r="20" spans="1:26" ht="15.75">
      <c r="A20" s="487">
        <v>10</v>
      </c>
      <c r="B20" s="199"/>
      <c r="C20" s="325" t="s">
        <v>500</v>
      </c>
      <c r="D20" s="229">
        <v>1</v>
      </c>
      <c r="E20" s="229">
        <v>1</v>
      </c>
      <c r="F20" s="350">
        <f t="shared" si="0"/>
        <v>100</v>
      </c>
      <c r="G20" s="232"/>
      <c r="H20" s="232"/>
      <c r="I20" s="232"/>
      <c r="J20" s="232"/>
      <c r="K20" s="232"/>
      <c r="L20" s="232"/>
      <c r="M20" s="232"/>
      <c r="N20" s="232"/>
      <c r="O20" s="232"/>
      <c r="P20" s="232"/>
      <c r="Q20" s="232"/>
      <c r="R20" s="232"/>
      <c r="S20" s="232"/>
      <c r="T20" s="232"/>
      <c r="U20" s="232"/>
      <c r="V20" s="232"/>
      <c r="W20" s="232"/>
      <c r="X20" s="232"/>
      <c r="Y20" s="232"/>
      <c r="Z20" s="232"/>
    </row>
    <row r="21" spans="1:26" ht="15.75" customHeight="1">
      <c r="A21" s="487">
        <v>11</v>
      </c>
      <c r="B21" s="199"/>
      <c r="C21" s="325" t="s">
        <v>803</v>
      </c>
      <c r="D21" s="229">
        <v>1</v>
      </c>
      <c r="E21" s="229">
        <v>1</v>
      </c>
      <c r="F21" s="350">
        <f t="shared" si="0"/>
        <v>100</v>
      </c>
      <c r="G21" s="232"/>
      <c r="H21" s="232"/>
      <c r="I21" s="232"/>
      <c r="J21" s="232"/>
      <c r="K21" s="232"/>
      <c r="L21" s="232"/>
      <c r="M21" s="232"/>
      <c r="N21" s="232"/>
      <c r="O21" s="232"/>
      <c r="P21" s="232"/>
      <c r="Q21" s="232"/>
      <c r="R21" s="232"/>
      <c r="S21" s="232"/>
      <c r="T21" s="232"/>
      <c r="U21" s="232"/>
      <c r="V21" s="232"/>
      <c r="W21" s="232"/>
      <c r="X21" s="232"/>
      <c r="Y21" s="232"/>
      <c r="Z21" s="232"/>
    </row>
    <row r="22" spans="1:26" ht="15.75" customHeight="1">
      <c r="A22" s="487">
        <v>12</v>
      </c>
      <c r="B22" s="199"/>
      <c r="C22" s="325" t="s">
        <v>804</v>
      </c>
      <c r="D22" s="229">
        <v>1</v>
      </c>
      <c r="E22" s="229">
        <v>1</v>
      </c>
      <c r="F22" s="350">
        <f t="shared" si="0"/>
        <v>100</v>
      </c>
      <c r="G22" s="232"/>
      <c r="H22" s="232"/>
      <c r="I22" s="232"/>
      <c r="J22" s="232"/>
      <c r="K22" s="232"/>
      <c r="L22" s="232"/>
      <c r="M22" s="232"/>
      <c r="N22" s="232"/>
      <c r="O22" s="232"/>
      <c r="P22" s="232"/>
      <c r="Q22" s="232"/>
      <c r="R22" s="232"/>
      <c r="S22" s="232"/>
      <c r="T22" s="232"/>
      <c r="U22" s="232"/>
      <c r="V22" s="232"/>
      <c r="W22" s="232"/>
      <c r="X22" s="232"/>
      <c r="Y22" s="232"/>
      <c r="Z22" s="232"/>
    </row>
    <row r="23" spans="1:26" ht="15.75" customHeight="1">
      <c r="A23" s="417" t="s">
        <v>591</v>
      </c>
      <c r="B23" s="215"/>
      <c r="C23" s="215"/>
      <c r="D23" s="217">
        <f t="shared" ref="D23:E23" si="1">SUM(D11:D22)</f>
        <v>12</v>
      </c>
      <c r="E23" s="217">
        <f t="shared" si="1"/>
        <v>12</v>
      </c>
      <c r="F23" s="221">
        <f t="shared" si="0"/>
        <v>100</v>
      </c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2"/>
      <c r="X23" s="232"/>
      <c r="Y23" s="232"/>
      <c r="Z23" s="232"/>
    </row>
    <row r="24" spans="1:26" ht="15.75" customHeight="1">
      <c r="A24" s="420"/>
      <c r="B24" s="162"/>
      <c r="C24" s="16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</row>
    <row r="25" spans="1:26" ht="15.75" customHeight="1">
      <c r="A25" s="137" t="s">
        <v>505</v>
      </c>
      <c r="B25" s="102"/>
      <c r="C25" s="102"/>
      <c r="D25" s="232"/>
      <c r="E25" s="232"/>
      <c r="F25" s="232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232"/>
      <c r="X25" s="232"/>
      <c r="Y25" s="232"/>
      <c r="Z25" s="232"/>
    </row>
    <row r="26" spans="1:26" ht="15.75" customHeight="1">
      <c r="A26" s="232"/>
      <c r="B26" s="232"/>
      <c r="C26" s="232"/>
      <c r="D26" s="232"/>
      <c r="E26" s="232"/>
      <c r="F26" s="232"/>
      <c r="G26" s="232"/>
      <c r="H26" s="232"/>
      <c r="I26" s="232"/>
      <c r="J26" s="232"/>
      <c r="K26" s="232"/>
      <c r="L26" s="232"/>
      <c r="M26" s="232"/>
      <c r="N26" s="232"/>
      <c r="O26" s="232"/>
      <c r="P26" s="232"/>
      <c r="Q26" s="232"/>
      <c r="R26" s="232"/>
      <c r="S26" s="232"/>
      <c r="T26" s="232"/>
      <c r="U26" s="232"/>
      <c r="V26" s="232"/>
      <c r="W26" s="232"/>
      <c r="X26" s="232"/>
      <c r="Y26" s="232"/>
      <c r="Z26" s="232"/>
    </row>
    <row r="27" spans="1:26" ht="15.75" customHeight="1">
      <c r="A27" s="232"/>
      <c r="B27" s="232"/>
      <c r="C27" s="232"/>
      <c r="D27" s="232"/>
      <c r="E27" s="232"/>
      <c r="F27" s="232"/>
      <c r="G27" s="232"/>
      <c r="H27" s="232"/>
      <c r="I27" s="232"/>
      <c r="J27" s="232"/>
      <c r="K27" s="232"/>
      <c r="L27" s="232"/>
      <c r="M27" s="232"/>
      <c r="N27" s="232"/>
      <c r="O27" s="232"/>
      <c r="P27" s="232"/>
      <c r="Q27" s="232"/>
      <c r="R27" s="232"/>
      <c r="S27" s="232"/>
      <c r="T27" s="232"/>
      <c r="U27" s="232"/>
      <c r="V27" s="232"/>
      <c r="W27" s="232"/>
      <c r="X27" s="232"/>
      <c r="Y27" s="232"/>
      <c r="Z27" s="232"/>
    </row>
    <row r="28" spans="1:26" ht="15.75" customHeight="1">
      <c r="A28" s="232"/>
      <c r="B28" s="232"/>
      <c r="C28" s="232"/>
      <c r="D28" s="232"/>
      <c r="E28" s="232"/>
      <c r="F28" s="232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</row>
    <row r="29" spans="1:26" ht="15.75" customHeight="1">
      <c r="A29" s="232"/>
      <c r="B29" s="232"/>
      <c r="C29" s="232"/>
      <c r="D29" s="232"/>
      <c r="E29" s="232"/>
      <c r="F29" s="232"/>
      <c r="G29" s="232"/>
      <c r="H29" s="232"/>
      <c r="I29" s="232"/>
      <c r="J29" s="232"/>
      <c r="K29" s="232"/>
      <c r="L29" s="232"/>
      <c r="M29" s="232"/>
      <c r="N29" s="232"/>
      <c r="O29" s="232"/>
      <c r="P29" s="232"/>
      <c r="Q29" s="232"/>
      <c r="R29" s="232"/>
      <c r="S29" s="232"/>
      <c r="T29" s="232"/>
      <c r="U29" s="232"/>
      <c r="V29" s="232"/>
      <c r="W29" s="232"/>
      <c r="X29" s="232"/>
      <c r="Y29" s="232"/>
      <c r="Z29" s="232"/>
    </row>
    <row r="30" spans="1:26" ht="15.75" customHeight="1">
      <c r="A30" s="232"/>
      <c r="B30" s="232"/>
      <c r="C30" s="232"/>
      <c r="D30" s="232"/>
      <c r="E30" s="232"/>
      <c r="F30" s="232"/>
      <c r="G30" s="232"/>
      <c r="H30" s="232"/>
      <c r="I30" s="232"/>
      <c r="J30" s="232"/>
      <c r="K30" s="232"/>
      <c r="L30" s="232"/>
      <c r="M30" s="232"/>
      <c r="N30" s="232"/>
      <c r="O30" s="232"/>
      <c r="P30" s="232"/>
      <c r="Q30" s="232"/>
      <c r="R30" s="232"/>
      <c r="S30" s="232"/>
      <c r="T30" s="232"/>
      <c r="U30" s="232"/>
      <c r="V30" s="232"/>
      <c r="W30" s="232"/>
      <c r="X30" s="232"/>
      <c r="Y30" s="232"/>
      <c r="Z30" s="232"/>
    </row>
    <row r="31" spans="1:26" ht="15.75" customHeight="1">
      <c r="A31" s="232"/>
      <c r="B31" s="232"/>
      <c r="C31" s="232"/>
      <c r="D31" s="232"/>
      <c r="E31" s="232"/>
      <c r="F31" s="232"/>
      <c r="G31" s="232"/>
      <c r="H31" s="232"/>
      <c r="I31" s="232"/>
      <c r="J31" s="232"/>
      <c r="K31" s="232"/>
      <c r="L31" s="232"/>
      <c r="M31" s="232"/>
      <c r="N31" s="232"/>
      <c r="O31" s="232"/>
      <c r="P31" s="232"/>
      <c r="Q31" s="232"/>
      <c r="R31" s="232"/>
      <c r="S31" s="232"/>
      <c r="T31" s="232"/>
      <c r="U31" s="232"/>
      <c r="V31" s="232"/>
      <c r="W31" s="232"/>
      <c r="X31" s="232"/>
      <c r="Y31" s="232"/>
      <c r="Z31" s="232"/>
    </row>
    <row r="32" spans="1:26" ht="15.75" customHeight="1">
      <c r="A32" s="232"/>
      <c r="B32" s="232"/>
      <c r="C32" s="232"/>
      <c r="D32" s="232"/>
      <c r="E32" s="232"/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</row>
    <row r="33" spans="1:26" ht="15.75" customHeight="1">
      <c r="A33" s="232"/>
      <c r="B33" s="232"/>
      <c r="C33" s="232"/>
      <c r="D33" s="232"/>
      <c r="E33" s="232"/>
      <c r="F33" s="232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2"/>
      <c r="X33" s="232"/>
      <c r="Y33" s="232"/>
      <c r="Z33" s="232"/>
    </row>
    <row r="34" spans="1:26" ht="19.5" customHeight="1">
      <c r="A34" s="232"/>
      <c r="B34" s="232"/>
      <c r="C34" s="232"/>
      <c r="D34" s="232"/>
      <c r="E34" s="232"/>
      <c r="F34" s="232"/>
      <c r="G34" s="232"/>
      <c r="H34" s="232"/>
      <c r="I34" s="232"/>
      <c r="J34" s="232"/>
      <c r="K34" s="232"/>
      <c r="L34" s="232"/>
      <c r="M34" s="232"/>
      <c r="N34" s="232"/>
      <c r="O34" s="232"/>
      <c r="P34" s="232"/>
      <c r="Q34" s="232"/>
      <c r="R34" s="232"/>
      <c r="S34" s="232"/>
      <c r="T34" s="232"/>
      <c r="U34" s="232"/>
      <c r="V34" s="232"/>
      <c r="W34" s="232"/>
      <c r="X34" s="232"/>
      <c r="Y34" s="232"/>
      <c r="Z34" s="232"/>
    </row>
    <row r="35" spans="1:26" ht="15.75" customHeight="1">
      <c r="A35" s="232"/>
      <c r="B35" s="232"/>
      <c r="C35" s="232"/>
      <c r="D35" s="232"/>
      <c r="E35" s="232"/>
      <c r="F35" s="232"/>
      <c r="G35" s="232"/>
      <c r="H35" s="232"/>
      <c r="I35" s="232"/>
      <c r="J35" s="232"/>
      <c r="K35" s="232"/>
      <c r="L35" s="232"/>
      <c r="M35" s="232"/>
      <c r="N35" s="232"/>
      <c r="O35" s="232"/>
      <c r="P35" s="232"/>
      <c r="Q35" s="232"/>
      <c r="R35" s="232"/>
      <c r="S35" s="232"/>
      <c r="T35" s="232"/>
      <c r="U35" s="232"/>
      <c r="V35" s="232"/>
      <c r="W35" s="232"/>
      <c r="X35" s="232"/>
      <c r="Y35" s="232"/>
      <c r="Z35" s="232"/>
    </row>
    <row r="36" spans="1:26" ht="15.75" customHeight="1">
      <c r="A36" s="232"/>
      <c r="B36" s="232"/>
      <c r="C36" s="232"/>
      <c r="D36" s="232"/>
      <c r="E36" s="232"/>
      <c r="F36" s="232"/>
      <c r="G36" s="232"/>
      <c r="H36" s="232"/>
      <c r="I36" s="232"/>
      <c r="J36" s="232"/>
      <c r="K36" s="232"/>
      <c r="L36" s="232"/>
      <c r="M36" s="232"/>
      <c r="N36" s="232"/>
      <c r="O36" s="232"/>
      <c r="P36" s="232"/>
      <c r="Q36" s="232"/>
      <c r="R36" s="232"/>
      <c r="S36" s="232"/>
      <c r="T36" s="232"/>
      <c r="U36" s="232"/>
      <c r="V36" s="232"/>
      <c r="W36" s="232"/>
      <c r="X36" s="232"/>
      <c r="Y36" s="232"/>
      <c r="Z36" s="232"/>
    </row>
    <row r="37" spans="1:26" ht="15.75" customHeight="1">
      <c r="A37" s="232"/>
      <c r="B37" s="232"/>
      <c r="C37" s="232"/>
      <c r="D37" s="232"/>
      <c r="E37" s="232"/>
      <c r="F37" s="232"/>
      <c r="G37" s="232"/>
      <c r="H37" s="232"/>
      <c r="I37" s="232"/>
      <c r="J37" s="232"/>
      <c r="K37" s="232"/>
      <c r="L37" s="232"/>
      <c r="M37" s="232"/>
      <c r="N37" s="232"/>
      <c r="O37" s="232"/>
      <c r="P37" s="232"/>
      <c r="Q37" s="232"/>
      <c r="R37" s="232"/>
      <c r="S37" s="232"/>
      <c r="T37" s="232"/>
      <c r="U37" s="232"/>
      <c r="V37" s="232"/>
      <c r="W37" s="232"/>
      <c r="X37" s="232"/>
      <c r="Y37" s="232"/>
      <c r="Z37" s="232"/>
    </row>
    <row r="38" spans="1:26" ht="15.75" customHeight="1">
      <c r="A38" s="232"/>
      <c r="B38" s="232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2"/>
      <c r="X38" s="232"/>
      <c r="Y38" s="232"/>
      <c r="Z38" s="232"/>
    </row>
    <row r="39" spans="1:26" ht="15.75" customHeight="1">
      <c r="A39" s="232"/>
      <c r="B39" s="232"/>
      <c r="C39" s="232"/>
      <c r="D39" s="232"/>
      <c r="E39" s="232"/>
      <c r="F39" s="232"/>
      <c r="G39" s="232"/>
      <c r="H39" s="232"/>
      <c r="I39" s="232"/>
      <c r="J39" s="232"/>
      <c r="K39" s="232"/>
      <c r="L39" s="232"/>
      <c r="M39" s="232"/>
      <c r="N39" s="232"/>
      <c r="O39" s="232"/>
      <c r="P39" s="232"/>
      <c r="Q39" s="232"/>
      <c r="R39" s="232"/>
      <c r="S39" s="232"/>
      <c r="T39" s="232"/>
      <c r="U39" s="232"/>
      <c r="V39" s="232"/>
      <c r="W39" s="232"/>
      <c r="X39" s="232"/>
      <c r="Y39" s="232"/>
      <c r="Z39" s="232"/>
    </row>
    <row r="40" spans="1:26" ht="15.75" customHeight="1">
      <c r="A40" s="232"/>
      <c r="B40" s="232"/>
      <c r="C40" s="232"/>
      <c r="D40" s="232"/>
      <c r="E40" s="232"/>
      <c r="F40" s="232"/>
      <c r="G40" s="232"/>
      <c r="H40" s="232"/>
      <c r="I40" s="232"/>
      <c r="J40" s="232"/>
      <c r="K40" s="232"/>
      <c r="L40" s="232"/>
      <c r="M40" s="232"/>
      <c r="N40" s="232"/>
      <c r="O40" s="232"/>
      <c r="P40" s="232"/>
      <c r="Q40" s="232"/>
      <c r="R40" s="232"/>
      <c r="S40" s="232"/>
      <c r="T40" s="232"/>
      <c r="U40" s="232"/>
      <c r="V40" s="232"/>
      <c r="W40" s="232"/>
      <c r="X40" s="232"/>
      <c r="Y40" s="232"/>
      <c r="Z40" s="232"/>
    </row>
    <row r="41" spans="1:26" ht="15.75" customHeight="1">
      <c r="A41" s="232"/>
      <c r="B41" s="232"/>
      <c r="C41" s="232"/>
      <c r="D41" s="232"/>
      <c r="E41" s="232"/>
      <c r="F41" s="232"/>
      <c r="G41" s="232"/>
      <c r="H41" s="232"/>
      <c r="I41" s="232"/>
      <c r="J41" s="232"/>
      <c r="K41" s="232"/>
      <c r="L41" s="232"/>
      <c r="M41" s="232"/>
      <c r="N41" s="232"/>
      <c r="O41" s="232"/>
      <c r="P41" s="232"/>
      <c r="Q41" s="232"/>
      <c r="R41" s="232"/>
      <c r="S41" s="232"/>
      <c r="T41" s="232"/>
      <c r="U41" s="232"/>
      <c r="V41" s="232"/>
      <c r="W41" s="232"/>
      <c r="X41" s="232"/>
      <c r="Y41" s="232"/>
      <c r="Z41" s="232"/>
    </row>
    <row r="42" spans="1:26" ht="15.75" customHeight="1">
      <c r="A42" s="232"/>
      <c r="B42" s="232"/>
      <c r="C42" s="232"/>
      <c r="D42" s="232"/>
      <c r="E42" s="232"/>
      <c r="F42" s="232"/>
      <c r="G42" s="232"/>
      <c r="H42" s="232"/>
      <c r="I42" s="232"/>
      <c r="J42" s="232"/>
      <c r="K42" s="232"/>
      <c r="L42" s="232"/>
      <c r="M42" s="232"/>
      <c r="N42" s="232"/>
      <c r="O42" s="232"/>
      <c r="P42" s="232"/>
      <c r="Q42" s="232"/>
      <c r="R42" s="232"/>
      <c r="S42" s="232"/>
      <c r="T42" s="232"/>
      <c r="U42" s="232"/>
      <c r="V42" s="232"/>
      <c r="W42" s="232"/>
      <c r="X42" s="232"/>
      <c r="Y42" s="232"/>
      <c r="Z42" s="232"/>
    </row>
    <row r="43" spans="1:26" ht="15.75" customHeight="1">
      <c r="A43" s="232"/>
      <c r="B43" s="232"/>
      <c r="C43" s="232"/>
      <c r="D43" s="232"/>
      <c r="E43" s="232"/>
      <c r="F43" s="232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2"/>
      <c r="X43" s="232"/>
      <c r="Y43" s="232"/>
      <c r="Z43" s="232"/>
    </row>
    <row r="44" spans="1:26" ht="15.75" customHeight="1">
      <c r="A44" s="232"/>
      <c r="B44" s="232"/>
      <c r="C44" s="232"/>
      <c r="D44" s="232"/>
      <c r="E44" s="232"/>
      <c r="F44" s="232"/>
      <c r="G44" s="232"/>
      <c r="H44" s="232"/>
      <c r="I44" s="232"/>
      <c r="J44" s="232"/>
      <c r="K44" s="232"/>
      <c r="L44" s="232"/>
      <c r="M44" s="232"/>
      <c r="N44" s="232"/>
      <c r="O44" s="232"/>
      <c r="P44" s="232"/>
      <c r="Q44" s="232"/>
      <c r="R44" s="232"/>
      <c r="S44" s="232"/>
      <c r="T44" s="232"/>
      <c r="U44" s="232"/>
      <c r="V44" s="232"/>
      <c r="W44" s="232"/>
      <c r="X44" s="232"/>
      <c r="Y44" s="232"/>
      <c r="Z44" s="232"/>
    </row>
    <row r="45" spans="1:26" ht="15.75" customHeight="1">
      <c r="A45" s="232"/>
      <c r="B45" s="232"/>
      <c r="C45" s="232"/>
      <c r="D45" s="232"/>
      <c r="E45" s="232"/>
      <c r="F45" s="232"/>
      <c r="G45" s="232"/>
      <c r="H45" s="232"/>
      <c r="I45" s="232"/>
      <c r="J45" s="232"/>
      <c r="K45" s="232"/>
      <c r="L45" s="232"/>
      <c r="M45" s="232"/>
      <c r="N45" s="232"/>
      <c r="O45" s="232"/>
      <c r="P45" s="232"/>
      <c r="Q45" s="232"/>
      <c r="R45" s="232"/>
      <c r="S45" s="232"/>
      <c r="T45" s="232"/>
      <c r="U45" s="232"/>
      <c r="V45" s="232"/>
      <c r="W45" s="232"/>
      <c r="X45" s="232"/>
      <c r="Y45" s="232"/>
      <c r="Z45" s="232"/>
    </row>
    <row r="46" spans="1:26" ht="15.75" customHeight="1">
      <c r="A46" s="232"/>
      <c r="B46" s="232"/>
      <c r="C46" s="232"/>
      <c r="D46" s="232"/>
      <c r="E46" s="232"/>
      <c r="F46" s="232"/>
      <c r="G46" s="232"/>
      <c r="H46" s="232"/>
      <c r="I46" s="232"/>
      <c r="J46" s="232"/>
      <c r="K46" s="232"/>
      <c r="L46" s="232"/>
      <c r="M46" s="232"/>
      <c r="N46" s="232"/>
      <c r="O46" s="232"/>
      <c r="P46" s="232"/>
      <c r="Q46" s="232"/>
      <c r="R46" s="232"/>
      <c r="S46" s="232"/>
      <c r="T46" s="232"/>
      <c r="U46" s="232"/>
      <c r="V46" s="232"/>
      <c r="W46" s="232"/>
      <c r="X46" s="232"/>
      <c r="Y46" s="232"/>
      <c r="Z46" s="232"/>
    </row>
    <row r="47" spans="1:26" ht="15.75" customHeight="1">
      <c r="A47" s="232"/>
      <c r="B47" s="232"/>
      <c r="C47" s="232"/>
      <c r="D47" s="232"/>
      <c r="E47" s="232"/>
      <c r="F47" s="232"/>
      <c r="G47" s="232"/>
      <c r="H47" s="232"/>
      <c r="I47" s="232"/>
      <c r="J47" s="232"/>
      <c r="K47" s="232"/>
      <c r="L47" s="232"/>
      <c r="M47" s="232"/>
      <c r="N47" s="232"/>
      <c r="O47" s="232"/>
      <c r="P47" s="232"/>
      <c r="Q47" s="232"/>
      <c r="R47" s="232"/>
      <c r="S47" s="232"/>
      <c r="T47" s="232"/>
      <c r="U47" s="232"/>
      <c r="V47" s="232"/>
      <c r="W47" s="232"/>
      <c r="X47" s="232"/>
      <c r="Y47" s="232"/>
      <c r="Z47" s="232"/>
    </row>
    <row r="48" spans="1:26" ht="15.75" customHeight="1">
      <c r="A48" s="232"/>
      <c r="B48" s="232"/>
      <c r="C48" s="232"/>
      <c r="D48" s="232"/>
      <c r="E48" s="232"/>
      <c r="F48" s="232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2"/>
      <c r="X48" s="232"/>
      <c r="Y48" s="232"/>
      <c r="Z48" s="232"/>
    </row>
    <row r="49" spans="1:26" ht="15.75" customHeight="1">
      <c r="A49" s="232"/>
      <c r="B49" s="232"/>
      <c r="C49" s="232"/>
      <c r="D49" s="232"/>
      <c r="E49" s="232"/>
      <c r="F49" s="232"/>
      <c r="G49" s="232"/>
      <c r="H49" s="232"/>
      <c r="I49" s="232"/>
      <c r="J49" s="232"/>
      <c r="K49" s="232"/>
      <c r="L49" s="232"/>
      <c r="M49" s="232"/>
      <c r="N49" s="232"/>
      <c r="O49" s="232"/>
      <c r="P49" s="232"/>
      <c r="Q49" s="232"/>
      <c r="R49" s="232"/>
      <c r="S49" s="232"/>
      <c r="T49" s="232"/>
      <c r="U49" s="232"/>
      <c r="V49" s="232"/>
      <c r="W49" s="232"/>
      <c r="X49" s="232"/>
      <c r="Y49" s="232"/>
      <c r="Z49" s="232"/>
    </row>
    <row r="50" spans="1:26" ht="15.75" customHeight="1">
      <c r="A50" s="232"/>
      <c r="B50" s="232"/>
      <c r="C50" s="232"/>
      <c r="D50" s="232"/>
      <c r="E50" s="232"/>
      <c r="F50" s="232"/>
      <c r="G50" s="232"/>
      <c r="H50" s="232"/>
      <c r="I50" s="232"/>
      <c r="J50" s="232"/>
      <c r="K50" s="232"/>
      <c r="L50" s="232"/>
      <c r="M50" s="232"/>
      <c r="N50" s="232"/>
      <c r="O50" s="232"/>
      <c r="P50" s="232"/>
      <c r="Q50" s="232"/>
      <c r="R50" s="232"/>
      <c r="S50" s="232"/>
      <c r="T50" s="232"/>
      <c r="U50" s="232"/>
      <c r="V50" s="232"/>
      <c r="W50" s="232"/>
      <c r="X50" s="232"/>
      <c r="Y50" s="232"/>
      <c r="Z50" s="232"/>
    </row>
    <row r="51" spans="1:26" ht="15.75" customHeight="1">
      <c r="A51" s="232"/>
      <c r="B51" s="232"/>
      <c r="C51" s="232"/>
      <c r="D51" s="232"/>
      <c r="E51" s="232"/>
      <c r="F51" s="232"/>
      <c r="G51" s="232"/>
      <c r="H51" s="232"/>
      <c r="I51" s="232"/>
      <c r="J51" s="232"/>
      <c r="K51" s="232"/>
      <c r="L51" s="232"/>
      <c r="M51" s="232"/>
      <c r="N51" s="232"/>
      <c r="O51" s="232"/>
      <c r="P51" s="232"/>
      <c r="Q51" s="232"/>
      <c r="R51" s="232"/>
      <c r="S51" s="232"/>
      <c r="T51" s="232"/>
      <c r="U51" s="232"/>
      <c r="V51" s="232"/>
      <c r="W51" s="232"/>
      <c r="X51" s="232"/>
      <c r="Y51" s="232"/>
      <c r="Z51" s="232"/>
    </row>
    <row r="52" spans="1:26" ht="15.75" customHeight="1">
      <c r="A52" s="232"/>
      <c r="B52" s="232"/>
      <c r="C52" s="232"/>
      <c r="D52" s="232"/>
      <c r="E52" s="232"/>
      <c r="F52" s="232"/>
      <c r="G52" s="232"/>
      <c r="H52" s="232"/>
      <c r="I52" s="232"/>
      <c r="J52" s="232"/>
      <c r="K52" s="232"/>
      <c r="L52" s="232"/>
      <c r="M52" s="232"/>
      <c r="N52" s="232"/>
      <c r="O52" s="232"/>
      <c r="P52" s="232"/>
      <c r="Q52" s="232"/>
      <c r="R52" s="232"/>
      <c r="S52" s="232"/>
      <c r="T52" s="232"/>
      <c r="U52" s="232"/>
      <c r="V52" s="232"/>
      <c r="W52" s="232"/>
      <c r="X52" s="232"/>
      <c r="Y52" s="232"/>
      <c r="Z52" s="232"/>
    </row>
    <row r="53" spans="1:26" ht="15.75" customHeight="1">
      <c r="A53" s="232"/>
      <c r="B53" s="232"/>
      <c r="C53" s="232"/>
      <c r="D53" s="232"/>
      <c r="E53" s="232"/>
      <c r="F53" s="232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2"/>
      <c r="X53" s="232"/>
      <c r="Y53" s="232"/>
      <c r="Z53" s="232"/>
    </row>
    <row r="54" spans="1:26" ht="15.75" customHeight="1">
      <c r="A54" s="232"/>
      <c r="B54" s="232"/>
      <c r="C54" s="232"/>
      <c r="D54" s="232"/>
      <c r="E54" s="232"/>
      <c r="F54" s="232"/>
      <c r="G54" s="232"/>
      <c r="H54" s="232"/>
      <c r="I54" s="232"/>
      <c r="J54" s="232"/>
      <c r="K54" s="232"/>
      <c r="L54" s="232"/>
      <c r="M54" s="232"/>
      <c r="N54" s="232"/>
      <c r="O54" s="232"/>
      <c r="P54" s="232"/>
      <c r="Q54" s="232"/>
      <c r="R54" s="232"/>
      <c r="S54" s="232"/>
      <c r="T54" s="232"/>
      <c r="U54" s="232"/>
      <c r="V54" s="232"/>
      <c r="W54" s="232"/>
      <c r="X54" s="232"/>
      <c r="Y54" s="232"/>
      <c r="Z54" s="232"/>
    </row>
    <row r="55" spans="1:26" ht="15.75" customHeight="1">
      <c r="A55" s="232"/>
      <c r="B55" s="232"/>
      <c r="C55" s="232"/>
      <c r="D55" s="232"/>
      <c r="E55" s="232"/>
      <c r="F55" s="232"/>
      <c r="G55" s="232"/>
      <c r="H55" s="232"/>
      <c r="I55" s="232"/>
      <c r="J55" s="232"/>
      <c r="K55" s="232"/>
      <c r="L55" s="232"/>
      <c r="M55" s="232"/>
      <c r="N55" s="232"/>
      <c r="O55" s="232"/>
      <c r="P55" s="232"/>
      <c r="Q55" s="232"/>
      <c r="R55" s="232"/>
      <c r="S55" s="232"/>
      <c r="T55" s="232"/>
      <c r="U55" s="232"/>
      <c r="V55" s="232"/>
      <c r="W55" s="232"/>
      <c r="X55" s="232"/>
      <c r="Y55" s="232"/>
      <c r="Z55" s="232"/>
    </row>
    <row r="56" spans="1:26" ht="15.75" customHeight="1">
      <c r="A56" s="232"/>
      <c r="B56" s="232"/>
      <c r="C56" s="232"/>
      <c r="D56" s="232"/>
      <c r="E56" s="232"/>
      <c r="F56" s="232"/>
      <c r="G56" s="232"/>
      <c r="H56" s="232"/>
      <c r="I56" s="232"/>
      <c r="J56" s="232"/>
      <c r="K56" s="232"/>
      <c r="L56" s="232"/>
      <c r="M56" s="232"/>
      <c r="N56" s="232"/>
      <c r="O56" s="232"/>
      <c r="P56" s="232"/>
      <c r="Q56" s="232"/>
      <c r="R56" s="232"/>
      <c r="S56" s="232"/>
      <c r="T56" s="232"/>
      <c r="U56" s="232"/>
      <c r="V56" s="232"/>
      <c r="W56" s="232"/>
      <c r="X56" s="232"/>
      <c r="Y56" s="232"/>
      <c r="Z56" s="232"/>
    </row>
    <row r="57" spans="1:26" ht="15.75" customHeight="1">
      <c r="A57" s="232"/>
      <c r="B57" s="232"/>
      <c r="C57" s="232"/>
      <c r="D57" s="232"/>
      <c r="E57" s="232"/>
      <c r="F57" s="232"/>
      <c r="G57" s="232"/>
      <c r="H57" s="232"/>
      <c r="I57" s="232"/>
      <c r="J57" s="232"/>
      <c r="K57" s="232"/>
      <c r="L57" s="232"/>
      <c r="M57" s="232"/>
      <c r="N57" s="232"/>
      <c r="O57" s="232"/>
      <c r="P57" s="232"/>
      <c r="Q57" s="232"/>
      <c r="R57" s="232"/>
      <c r="S57" s="232"/>
      <c r="T57" s="232"/>
      <c r="U57" s="232"/>
      <c r="V57" s="232"/>
      <c r="W57" s="232"/>
      <c r="X57" s="232"/>
      <c r="Y57" s="232"/>
      <c r="Z57" s="232"/>
    </row>
    <row r="58" spans="1:26" ht="15.75" customHeight="1">
      <c r="A58" s="232"/>
      <c r="B58" s="232"/>
      <c r="C58" s="232"/>
      <c r="D58" s="232"/>
      <c r="E58" s="232"/>
      <c r="F58" s="232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2"/>
      <c r="X58" s="232"/>
      <c r="Y58" s="232"/>
      <c r="Z58" s="232"/>
    </row>
    <row r="59" spans="1:26" ht="15.75" customHeight="1">
      <c r="A59" s="232"/>
      <c r="B59" s="232"/>
      <c r="C59" s="232"/>
      <c r="D59" s="232"/>
      <c r="E59" s="232"/>
      <c r="F59" s="232"/>
      <c r="G59" s="232"/>
      <c r="H59" s="232"/>
      <c r="I59" s="232"/>
      <c r="J59" s="232"/>
      <c r="K59" s="232"/>
      <c r="L59" s="232"/>
      <c r="M59" s="232"/>
      <c r="N59" s="232"/>
      <c r="O59" s="232"/>
      <c r="P59" s="232"/>
      <c r="Q59" s="232"/>
      <c r="R59" s="232"/>
      <c r="S59" s="232"/>
      <c r="T59" s="232"/>
      <c r="U59" s="232"/>
      <c r="V59" s="232"/>
      <c r="W59" s="232"/>
      <c r="X59" s="232"/>
      <c r="Y59" s="232"/>
      <c r="Z59" s="232"/>
    </row>
    <row r="60" spans="1:26" ht="15.75" customHeight="1">
      <c r="A60" s="232"/>
      <c r="B60" s="232"/>
      <c r="C60" s="232"/>
      <c r="D60" s="232"/>
      <c r="E60" s="232"/>
      <c r="F60" s="232"/>
      <c r="G60" s="232"/>
      <c r="H60" s="232"/>
      <c r="I60" s="232"/>
      <c r="J60" s="232"/>
      <c r="K60" s="232"/>
      <c r="L60" s="232"/>
      <c r="M60" s="232"/>
      <c r="N60" s="232"/>
      <c r="O60" s="232"/>
      <c r="P60" s="232"/>
      <c r="Q60" s="232"/>
      <c r="R60" s="232"/>
      <c r="S60" s="232"/>
      <c r="T60" s="232"/>
      <c r="U60" s="232"/>
      <c r="V60" s="232"/>
      <c r="W60" s="232"/>
      <c r="X60" s="232"/>
      <c r="Y60" s="232"/>
      <c r="Z60" s="232"/>
    </row>
    <row r="61" spans="1:26" ht="15.75" customHeight="1">
      <c r="A61" s="232"/>
      <c r="B61" s="232"/>
      <c r="C61" s="232"/>
      <c r="D61" s="232"/>
      <c r="E61" s="232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</row>
    <row r="62" spans="1:26" ht="15.75" customHeight="1">
      <c r="A62" s="232"/>
      <c r="B62" s="232"/>
      <c r="C62" s="232"/>
      <c r="D62" s="232"/>
      <c r="E62" s="232"/>
      <c r="F62" s="232"/>
      <c r="G62" s="232"/>
      <c r="H62" s="232"/>
      <c r="I62" s="232"/>
      <c r="J62" s="232"/>
      <c r="K62" s="232"/>
      <c r="L62" s="232"/>
      <c r="M62" s="232"/>
      <c r="N62" s="232"/>
      <c r="O62" s="232"/>
      <c r="P62" s="232"/>
      <c r="Q62" s="232"/>
      <c r="R62" s="232"/>
      <c r="S62" s="232"/>
      <c r="T62" s="232"/>
      <c r="U62" s="232"/>
      <c r="V62" s="232"/>
      <c r="W62" s="232"/>
      <c r="X62" s="232"/>
      <c r="Y62" s="232"/>
      <c r="Z62" s="232"/>
    </row>
    <row r="63" spans="1:26" ht="15.75" customHeight="1">
      <c r="A63" s="232"/>
      <c r="B63" s="232"/>
      <c r="C63" s="232"/>
      <c r="D63" s="232"/>
      <c r="E63" s="232"/>
      <c r="F63" s="232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2"/>
      <c r="X63" s="232"/>
      <c r="Y63" s="232"/>
      <c r="Z63" s="232"/>
    </row>
    <row r="64" spans="1:26" ht="15.75" customHeight="1">
      <c r="A64" s="232"/>
      <c r="B64" s="232"/>
      <c r="C64" s="232"/>
      <c r="D64" s="232"/>
      <c r="E64" s="232"/>
      <c r="F64" s="232"/>
      <c r="G64" s="232"/>
      <c r="H64" s="232"/>
      <c r="I64" s="232"/>
      <c r="J64" s="232"/>
      <c r="K64" s="232"/>
      <c r="L64" s="232"/>
      <c r="M64" s="232"/>
      <c r="N64" s="232"/>
      <c r="O64" s="232"/>
      <c r="P64" s="232"/>
      <c r="Q64" s="232"/>
      <c r="R64" s="232"/>
      <c r="S64" s="232"/>
      <c r="T64" s="232"/>
      <c r="U64" s="232"/>
      <c r="V64" s="232"/>
      <c r="W64" s="232"/>
      <c r="X64" s="232"/>
      <c r="Y64" s="232"/>
      <c r="Z64" s="232"/>
    </row>
    <row r="65" spans="1:26" ht="15.75" customHeight="1">
      <c r="A65" s="232"/>
      <c r="B65" s="232"/>
      <c r="C65" s="232"/>
      <c r="D65" s="232"/>
      <c r="E65" s="232"/>
      <c r="F65" s="232"/>
      <c r="G65" s="232"/>
      <c r="H65" s="232"/>
      <c r="I65" s="232"/>
      <c r="J65" s="232"/>
      <c r="K65" s="232"/>
      <c r="L65" s="232"/>
      <c r="M65" s="232"/>
      <c r="N65" s="232"/>
      <c r="O65" s="232"/>
      <c r="P65" s="232"/>
      <c r="Q65" s="232"/>
      <c r="R65" s="232"/>
      <c r="S65" s="232"/>
      <c r="T65" s="232"/>
      <c r="U65" s="232"/>
      <c r="V65" s="232"/>
      <c r="W65" s="232"/>
      <c r="X65" s="232"/>
      <c r="Y65" s="232"/>
      <c r="Z65" s="232"/>
    </row>
    <row r="66" spans="1:26" ht="15.75" customHeight="1">
      <c r="A66" s="232"/>
      <c r="B66" s="232"/>
      <c r="C66" s="232"/>
      <c r="D66" s="232"/>
      <c r="E66" s="232"/>
      <c r="F66" s="232"/>
      <c r="G66" s="232"/>
      <c r="H66" s="232"/>
      <c r="I66" s="232"/>
      <c r="J66" s="232"/>
      <c r="K66" s="232"/>
      <c r="L66" s="232"/>
      <c r="M66" s="232"/>
      <c r="N66" s="232"/>
      <c r="O66" s="232"/>
      <c r="P66" s="232"/>
      <c r="Q66" s="232"/>
      <c r="R66" s="232"/>
      <c r="S66" s="232"/>
      <c r="T66" s="232"/>
      <c r="U66" s="232"/>
      <c r="V66" s="232"/>
      <c r="W66" s="232"/>
      <c r="X66" s="232"/>
      <c r="Y66" s="232"/>
      <c r="Z66" s="232"/>
    </row>
    <row r="67" spans="1:26" ht="15.75" customHeight="1">
      <c r="A67" s="232"/>
      <c r="B67" s="232"/>
      <c r="C67" s="232"/>
      <c r="D67" s="232"/>
      <c r="E67" s="232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</row>
    <row r="68" spans="1:26" ht="15.75" customHeight="1">
      <c r="A68" s="232"/>
      <c r="B68" s="232"/>
      <c r="C68" s="232"/>
      <c r="D68" s="232"/>
      <c r="E68" s="232"/>
      <c r="F68" s="232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2"/>
      <c r="X68" s="232"/>
      <c r="Y68" s="232"/>
      <c r="Z68" s="232"/>
    </row>
    <row r="69" spans="1:26" ht="15.75" customHeight="1">
      <c r="A69" s="232"/>
      <c r="B69" s="232"/>
      <c r="C69" s="232"/>
      <c r="D69" s="232"/>
      <c r="E69" s="232"/>
      <c r="F69" s="232"/>
      <c r="G69" s="232"/>
      <c r="H69" s="232"/>
      <c r="I69" s="232"/>
      <c r="J69" s="232"/>
      <c r="K69" s="232"/>
      <c r="L69" s="232"/>
      <c r="M69" s="232"/>
      <c r="N69" s="232"/>
      <c r="O69" s="232"/>
      <c r="P69" s="232"/>
      <c r="Q69" s="232"/>
      <c r="R69" s="232"/>
      <c r="S69" s="232"/>
      <c r="T69" s="232"/>
      <c r="U69" s="232"/>
      <c r="V69" s="232"/>
      <c r="W69" s="232"/>
      <c r="X69" s="232"/>
      <c r="Y69" s="232"/>
      <c r="Z69" s="232"/>
    </row>
    <row r="70" spans="1:26" ht="15.75" customHeight="1">
      <c r="A70" s="232"/>
      <c r="B70" s="232"/>
      <c r="C70" s="232"/>
      <c r="D70" s="232"/>
      <c r="E70" s="232"/>
      <c r="F70" s="232"/>
      <c r="G70" s="232"/>
      <c r="H70" s="232"/>
      <c r="I70" s="232"/>
      <c r="J70" s="232"/>
      <c r="K70" s="232"/>
      <c r="L70" s="232"/>
      <c r="M70" s="232"/>
      <c r="N70" s="232"/>
      <c r="O70" s="232"/>
      <c r="P70" s="232"/>
      <c r="Q70" s="232"/>
      <c r="R70" s="232"/>
      <c r="S70" s="232"/>
      <c r="T70" s="232"/>
      <c r="U70" s="232"/>
      <c r="V70" s="232"/>
      <c r="W70" s="232"/>
      <c r="X70" s="232"/>
      <c r="Y70" s="232"/>
      <c r="Z70" s="232"/>
    </row>
    <row r="71" spans="1:26" ht="15.75" customHeight="1">
      <c r="A71" s="232"/>
      <c r="B71" s="232"/>
      <c r="C71" s="232"/>
      <c r="D71" s="232"/>
      <c r="E71" s="232"/>
      <c r="F71" s="232"/>
      <c r="G71" s="232"/>
      <c r="H71" s="232"/>
      <c r="I71" s="232"/>
      <c r="J71" s="232"/>
      <c r="K71" s="232"/>
      <c r="L71" s="232"/>
      <c r="M71" s="232"/>
      <c r="N71" s="232"/>
      <c r="O71" s="232"/>
      <c r="P71" s="232"/>
      <c r="Q71" s="232"/>
      <c r="R71" s="232"/>
      <c r="S71" s="232"/>
      <c r="T71" s="232"/>
      <c r="U71" s="232"/>
      <c r="V71" s="232"/>
      <c r="W71" s="232"/>
      <c r="X71" s="232"/>
      <c r="Y71" s="232"/>
      <c r="Z71" s="232"/>
    </row>
    <row r="72" spans="1:26" ht="15.75" customHeight="1">
      <c r="A72" s="232"/>
      <c r="B72" s="232"/>
      <c r="C72" s="232"/>
      <c r="D72" s="232"/>
      <c r="E72" s="232"/>
      <c r="F72" s="232"/>
      <c r="G72" s="232"/>
      <c r="H72" s="232"/>
      <c r="I72" s="232"/>
      <c r="J72" s="232"/>
      <c r="K72" s="232"/>
      <c r="L72" s="232"/>
      <c r="M72" s="232"/>
      <c r="N72" s="232"/>
      <c r="O72" s="232"/>
      <c r="P72" s="232"/>
      <c r="Q72" s="232"/>
      <c r="R72" s="232"/>
      <c r="S72" s="232"/>
      <c r="T72" s="232"/>
      <c r="U72" s="232"/>
      <c r="V72" s="232"/>
      <c r="W72" s="232"/>
      <c r="X72" s="232"/>
      <c r="Y72" s="232"/>
      <c r="Z72" s="232"/>
    </row>
    <row r="73" spans="1:26" ht="15.75" customHeight="1">
      <c r="A73" s="232"/>
      <c r="B73" s="232"/>
      <c r="C73" s="232"/>
      <c r="D73" s="232"/>
      <c r="E73" s="232"/>
      <c r="F73" s="232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2"/>
      <c r="X73" s="232"/>
      <c r="Y73" s="232"/>
      <c r="Z73" s="232"/>
    </row>
    <row r="74" spans="1:26" ht="15.75" customHeight="1">
      <c r="A74" s="232"/>
      <c r="B74" s="232"/>
      <c r="C74" s="232"/>
      <c r="D74" s="232"/>
      <c r="E74" s="232"/>
      <c r="F74" s="232"/>
      <c r="G74" s="232"/>
      <c r="H74" s="232"/>
      <c r="I74" s="232"/>
      <c r="J74" s="232"/>
      <c r="K74" s="232"/>
      <c r="L74" s="232"/>
      <c r="M74" s="232"/>
      <c r="N74" s="232"/>
      <c r="O74" s="232"/>
      <c r="P74" s="232"/>
      <c r="Q74" s="232"/>
      <c r="R74" s="232"/>
      <c r="S74" s="232"/>
      <c r="T74" s="232"/>
      <c r="U74" s="232"/>
      <c r="V74" s="232"/>
      <c r="W74" s="232"/>
      <c r="X74" s="232"/>
      <c r="Y74" s="232"/>
      <c r="Z74" s="232"/>
    </row>
    <row r="75" spans="1:26" ht="15.75" customHeight="1">
      <c r="A75" s="232"/>
      <c r="B75" s="232"/>
      <c r="C75" s="232"/>
      <c r="D75" s="232"/>
      <c r="E75" s="232"/>
      <c r="F75" s="232"/>
      <c r="G75" s="232"/>
      <c r="H75" s="232"/>
      <c r="I75" s="232"/>
      <c r="J75" s="232"/>
      <c r="K75" s="232"/>
      <c r="L75" s="232"/>
      <c r="M75" s="232"/>
      <c r="N75" s="232"/>
      <c r="O75" s="232"/>
      <c r="P75" s="232"/>
      <c r="Q75" s="232"/>
      <c r="R75" s="232"/>
      <c r="S75" s="232"/>
      <c r="T75" s="232"/>
      <c r="U75" s="232"/>
      <c r="V75" s="232"/>
      <c r="W75" s="232"/>
      <c r="X75" s="232"/>
      <c r="Y75" s="232"/>
      <c r="Z75" s="232"/>
    </row>
    <row r="76" spans="1:26" ht="15.75" customHeight="1">
      <c r="A76" s="232"/>
      <c r="B76" s="232"/>
      <c r="C76" s="232"/>
      <c r="D76" s="232"/>
      <c r="E76" s="232"/>
      <c r="F76" s="232"/>
      <c r="G76" s="232"/>
      <c r="H76" s="232"/>
      <c r="I76" s="232"/>
      <c r="J76" s="232"/>
      <c r="K76" s="232"/>
      <c r="L76" s="232"/>
      <c r="M76" s="232"/>
      <c r="N76" s="232"/>
      <c r="O76" s="232"/>
      <c r="P76" s="232"/>
      <c r="Q76" s="232"/>
      <c r="R76" s="232"/>
      <c r="S76" s="232"/>
      <c r="T76" s="232"/>
      <c r="U76" s="232"/>
      <c r="V76" s="232"/>
      <c r="W76" s="232"/>
      <c r="X76" s="232"/>
      <c r="Y76" s="232"/>
      <c r="Z76" s="232"/>
    </row>
    <row r="77" spans="1:26" ht="15.75" customHeight="1">
      <c r="A77" s="232"/>
      <c r="B77" s="232"/>
      <c r="C77" s="232"/>
      <c r="D77" s="232"/>
      <c r="E77" s="232"/>
      <c r="F77" s="232"/>
      <c r="G77" s="232"/>
      <c r="H77" s="232"/>
      <c r="I77" s="232"/>
      <c r="J77" s="232"/>
      <c r="K77" s="232"/>
      <c r="L77" s="232"/>
      <c r="M77" s="232"/>
      <c r="N77" s="232"/>
      <c r="O77" s="232"/>
      <c r="P77" s="232"/>
      <c r="Q77" s="232"/>
      <c r="R77" s="232"/>
      <c r="S77" s="232"/>
      <c r="T77" s="232"/>
      <c r="U77" s="232"/>
      <c r="V77" s="232"/>
      <c r="W77" s="232"/>
      <c r="X77" s="232"/>
      <c r="Y77" s="232"/>
      <c r="Z77" s="232"/>
    </row>
    <row r="78" spans="1:26" ht="15.75" customHeight="1">
      <c r="A78" s="232"/>
      <c r="B78" s="232"/>
      <c r="C78" s="232"/>
      <c r="D78" s="232"/>
      <c r="E78" s="232"/>
      <c r="F78" s="232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2"/>
      <c r="X78" s="232"/>
      <c r="Y78" s="232"/>
      <c r="Z78" s="232"/>
    </row>
    <row r="79" spans="1:26" ht="15.75" customHeight="1">
      <c r="A79" s="232"/>
      <c r="B79" s="232"/>
      <c r="C79" s="232"/>
      <c r="D79" s="232"/>
      <c r="E79" s="232"/>
      <c r="F79" s="232"/>
      <c r="G79" s="232"/>
      <c r="H79" s="232"/>
      <c r="I79" s="232"/>
      <c r="J79" s="232"/>
      <c r="K79" s="232"/>
      <c r="L79" s="232"/>
      <c r="M79" s="232"/>
      <c r="N79" s="232"/>
      <c r="O79" s="232"/>
      <c r="P79" s="232"/>
      <c r="Q79" s="232"/>
      <c r="R79" s="232"/>
      <c r="S79" s="232"/>
      <c r="T79" s="232"/>
      <c r="U79" s="232"/>
      <c r="V79" s="232"/>
      <c r="W79" s="232"/>
      <c r="X79" s="232"/>
      <c r="Y79" s="232"/>
      <c r="Z79" s="232"/>
    </row>
    <row r="80" spans="1:26" ht="15.75" customHeight="1">
      <c r="A80" s="232"/>
      <c r="B80" s="232"/>
      <c r="C80" s="232"/>
      <c r="D80" s="232"/>
      <c r="E80" s="232"/>
      <c r="F80" s="232"/>
      <c r="G80" s="232"/>
      <c r="H80" s="232"/>
      <c r="I80" s="232"/>
      <c r="J80" s="232"/>
      <c r="K80" s="232"/>
      <c r="L80" s="232"/>
      <c r="M80" s="232"/>
      <c r="N80" s="232"/>
      <c r="O80" s="232"/>
      <c r="P80" s="232"/>
      <c r="Q80" s="232"/>
      <c r="R80" s="232"/>
      <c r="S80" s="232"/>
      <c r="T80" s="232"/>
      <c r="U80" s="232"/>
      <c r="V80" s="232"/>
      <c r="W80" s="232"/>
      <c r="X80" s="232"/>
      <c r="Y80" s="232"/>
      <c r="Z80" s="232"/>
    </row>
    <row r="81" spans="1:26" ht="15.75" customHeight="1">
      <c r="A81" s="232"/>
      <c r="B81" s="232"/>
      <c r="C81" s="232"/>
      <c r="D81" s="232"/>
      <c r="E81" s="232"/>
      <c r="F81" s="232"/>
      <c r="G81" s="232"/>
      <c r="H81" s="232"/>
      <c r="I81" s="232"/>
      <c r="J81" s="232"/>
      <c r="K81" s="232"/>
      <c r="L81" s="232"/>
      <c r="M81" s="232"/>
      <c r="N81" s="232"/>
      <c r="O81" s="232"/>
      <c r="P81" s="232"/>
      <c r="Q81" s="232"/>
      <c r="R81" s="232"/>
      <c r="S81" s="232"/>
      <c r="T81" s="232"/>
      <c r="U81" s="232"/>
      <c r="V81" s="232"/>
      <c r="W81" s="232"/>
      <c r="X81" s="232"/>
      <c r="Y81" s="232"/>
      <c r="Z81" s="232"/>
    </row>
    <row r="82" spans="1:26" ht="15.75" customHeight="1">
      <c r="A82" s="232"/>
      <c r="B82" s="232"/>
      <c r="C82" s="232"/>
      <c r="D82" s="232"/>
      <c r="E82" s="232"/>
      <c r="F82" s="232"/>
      <c r="G82" s="232"/>
      <c r="H82" s="232"/>
      <c r="I82" s="232"/>
      <c r="J82" s="232"/>
      <c r="K82" s="232"/>
      <c r="L82" s="232"/>
      <c r="M82" s="232"/>
      <c r="N82" s="232"/>
      <c r="O82" s="232"/>
      <c r="P82" s="232"/>
      <c r="Q82" s="232"/>
      <c r="R82" s="232"/>
      <c r="S82" s="232"/>
      <c r="T82" s="232"/>
      <c r="U82" s="232"/>
      <c r="V82" s="232"/>
      <c r="W82" s="232"/>
      <c r="X82" s="232"/>
      <c r="Y82" s="232"/>
      <c r="Z82" s="232"/>
    </row>
    <row r="83" spans="1:26" ht="15.75" customHeight="1">
      <c r="A83" s="232"/>
      <c r="B83" s="232"/>
      <c r="C83" s="232"/>
      <c r="D83" s="232"/>
      <c r="E83" s="232"/>
      <c r="F83" s="232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2"/>
      <c r="X83" s="232"/>
      <c r="Y83" s="232"/>
      <c r="Z83" s="232"/>
    </row>
    <row r="84" spans="1:26" ht="15.75" customHeight="1">
      <c r="A84" s="232"/>
      <c r="B84" s="232"/>
      <c r="C84" s="232"/>
      <c r="D84" s="232"/>
      <c r="E84" s="232"/>
      <c r="F84" s="232"/>
      <c r="G84" s="232"/>
      <c r="H84" s="232"/>
      <c r="I84" s="232"/>
      <c r="J84" s="232"/>
      <c r="K84" s="232"/>
      <c r="L84" s="232"/>
      <c r="M84" s="232"/>
      <c r="N84" s="232"/>
      <c r="O84" s="232"/>
      <c r="P84" s="232"/>
      <c r="Q84" s="232"/>
      <c r="R84" s="232"/>
      <c r="S84" s="232"/>
      <c r="T84" s="232"/>
      <c r="U84" s="232"/>
      <c r="V84" s="232"/>
      <c r="W84" s="232"/>
      <c r="X84" s="232"/>
      <c r="Y84" s="232"/>
      <c r="Z84" s="232"/>
    </row>
    <row r="85" spans="1:26" ht="15.75" customHeight="1">
      <c r="A85" s="232"/>
      <c r="B85" s="232"/>
      <c r="C85" s="232"/>
      <c r="D85" s="232"/>
      <c r="E85" s="232"/>
      <c r="F85" s="232"/>
      <c r="G85" s="232"/>
      <c r="H85" s="232"/>
      <c r="I85" s="232"/>
      <c r="J85" s="232"/>
      <c r="K85" s="232"/>
      <c r="L85" s="232"/>
      <c r="M85" s="232"/>
      <c r="N85" s="232"/>
      <c r="O85" s="232"/>
      <c r="P85" s="232"/>
      <c r="Q85" s="232"/>
      <c r="R85" s="232"/>
      <c r="S85" s="232"/>
      <c r="T85" s="232"/>
      <c r="U85" s="232"/>
      <c r="V85" s="232"/>
      <c r="W85" s="232"/>
      <c r="X85" s="232"/>
      <c r="Y85" s="232"/>
      <c r="Z85" s="232"/>
    </row>
    <row r="86" spans="1:26" ht="15.75" customHeight="1">
      <c r="A86" s="232"/>
      <c r="B86" s="232"/>
      <c r="C86" s="232"/>
      <c r="D86" s="232"/>
      <c r="E86" s="232"/>
      <c r="F86" s="232"/>
      <c r="G86" s="232"/>
      <c r="H86" s="232"/>
      <c r="I86" s="232"/>
      <c r="J86" s="232"/>
      <c r="K86" s="232"/>
      <c r="L86" s="232"/>
      <c r="M86" s="232"/>
      <c r="N86" s="232"/>
      <c r="O86" s="232"/>
      <c r="P86" s="232"/>
      <c r="Q86" s="232"/>
      <c r="R86" s="232"/>
      <c r="S86" s="232"/>
      <c r="T86" s="232"/>
      <c r="U86" s="232"/>
      <c r="V86" s="232"/>
      <c r="W86" s="232"/>
      <c r="X86" s="232"/>
      <c r="Y86" s="232"/>
      <c r="Z86" s="232"/>
    </row>
    <row r="87" spans="1:26" ht="15.75" customHeight="1">
      <c r="A87" s="232"/>
      <c r="B87" s="232"/>
      <c r="C87" s="232"/>
      <c r="D87" s="232"/>
      <c r="E87" s="232"/>
      <c r="F87" s="232"/>
      <c r="G87" s="232"/>
      <c r="H87" s="232"/>
      <c r="I87" s="232"/>
      <c r="J87" s="232"/>
      <c r="K87" s="232"/>
      <c r="L87" s="232"/>
      <c r="M87" s="232"/>
      <c r="N87" s="232"/>
      <c r="O87" s="232"/>
      <c r="P87" s="232"/>
      <c r="Q87" s="232"/>
      <c r="R87" s="232"/>
      <c r="S87" s="232"/>
      <c r="T87" s="232"/>
      <c r="U87" s="232"/>
      <c r="V87" s="232"/>
      <c r="W87" s="232"/>
      <c r="X87" s="232"/>
      <c r="Y87" s="232"/>
      <c r="Z87" s="232"/>
    </row>
    <row r="88" spans="1:26" ht="15.75" customHeight="1">
      <c r="A88" s="232"/>
      <c r="B88" s="232"/>
      <c r="C88" s="232"/>
      <c r="D88" s="232"/>
      <c r="E88" s="232"/>
      <c r="F88" s="232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2"/>
      <c r="X88" s="232"/>
      <c r="Y88" s="232"/>
      <c r="Z88" s="232"/>
    </row>
    <row r="89" spans="1:26" ht="15.75" customHeight="1">
      <c r="A89" s="232"/>
      <c r="B89" s="232"/>
      <c r="C89" s="232"/>
      <c r="D89" s="232"/>
      <c r="E89" s="232"/>
      <c r="F89" s="232"/>
      <c r="G89" s="232"/>
      <c r="H89" s="232"/>
      <c r="I89" s="232"/>
      <c r="J89" s="232"/>
      <c r="K89" s="232"/>
      <c r="L89" s="232"/>
      <c r="M89" s="232"/>
      <c r="N89" s="232"/>
      <c r="O89" s="232"/>
      <c r="P89" s="232"/>
      <c r="Q89" s="232"/>
      <c r="R89" s="232"/>
      <c r="S89" s="232"/>
      <c r="T89" s="232"/>
      <c r="U89" s="232"/>
      <c r="V89" s="232"/>
      <c r="W89" s="232"/>
      <c r="X89" s="232"/>
      <c r="Y89" s="232"/>
      <c r="Z89" s="232"/>
    </row>
    <row r="90" spans="1:26" ht="15.75" customHeight="1">
      <c r="A90" s="232"/>
      <c r="B90" s="232"/>
      <c r="C90" s="232"/>
      <c r="D90" s="232"/>
      <c r="E90" s="232"/>
      <c r="F90" s="232"/>
      <c r="G90" s="232"/>
      <c r="H90" s="232"/>
      <c r="I90" s="232"/>
      <c r="J90" s="232"/>
      <c r="K90" s="232"/>
      <c r="L90" s="232"/>
      <c r="M90" s="232"/>
      <c r="N90" s="232"/>
      <c r="O90" s="232"/>
      <c r="P90" s="232"/>
      <c r="Q90" s="232"/>
      <c r="R90" s="232"/>
      <c r="S90" s="232"/>
      <c r="T90" s="232"/>
      <c r="U90" s="232"/>
      <c r="V90" s="232"/>
      <c r="W90" s="232"/>
      <c r="X90" s="232"/>
      <c r="Y90" s="232"/>
      <c r="Z90" s="232"/>
    </row>
    <row r="91" spans="1:26" ht="15.75" customHeight="1">
      <c r="A91" s="232"/>
      <c r="B91" s="232"/>
      <c r="C91" s="232"/>
      <c r="D91" s="232"/>
      <c r="E91" s="232"/>
      <c r="F91" s="232"/>
      <c r="G91" s="232"/>
      <c r="H91" s="232"/>
      <c r="I91" s="232"/>
      <c r="J91" s="232"/>
      <c r="K91" s="232"/>
      <c r="L91" s="232"/>
      <c r="M91" s="232"/>
      <c r="N91" s="232"/>
      <c r="O91" s="232"/>
      <c r="P91" s="232"/>
      <c r="Q91" s="232"/>
      <c r="R91" s="232"/>
      <c r="S91" s="232"/>
      <c r="T91" s="232"/>
      <c r="U91" s="232"/>
      <c r="V91" s="232"/>
      <c r="W91" s="232"/>
      <c r="X91" s="232"/>
      <c r="Y91" s="232"/>
      <c r="Z91" s="232"/>
    </row>
    <row r="92" spans="1:26" ht="15.75" customHeight="1">
      <c r="A92" s="232"/>
      <c r="B92" s="232"/>
      <c r="C92" s="232"/>
      <c r="D92" s="232"/>
      <c r="E92" s="232"/>
      <c r="F92" s="232"/>
      <c r="G92" s="232"/>
      <c r="H92" s="232"/>
      <c r="I92" s="232"/>
      <c r="J92" s="232"/>
      <c r="K92" s="232"/>
      <c r="L92" s="232"/>
      <c r="M92" s="232"/>
      <c r="N92" s="232"/>
      <c r="O92" s="232"/>
      <c r="P92" s="232"/>
      <c r="Q92" s="232"/>
      <c r="R92" s="232"/>
      <c r="S92" s="232"/>
      <c r="T92" s="232"/>
      <c r="U92" s="232"/>
      <c r="V92" s="232"/>
      <c r="W92" s="232"/>
      <c r="X92" s="232"/>
      <c r="Y92" s="232"/>
      <c r="Z92" s="232"/>
    </row>
    <row r="93" spans="1:26" ht="15.75" customHeight="1">
      <c r="A93" s="232"/>
      <c r="B93" s="232"/>
      <c r="C93" s="232"/>
      <c r="D93" s="232"/>
      <c r="E93" s="232"/>
      <c r="F93" s="232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2"/>
      <c r="X93" s="232"/>
      <c r="Y93" s="232"/>
      <c r="Z93" s="232"/>
    </row>
    <row r="94" spans="1:26" ht="15.75" customHeight="1">
      <c r="A94" s="232"/>
      <c r="B94" s="232"/>
      <c r="C94" s="232"/>
      <c r="D94" s="232"/>
      <c r="E94" s="232"/>
      <c r="F94" s="232"/>
      <c r="G94" s="232"/>
      <c r="H94" s="232"/>
      <c r="I94" s="232"/>
      <c r="J94" s="232"/>
      <c r="K94" s="232"/>
      <c r="L94" s="232"/>
      <c r="M94" s="232"/>
      <c r="N94" s="232"/>
      <c r="O94" s="232"/>
      <c r="P94" s="232"/>
      <c r="Q94" s="232"/>
      <c r="R94" s="232"/>
      <c r="S94" s="232"/>
      <c r="T94" s="232"/>
      <c r="U94" s="232"/>
      <c r="V94" s="232"/>
      <c r="W94" s="232"/>
      <c r="X94" s="232"/>
      <c r="Y94" s="232"/>
      <c r="Z94" s="232"/>
    </row>
    <row r="95" spans="1:26" ht="15.75" customHeight="1">
      <c r="A95" s="232"/>
      <c r="B95" s="232"/>
      <c r="C95" s="232"/>
      <c r="D95" s="232"/>
      <c r="E95" s="232"/>
      <c r="F95" s="232"/>
      <c r="G95" s="232"/>
      <c r="H95" s="232"/>
      <c r="I95" s="232"/>
      <c r="J95" s="232"/>
      <c r="K95" s="232"/>
      <c r="L95" s="232"/>
      <c r="M95" s="232"/>
      <c r="N95" s="232"/>
      <c r="O95" s="232"/>
      <c r="P95" s="232"/>
      <c r="Q95" s="232"/>
      <c r="R95" s="232"/>
      <c r="S95" s="232"/>
      <c r="T95" s="232"/>
      <c r="U95" s="232"/>
      <c r="V95" s="232"/>
      <c r="W95" s="232"/>
      <c r="X95" s="232"/>
      <c r="Y95" s="232"/>
      <c r="Z95" s="232"/>
    </row>
    <row r="96" spans="1:26" ht="15.75" customHeight="1">
      <c r="A96" s="232"/>
      <c r="B96" s="232"/>
      <c r="C96" s="232"/>
      <c r="D96" s="232"/>
      <c r="E96" s="232"/>
      <c r="F96" s="232"/>
      <c r="G96" s="232"/>
      <c r="H96" s="232"/>
      <c r="I96" s="232"/>
      <c r="J96" s="232"/>
      <c r="K96" s="232"/>
      <c r="L96" s="232"/>
      <c r="M96" s="232"/>
      <c r="N96" s="232"/>
      <c r="O96" s="232"/>
      <c r="P96" s="232"/>
      <c r="Q96" s="232"/>
      <c r="R96" s="232"/>
      <c r="S96" s="232"/>
      <c r="T96" s="232"/>
      <c r="U96" s="232"/>
      <c r="V96" s="232"/>
      <c r="W96" s="232"/>
      <c r="X96" s="232"/>
      <c r="Y96" s="232"/>
      <c r="Z96" s="232"/>
    </row>
    <row r="97" spans="1:26" ht="15.75" customHeight="1">
      <c r="A97" s="232"/>
      <c r="B97" s="232"/>
      <c r="C97" s="232"/>
      <c r="D97" s="232"/>
      <c r="E97" s="232"/>
      <c r="F97" s="232"/>
      <c r="G97" s="232"/>
      <c r="H97" s="232"/>
      <c r="I97" s="232"/>
      <c r="J97" s="232"/>
      <c r="K97" s="232"/>
      <c r="L97" s="232"/>
      <c r="M97" s="232"/>
      <c r="N97" s="232"/>
      <c r="O97" s="232"/>
      <c r="P97" s="232"/>
      <c r="Q97" s="232"/>
      <c r="R97" s="232"/>
      <c r="S97" s="232"/>
      <c r="T97" s="232"/>
      <c r="U97" s="232"/>
      <c r="V97" s="232"/>
      <c r="W97" s="232"/>
      <c r="X97" s="232"/>
      <c r="Y97" s="232"/>
      <c r="Z97" s="232"/>
    </row>
    <row r="98" spans="1:26" ht="15.75" customHeight="1">
      <c r="A98" s="232"/>
      <c r="B98" s="232"/>
      <c r="C98" s="232"/>
      <c r="D98" s="232"/>
      <c r="E98" s="232"/>
      <c r="F98" s="232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2"/>
      <c r="X98" s="232"/>
      <c r="Y98" s="232"/>
      <c r="Z98" s="232"/>
    </row>
    <row r="99" spans="1:26" ht="15.75" customHeight="1">
      <c r="A99" s="232"/>
      <c r="B99" s="232"/>
      <c r="C99" s="232"/>
      <c r="D99" s="232"/>
      <c r="E99" s="232"/>
      <c r="F99" s="232"/>
      <c r="G99" s="232"/>
      <c r="H99" s="232"/>
      <c r="I99" s="232"/>
      <c r="J99" s="232"/>
      <c r="K99" s="232"/>
      <c r="L99" s="232"/>
      <c r="M99" s="232"/>
      <c r="N99" s="232"/>
      <c r="O99" s="232"/>
      <c r="P99" s="232"/>
      <c r="Q99" s="232"/>
      <c r="R99" s="232"/>
      <c r="S99" s="232"/>
      <c r="T99" s="232"/>
      <c r="U99" s="232"/>
      <c r="V99" s="232"/>
      <c r="W99" s="232"/>
      <c r="X99" s="232"/>
      <c r="Y99" s="232"/>
      <c r="Z99" s="232"/>
    </row>
    <row r="100" spans="1:26" ht="15.75" customHeight="1">
      <c r="A100" s="232"/>
      <c r="B100" s="232"/>
      <c r="C100" s="232"/>
      <c r="D100" s="232"/>
      <c r="E100" s="232"/>
      <c r="F100" s="232"/>
      <c r="G100" s="232"/>
      <c r="H100" s="232"/>
      <c r="I100" s="232"/>
      <c r="J100" s="232"/>
      <c r="K100" s="232"/>
      <c r="L100" s="232"/>
      <c r="M100" s="232"/>
      <c r="N100" s="232"/>
      <c r="O100" s="232"/>
      <c r="P100" s="232"/>
      <c r="Q100" s="232"/>
      <c r="R100" s="232"/>
      <c r="S100" s="232"/>
      <c r="T100" s="232"/>
      <c r="U100" s="232"/>
      <c r="V100" s="232"/>
      <c r="W100" s="232"/>
      <c r="X100" s="232"/>
      <c r="Y100" s="232"/>
      <c r="Z100" s="232"/>
    </row>
    <row r="101" spans="1:26" ht="15.75" customHeight="1">
      <c r="A101" s="232"/>
      <c r="B101" s="232"/>
      <c r="C101" s="232"/>
      <c r="D101" s="232"/>
      <c r="E101" s="232"/>
      <c r="F101" s="232"/>
      <c r="G101" s="232"/>
      <c r="H101" s="232"/>
      <c r="I101" s="232"/>
      <c r="J101" s="232"/>
      <c r="K101" s="232"/>
      <c r="L101" s="232"/>
      <c r="M101" s="232"/>
      <c r="N101" s="232"/>
      <c r="O101" s="232"/>
      <c r="P101" s="232"/>
      <c r="Q101" s="232"/>
      <c r="R101" s="232"/>
      <c r="S101" s="232"/>
      <c r="T101" s="232"/>
      <c r="U101" s="232"/>
      <c r="V101" s="232"/>
      <c r="W101" s="232"/>
      <c r="X101" s="232"/>
      <c r="Y101" s="232"/>
      <c r="Z101" s="232"/>
    </row>
    <row r="102" spans="1:26" ht="15.75" customHeight="1">
      <c r="A102" s="232"/>
      <c r="B102" s="232"/>
      <c r="C102" s="232"/>
      <c r="D102" s="232"/>
      <c r="E102" s="232"/>
      <c r="F102" s="232"/>
      <c r="G102" s="232"/>
      <c r="H102" s="232"/>
      <c r="I102" s="232"/>
      <c r="J102" s="232"/>
      <c r="K102" s="232"/>
      <c r="L102" s="232"/>
      <c r="M102" s="232"/>
      <c r="N102" s="232"/>
      <c r="O102" s="232"/>
      <c r="P102" s="232"/>
      <c r="Q102" s="232"/>
      <c r="R102" s="232"/>
      <c r="S102" s="232"/>
      <c r="T102" s="232"/>
      <c r="U102" s="232"/>
      <c r="V102" s="232"/>
      <c r="W102" s="232"/>
      <c r="X102" s="232"/>
      <c r="Y102" s="232"/>
      <c r="Z102" s="232"/>
    </row>
    <row r="103" spans="1:26" ht="15.75" customHeight="1">
      <c r="A103" s="232"/>
      <c r="B103" s="232"/>
      <c r="C103" s="232"/>
      <c r="D103" s="232"/>
      <c r="E103" s="232"/>
      <c r="F103" s="232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2"/>
      <c r="X103" s="232"/>
      <c r="Y103" s="232"/>
      <c r="Z103" s="232"/>
    </row>
    <row r="104" spans="1:26" ht="15.75" customHeight="1">
      <c r="A104" s="232"/>
      <c r="B104" s="232"/>
      <c r="C104" s="232"/>
      <c r="D104" s="232"/>
      <c r="E104" s="232"/>
      <c r="F104" s="232"/>
      <c r="G104" s="232"/>
      <c r="H104" s="232"/>
      <c r="I104" s="232"/>
      <c r="J104" s="232"/>
      <c r="K104" s="232"/>
      <c r="L104" s="232"/>
      <c r="M104" s="232"/>
      <c r="N104" s="232"/>
      <c r="O104" s="232"/>
      <c r="P104" s="232"/>
      <c r="Q104" s="232"/>
      <c r="R104" s="232"/>
      <c r="S104" s="232"/>
      <c r="T104" s="232"/>
      <c r="U104" s="232"/>
      <c r="V104" s="232"/>
      <c r="W104" s="232"/>
      <c r="X104" s="232"/>
      <c r="Y104" s="232"/>
      <c r="Z104" s="232"/>
    </row>
    <row r="105" spans="1:26" ht="15.75" customHeight="1">
      <c r="A105" s="232"/>
      <c r="B105" s="232"/>
      <c r="C105" s="232"/>
      <c r="D105" s="232"/>
      <c r="E105" s="232"/>
      <c r="F105" s="232"/>
      <c r="G105" s="232"/>
      <c r="H105" s="232"/>
      <c r="I105" s="232"/>
      <c r="J105" s="232"/>
      <c r="K105" s="232"/>
      <c r="L105" s="232"/>
      <c r="M105" s="232"/>
      <c r="N105" s="232"/>
      <c r="O105" s="232"/>
      <c r="P105" s="232"/>
      <c r="Q105" s="232"/>
      <c r="R105" s="232"/>
      <c r="S105" s="232"/>
      <c r="T105" s="232"/>
      <c r="U105" s="232"/>
      <c r="V105" s="232"/>
      <c r="W105" s="232"/>
      <c r="X105" s="232"/>
      <c r="Y105" s="232"/>
      <c r="Z105" s="232"/>
    </row>
    <row r="106" spans="1:26" ht="15.75" customHeight="1">
      <c r="A106" s="232"/>
      <c r="B106" s="232"/>
      <c r="C106" s="232"/>
      <c r="D106" s="232"/>
      <c r="E106" s="232"/>
      <c r="F106" s="232"/>
      <c r="G106" s="232"/>
      <c r="H106" s="232"/>
      <c r="I106" s="232"/>
      <c r="J106" s="232"/>
      <c r="K106" s="232"/>
      <c r="L106" s="232"/>
      <c r="M106" s="232"/>
      <c r="N106" s="232"/>
      <c r="O106" s="232"/>
      <c r="P106" s="232"/>
      <c r="Q106" s="232"/>
      <c r="R106" s="232"/>
      <c r="S106" s="232"/>
      <c r="T106" s="232"/>
      <c r="U106" s="232"/>
      <c r="V106" s="232"/>
      <c r="W106" s="232"/>
      <c r="X106" s="232"/>
      <c r="Y106" s="232"/>
      <c r="Z106" s="232"/>
    </row>
    <row r="107" spans="1:26" ht="15.75" customHeight="1">
      <c r="A107" s="232"/>
      <c r="B107" s="232"/>
      <c r="C107" s="232"/>
      <c r="D107" s="232"/>
      <c r="E107" s="232"/>
      <c r="F107" s="232"/>
      <c r="G107" s="232"/>
      <c r="H107" s="232"/>
      <c r="I107" s="232"/>
      <c r="J107" s="232"/>
      <c r="K107" s="232"/>
      <c r="L107" s="232"/>
      <c r="M107" s="232"/>
      <c r="N107" s="232"/>
      <c r="O107" s="232"/>
      <c r="P107" s="232"/>
      <c r="Q107" s="232"/>
      <c r="R107" s="232"/>
      <c r="S107" s="232"/>
      <c r="T107" s="232"/>
      <c r="U107" s="232"/>
      <c r="V107" s="232"/>
      <c r="W107" s="232"/>
      <c r="X107" s="232"/>
      <c r="Y107" s="232"/>
      <c r="Z107" s="232"/>
    </row>
    <row r="108" spans="1:26" ht="15.75" customHeight="1">
      <c r="A108" s="232"/>
      <c r="B108" s="232"/>
      <c r="C108" s="232"/>
      <c r="D108" s="232"/>
      <c r="E108" s="232"/>
      <c r="F108" s="232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2"/>
      <c r="X108" s="232"/>
      <c r="Y108" s="232"/>
      <c r="Z108" s="232"/>
    </row>
    <row r="109" spans="1:26" ht="15.75" customHeight="1">
      <c r="A109" s="232"/>
      <c r="B109" s="232"/>
      <c r="C109" s="232"/>
      <c r="D109" s="232"/>
      <c r="E109" s="232"/>
      <c r="F109" s="232"/>
      <c r="G109" s="232"/>
      <c r="H109" s="232"/>
      <c r="I109" s="232"/>
      <c r="J109" s="232"/>
      <c r="K109" s="232"/>
      <c r="L109" s="232"/>
      <c r="M109" s="232"/>
      <c r="N109" s="232"/>
      <c r="O109" s="232"/>
      <c r="P109" s="232"/>
      <c r="Q109" s="232"/>
      <c r="R109" s="232"/>
      <c r="S109" s="232"/>
      <c r="T109" s="232"/>
      <c r="U109" s="232"/>
      <c r="V109" s="232"/>
      <c r="W109" s="232"/>
      <c r="X109" s="232"/>
      <c r="Y109" s="232"/>
      <c r="Z109" s="232"/>
    </row>
    <row r="110" spans="1:26" ht="15.75" customHeight="1">
      <c r="A110" s="232"/>
      <c r="B110" s="232"/>
      <c r="C110" s="232"/>
      <c r="D110" s="232"/>
      <c r="E110" s="232"/>
      <c r="F110" s="232"/>
      <c r="G110" s="232"/>
      <c r="H110" s="232"/>
      <c r="I110" s="232"/>
      <c r="J110" s="232"/>
      <c r="K110" s="232"/>
      <c r="L110" s="232"/>
      <c r="M110" s="232"/>
      <c r="N110" s="232"/>
      <c r="O110" s="232"/>
      <c r="P110" s="232"/>
      <c r="Q110" s="232"/>
      <c r="R110" s="232"/>
      <c r="S110" s="232"/>
      <c r="T110" s="232"/>
      <c r="U110" s="232"/>
      <c r="V110" s="232"/>
      <c r="W110" s="232"/>
      <c r="X110" s="232"/>
      <c r="Y110" s="232"/>
      <c r="Z110" s="232"/>
    </row>
    <row r="111" spans="1:26" ht="15.75" customHeight="1">
      <c r="A111" s="232"/>
      <c r="B111" s="232"/>
      <c r="C111" s="232"/>
      <c r="D111" s="232"/>
      <c r="E111" s="232"/>
      <c r="F111" s="232"/>
      <c r="G111" s="232"/>
      <c r="H111" s="232"/>
      <c r="I111" s="232"/>
      <c r="J111" s="232"/>
      <c r="K111" s="232"/>
      <c r="L111" s="232"/>
      <c r="M111" s="232"/>
      <c r="N111" s="232"/>
      <c r="O111" s="232"/>
      <c r="P111" s="232"/>
      <c r="Q111" s="232"/>
      <c r="R111" s="232"/>
      <c r="S111" s="232"/>
      <c r="T111" s="232"/>
      <c r="U111" s="232"/>
      <c r="V111" s="232"/>
      <c r="W111" s="232"/>
      <c r="X111" s="232"/>
      <c r="Y111" s="232"/>
      <c r="Z111" s="232"/>
    </row>
    <row r="112" spans="1:26" ht="15.75" customHeight="1">
      <c r="A112" s="232"/>
      <c r="B112" s="232"/>
      <c r="C112" s="232"/>
      <c r="D112" s="232"/>
      <c r="E112" s="232"/>
      <c r="F112" s="232"/>
      <c r="G112" s="232"/>
      <c r="H112" s="232"/>
      <c r="I112" s="232"/>
      <c r="J112" s="232"/>
      <c r="K112" s="232"/>
      <c r="L112" s="232"/>
      <c r="M112" s="232"/>
      <c r="N112" s="232"/>
      <c r="O112" s="232"/>
      <c r="P112" s="232"/>
      <c r="Q112" s="232"/>
      <c r="R112" s="232"/>
      <c r="S112" s="232"/>
      <c r="T112" s="232"/>
      <c r="U112" s="232"/>
      <c r="V112" s="232"/>
      <c r="W112" s="232"/>
      <c r="X112" s="232"/>
      <c r="Y112" s="232"/>
      <c r="Z112" s="232"/>
    </row>
    <row r="113" spans="1:26" ht="15.75" customHeight="1">
      <c r="A113" s="232"/>
      <c r="B113" s="232"/>
      <c r="C113" s="232"/>
      <c r="D113" s="232"/>
      <c r="E113" s="232"/>
      <c r="F113" s="232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2"/>
      <c r="X113" s="232"/>
      <c r="Y113" s="232"/>
      <c r="Z113" s="232"/>
    </row>
    <row r="114" spans="1:26" ht="15.75" customHeight="1">
      <c r="A114" s="232"/>
      <c r="B114" s="232"/>
      <c r="C114" s="232"/>
      <c r="D114" s="232"/>
      <c r="E114" s="232"/>
      <c r="F114" s="232"/>
      <c r="G114" s="232"/>
      <c r="H114" s="232"/>
      <c r="I114" s="232"/>
      <c r="J114" s="232"/>
      <c r="K114" s="232"/>
      <c r="L114" s="232"/>
      <c r="M114" s="232"/>
      <c r="N114" s="232"/>
      <c r="O114" s="232"/>
      <c r="P114" s="232"/>
      <c r="Q114" s="232"/>
      <c r="R114" s="232"/>
      <c r="S114" s="232"/>
      <c r="T114" s="232"/>
      <c r="U114" s="232"/>
      <c r="V114" s="232"/>
      <c r="W114" s="232"/>
      <c r="X114" s="232"/>
      <c r="Y114" s="232"/>
      <c r="Z114" s="232"/>
    </row>
    <row r="115" spans="1:26" ht="15.75" customHeight="1">
      <c r="A115" s="232"/>
      <c r="B115" s="232"/>
      <c r="C115" s="232"/>
      <c r="D115" s="232"/>
      <c r="E115" s="232"/>
      <c r="F115" s="232"/>
      <c r="G115" s="232"/>
      <c r="H115" s="232"/>
      <c r="I115" s="232"/>
      <c r="J115" s="232"/>
      <c r="K115" s="232"/>
      <c r="L115" s="232"/>
      <c r="M115" s="232"/>
      <c r="N115" s="232"/>
      <c r="O115" s="232"/>
      <c r="P115" s="232"/>
      <c r="Q115" s="232"/>
      <c r="R115" s="232"/>
      <c r="S115" s="232"/>
      <c r="T115" s="232"/>
      <c r="U115" s="232"/>
      <c r="V115" s="232"/>
      <c r="W115" s="232"/>
      <c r="X115" s="232"/>
      <c r="Y115" s="232"/>
      <c r="Z115" s="232"/>
    </row>
    <row r="116" spans="1:26" ht="15.75" customHeight="1">
      <c r="A116" s="232"/>
      <c r="B116" s="232"/>
      <c r="C116" s="232"/>
      <c r="D116" s="232"/>
      <c r="E116" s="232"/>
      <c r="F116" s="232"/>
      <c r="G116" s="232"/>
      <c r="H116" s="232"/>
      <c r="I116" s="232"/>
      <c r="J116" s="232"/>
      <c r="K116" s="232"/>
      <c r="L116" s="232"/>
      <c r="M116" s="232"/>
      <c r="N116" s="232"/>
      <c r="O116" s="232"/>
      <c r="P116" s="232"/>
      <c r="Q116" s="232"/>
      <c r="R116" s="232"/>
      <c r="S116" s="232"/>
      <c r="T116" s="232"/>
      <c r="U116" s="232"/>
      <c r="V116" s="232"/>
      <c r="W116" s="232"/>
      <c r="X116" s="232"/>
      <c r="Y116" s="232"/>
      <c r="Z116" s="232"/>
    </row>
    <row r="117" spans="1:26" ht="15.75" customHeight="1">
      <c r="A117" s="232"/>
      <c r="B117" s="232"/>
      <c r="C117" s="232"/>
      <c r="D117" s="232"/>
      <c r="E117" s="232"/>
      <c r="F117" s="232"/>
      <c r="G117" s="232"/>
      <c r="H117" s="232"/>
      <c r="I117" s="232"/>
      <c r="J117" s="232"/>
      <c r="K117" s="232"/>
      <c r="L117" s="232"/>
      <c r="M117" s="232"/>
      <c r="N117" s="232"/>
      <c r="O117" s="232"/>
      <c r="P117" s="232"/>
      <c r="Q117" s="232"/>
      <c r="R117" s="232"/>
      <c r="S117" s="232"/>
      <c r="T117" s="232"/>
      <c r="U117" s="232"/>
      <c r="V117" s="232"/>
      <c r="W117" s="232"/>
      <c r="X117" s="232"/>
      <c r="Y117" s="232"/>
      <c r="Z117" s="232"/>
    </row>
    <row r="118" spans="1:26" ht="15.75" customHeight="1">
      <c r="A118" s="232"/>
      <c r="B118" s="232"/>
      <c r="C118" s="232"/>
      <c r="D118" s="232"/>
      <c r="E118" s="232"/>
      <c r="F118" s="232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2"/>
      <c r="X118" s="232"/>
      <c r="Y118" s="232"/>
      <c r="Z118" s="232"/>
    </row>
    <row r="119" spans="1:26" ht="15.75" customHeight="1">
      <c r="A119" s="232"/>
      <c r="B119" s="232"/>
      <c r="C119" s="232"/>
      <c r="D119" s="232"/>
      <c r="E119" s="232"/>
      <c r="F119" s="232"/>
      <c r="G119" s="232"/>
      <c r="H119" s="232"/>
      <c r="I119" s="232"/>
      <c r="J119" s="232"/>
      <c r="K119" s="232"/>
      <c r="L119" s="232"/>
      <c r="M119" s="232"/>
      <c r="N119" s="232"/>
      <c r="O119" s="232"/>
      <c r="P119" s="232"/>
      <c r="Q119" s="232"/>
      <c r="R119" s="232"/>
      <c r="S119" s="232"/>
      <c r="T119" s="232"/>
      <c r="U119" s="232"/>
      <c r="V119" s="232"/>
      <c r="W119" s="232"/>
      <c r="X119" s="232"/>
      <c r="Y119" s="232"/>
      <c r="Z119" s="232"/>
    </row>
    <row r="120" spans="1:26" ht="15.75" customHeight="1">
      <c r="A120" s="232"/>
      <c r="B120" s="232"/>
      <c r="C120" s="232"/>
      <c r="D120" s="232"/>
      <c r="E120" s="232"/>
      <c r="F120" s="232"/>
      <c r="G120" s="232"/>
      <c r="H120" s="232"/>
      <c r="I120" s="232"/>
      <c r="J120" s="232"/>
      <c r="K120" s="232"/>
      <c r="L120" s="232"/>
      <c r="M120" s="232"/>
      <c r="N120" s="232"/>
      <c r="O120" s="232"/>
      <c r="P120" s="232"/>
      <c r="Q120" s="232"/>
      <c r="R120" s="232"/>
      <c r="S120" s="232"/>
      <c r="T120" s="232"/>
      <c r="U120" s="232"/>
      <c r="V120" s="232"/>
      <c r="W120" s="232"/>
      <c r="X120" s="232"/>
      <c r="Y120" s="232"/>
      <c r="Z120" s="232"/>
    </row>
    <row r="121" spans="1:26" ht="15.75" customHeight="1">
      <c r="A121" s="232"/>
      <c r="B121" s="232"/>
      <c r="C121" s="232"/>
      <c r="D121" s="232"/>
      <c r="E121" s="232"/>
      <c r="F121" s="232"/>
      <c r="G121" s="232"/>
      <c r="H121" s="232"/>
      <c r="I121" s="232"/>
      <c r="J121" s="232"/>
      <c r="K121" s="232"/>
      <c r="L121" s="232"/>
      <c r="M121" s="232"/>
      <c r="N121" s="232"/>
      <c r="O121" s="232"/>
      <c r="P121" s="232"/>
      <c r="Q121" s="232"/>
      <c r="R121" s="232"/>
      <c r="S121" s="232"/>
      <c r="T121" s="232"/>
      <c r="U121" s="232"/>
      <c r="V121" s="232"/>
      <c r="W121" s="232"/>
      <c r="X121" s="232"/>
      <c r="Y121" s="232"/>
      <c r="Z121" s="232"/>
    </row>
    <row r="122" spans="1:26" ht="15.75" customHeight="1">
      <c r="A122" s="232"/>
      <c r="B122" s="232"/>
      <c r="C122" s="232"/>
      <c r="D122" s="232"/>
      <c r="E122" s="232"/>
      <c r="F122" s="232"/>
      <c r="G122" s="232"/>
      <c r="H122" s="232"/>
      <c r="I122" s="232"/>
      <c r="J122" s="232"/>
      <c r="K122" s="232"/>
      <c r="L122" s="232"/>
      <c r="M122" s="232"/>
      <c r="N122" s="232"/>
      <c r="O122" s="232"/>
      <c r="P122" s="232"/>
      <c r="Q122" s="232"/>
      <c r="R122" s="232"/>
      <c r="S122" s="232"/>
      <c r="T122" s="232"/>
      <c r="U122" s="232"/>
      <c r="V122" s="232"/>
      <c r="W122" s="232"/>
      <c r="X122" s="232"/>
      <c r="Y122" s="232"/>
      <c r="Z122" s="232"/>
    </row>
    <row r="123" spans="1:26" ht="15.75" customHeight="1">
      <c r="A123" s="232"/>
      <c r="B123" s="232"/>
      <c r="C123" s="232"/>
      <c r="D123" s="232"/>
      <c r="E123" s="232"/>
      <c r="F123" s="232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2"/>
      <c r="X123" s="232"/>
      <c r="Y123" s="232"/>
      <c r="Z123" s="232"/>
    </row>
    <row r="124" spans="1:26" ht="15.75" customHeight="1">
      <c r="A124" s="232"/>
      <c r="B124" s="232"/>
      <c r="C124" s="232"/>
      <c r="D124" s="232"/>
      <c r="E124" s="232"/>
      <c r="F124" s="232"/>
      <c r="G124" s="232"/>
      <c r="H124" s="232"/>
      <c r="I124" s="232"/>
      <c r="J124" s="232"/>
      <c r="K124" s="232"/>
      <c r="L124" s="232"/>
      <c r="M124" s="232"/>
      <c r="N124" s="232"/>
      <c r="O124" s="232"/>
      <c r="P124" s="232"/>
      <c r="Q124" s="232"/>
      <c r="R124" s="232"/>
      <c r="S124" s="232"/>
      <c r="T124" s="232"/>
      <c r="U124" s="232"/>
      <c r="V124" s="232"/>
      <c r="W124" s="232"/>
      <c r="X124" s="232"/>
      <c r="Y124" s="232"/>
      <c r="Z124" s="232"/>
    </row>
    <row r="125" spans="1:26" ht="15.75" customHeight="1">
      <c r="A125" s="232"/>
      <c r="B125" s="232"/>
      <c r="C125" s="232"/>
      <c r="D125" s="232"/>
      <c r="E125" s="232"/>
      <c r="F125" s="232"/>
      <c r="G125" s="232"/>
      <c r="H125" s="232"/>
      <c r="I125" s="232"/>
      <c r="J125" s="232"/>
      <c r="K125" s="232"/>
      <c r="L125" s="232"/>
      <c r="M125" s="232"/>
      <c r="N125" s="232"/>
      <c r="O125" s="232"/>
      <c r="P125" s="232"/>
      <c r="Q125" s="232"/>
      <c r="R125" s="232"/>
      <c r="S125" s="232"/>
      <c r="T125" s="232"/>
      <c r="U125" s="232"/>
      <c r="V125" s="232"/>
      <c r="W125" s="232"/>
      <c r="X125" s="232"/>
      <c r="Y125" s="232"/>
      <c r="Z125" s="232"/>
    </row>
    <row r="126" spans="1:26" ht="15.75" customHeight="1">
      <c r="A126" s="232"/>
      <c r="B126" s="232"/>
      <c r="C126" s="232"/>
      <c r="D126" s="232"/>
      <c r="E126" s="232"/>
      <c r="F126" s="232"/>
      <c r="G126" s="232"/>
      <c r="H126" s="232"/>
      <c r="I126" s="232"/>
      <c r="J126" s="232"/>
      <c r="K126" s="232"/>
      <c r="L126" s="232"/>
      <c r="M126" s="232"/>
      <c r="N126" s="232"/>
      <c r="O126" s="232"/>
      <c r="P126" s="232"/>
      <c r="Q126" s="232"/>
      <c r="R126" s="232"/>
      <c r="S126" s="232"/>
      <c r="T126" s="232"/>
      <c r="U126" s="232"/>
      <c r="V126" s="232"/>
      <c r="W126" s="232"/>
      <c r="X126" s="232"/>
      <c r="Y126" s="232"/>
      <c r="Z126" s="232"/>
    </row>
    <row r="127" spans="1:26" ht="15.75" customHeight="1">
      <c r="A127" s="232"/>
      <c r="B127" s="232"/>
      <c r="C127" s="232"/>
      <c r="D127" s="232"/>
      <c r="E127" s="232"/>
      <c r="F127" s="232"/>
      <c r="G127" s="232"/>
      <c r="H127" s="232"/>
      <c r="I127" s="232"/>
      <c r="J127" s="232"/>
      <c r="K127" s="232"/>
      <c r="L127" s="232"/>
      <c r="M127" s="232"/>
      <c r="N127" s="232"/>
      <c r="O127" s="232"/>
      <c r="P127" s="232"/>
      <c r="Q127" s="232"/>
      <c r="R127" s="232"/>
      <c r="S127" s="232"/>
      <c r="T127" s="232"/>
      <c r="U127" s="232"/>
      <c r="V127" s="232"/>
      <c r="W127" s="232"/>
      <c r="X127" s="232"/>
      <c r="Y127" s="232"/>
      <c r="Z127" s="232"/>
    </row>
    <row r="128" spans="1:26" ht="15.75" customHeight="1">
      <c r="A128" s="232"/>
      <c r="B128" s="232"/>
      <c r="C128" s="232"/>
      <c r="D128" s="232"/>
      <c r="E128" s="232"/>
      <c r="F128" s="232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2"/>
      <c r="X128" s="232"/>
      <c r="Y128" s="232"/>
      <c r="Z128" s="232"/>
    </row>
    <row r="129" spans="1:26" ht="15.75" customHeight="1">
      <c r="A129" s="232"/>
      <c r="B129" s="232"/>
      <c r="C129" s="232"/>
      <c r="D129" s="232"/>
      <c r="E129" s="232"/>
      <c r="F129" s="232"/>
      <c r="G129" s="232"/>
      <c r="H129" s="232"/>
      <c r="I129" s="232"/>
      <c r="J129" s="232"/>
      <c r="K129" s="232"/>
      <c r="L129" s="232"/>
      <c r="M129" s="232"/>
      <c r="N129" s="232"/>
      <c r="O129" s="232"/>
      <c r="P129" s="232"/>
      <c r="Q129" s="232"/>
      <c r="R129" s="232"/>
      <c r="S129" s="232"/>
      <c r="T129" s="232"/>
      <c r="U129" s="232"/>
      <c r="V129" s="232"/>
      <c r="W129" s="232"/>
      <c r="X129" s="232"/>
      <c r="Y129" s="232"/>
      <c r="Z129" s="232"/>
    </row>
    <row r="130" spans="1:26" ht="15.75" customHeight="1">
      <c r="A130" s="232"/>
      <c r="B130" s="232"/>
      <c r="C130" s="232"/>
      <c r="D130" s="232"/>
      <c r="E130" s="232"/>
      <c r="F130" s="232"/>
      <c r="G130" s="232"/>
      <c r="H130" s="232"/>
      <c r="I130" s="232"/>
      <c r="J130" s="232"/>
      <c r="K130" s="232"/>
      <c r="L130" s="232"/>
      <c r="M130" s="232"/>
      <c r="N130" s="232"/>
      <c r="O130" s="232"/>
      <c r="P130" s="232"/>
      <c r="Q130" s="232"/>
      <c r="R130" s="232"/>
      <c r="S130" s="232"/>
      <c r="T130" s="232"/>
      <c r="U130" s="232"/>
      <c r="V130" s="232"/>
      <c r="W130" s="232"/>
      <c r="X130" s="232"/>
      <c r="Y130" s="232"/>
      <c r="Z130" s="232"/>
    </row>
    <row r="131" spans="1:26" ht="15.75" customHeight="1">
      <c r="A131" s="232"/>
      <c r="B131" s="232"/>
      <c r="C131" s="232"/>
      <c r="D131" s="232"/>
      <c r="E131" s="232"/>
      <c r="F131" s="232"/>
      <c r="G131" s="232"/>
      <c r="H131" s="232"/>
      <c r="I131" s="232"/>
      <c r="J131" s="232"/>
      <c r="K131" s="232"/>
      <c r="L131" s="232"/>
      <c r="M131" s="232"/>
      <c r="N131" s="232"/>
      <c r="O131" s="232"/>
      <c r="P131" s="232"/>
      <c r="Q131" s="232"/>
      <c r="R131" s="232"/>
      <c r="S131" s="232"/>
      <c r="T131" s="232"/>
      <c r="U131" s="232"/>
      <c r="V131" s="232"/>
      <c r="W131" s="232"/>
      <c r="X131" s="232"/>
      <c r="Y131" s="232"/>
      <c r="Z131" s="232"/>
    </row>
    <row r="132" spans="1:26" ht="15.75" customHeight="1">
      <c r="A132" s="232"/>
      <c r="B132" s="232"/>
      <c r="C132" s="232"/>
      <c r="D132" s="232"/>
      <c r="E132" s="232"/>
      <c r="F132" s="232"/>
      <c r="G132" s="232"/>
      <c r="H132" s="232"/>
      <c r="I132" s="232"/>
      <c r="J132" s="232"/>
      <c r="K132" s="232"/>
      <c r="L132" s="232"/>
      <c r="M132" s="232"/>
      <c r="N132" s="232"/>
      <c r="O132" s="232"/>
      <c r="P132" s="232"/>
      <c r="Q132" s="232"/>
      <c r="R132" s="232"/>
      <c r="S132" s="232"/>
      <c r="T132" s="232"/>
      <c r="U132" s="232"/>
      <c r="V132" s="232"/>
      <c r="W132" s="232"/>
      <c r="X132" s="232"/>
      <c r="Y132" s="232"/>
      <c r="Z132" s="232"/>
    </row>
    <row r="133" spans="1:26" ht="15.75" customHeight="1">
      <c r="A133" s="232"/>
      <c r="B133" s="232"/>
      <c r="C133" s="232"/>
      <c r="D133" s="232"/>
      <c r="E133" s="232"/>
      <c r="F133" s="232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2"/>
      <c r="X133" s="232"/>
      <c r="Y133" s="232"/>
      <c r="Z133" s="232"/>
    </row>
    <row r="134" spans="1:26" ht="15.75" customHeight="1">
      <c r="A134" s="232"/>
      <c r="B134" s="232"/>
      <c r="C134" s="232"/>
      <c r="D134" s="232"/>
      <c r="E134" s="232"/>
      <c r="F134" s="232"/>
      <c r="G134" s="232"/>
      <c r="H134" s="232"/>
      <c r="I134" s="232"/>
      <c r="J134" s="232"/>
      <c r="K134" s="232"/>
      <c r="L134" s="232"/>
      <c r="M134" s="232"/>
      <c r="N134" s="232"/>
      <c r="O134" s="232"/>
      <c r="P134" s="232"/>
      <c r="Q134" s="232"/>
      <c r="R134" s="232"/>
      <c r="S134" s="232"/>
      <c r="T134" s="232"/>
      <c r="U134" s="232"/>
      <c r="V134" s="232"/>
      <c r="W134" s="232"/>
      <c r="X134" s="232"/>
      <c r="Y134" s="232"/>
      <c r="Z134" s="232"/>
    </row>
    <row r="135" spans="1:26" ht="15.75" customHeight="1">
      <c r="A135" s="232"/>
      <c r="B135" s="232"/>
      <c r="C135" s="232"/>
      <c r="D135" s="232"/>
      <c r="E135" s="232"/>
      <c r="F135" s="232"/>
      <c r="G135" s="232"/>
      <c r="H135" s="232"/>
      <c r="I135" s="232"/>
      <c r="J135" s="232"/>
      <c r="K135" s="232"/>
      <c r="L135" s="232"/>
      <c r="M135" s="232"/>
      <c r="N135" s="232"/>
      <c r="O135" s="232"/>
      <c r="P135" s="232"/>
      <c r="Q135" s="232"/>
      <c r="R135" s="232"/>
      <c r="S135" s="232"/>
      <c r="T135" s="232"/>
      <c r="U135" s="232"/>
      <c r="V135" s="232"/>
      <c r="W135" s="232"/>
      <c r="X135" s="232"/>
      <c r="Y135" s="232"/>
      <c r="Z135" s="232"/>
    </row>
    <row r="136" spans="1:26" ht="15.75" customHeight="1">
      <c r="A136" s="232"/>
      <c r="B136" s="232"/>
      <c r="C136" s="232"/>
      <c r="D136" s="232"/>
      <c r="E136" s="232"/>
      <c r="F136" s="232"/>
      <c r="G136" s="232"/>
      <c r="H136" s="232"/>
      <c r="I136" s="232"/>
      <c r="J136" s="232"/>
      <c r="K136" s="232"/>
      <c r="L136" s="232"/>
      <c r="M136" s="232"/>
      <c r="N136" s="232"/>
      <c r="O136" s="232"/>
      <c r="P136" s="232"/>
      <c r="Q136" s="232"/>
      <c r="R136" s="232"/>
      <c r="S136" s="232"/>
      <c r="T136" s="232"/>
      <c r="U136" s="232"/>
      <c r="V136" s="232"/>
      <c r="W136" s="232"/>
      <c r="X136" s="232"/>
      <c r="Y136" s="232"/>
      <c r="Z136" s="232"/>
    </row>
    <row r="137" spans="1:26" ht="15.75" customHeight="1">
      <c r="A137" s="232"/>
      <c r="B137" s="232"/>
      <c r="C137" s="232"/>
      <c r="D137" s="232"/>
      <c r="E137" s="232"/>
      <c r="F137" s="232"/>
      <c r="G137" s="232"/>
      <c r="H137" s="232"/>
      <c r="I137" s="232"/>
      <c r="J137" s="232"/>
      <c r="K137" s="232"/>
      <c r="L137" s="232"/>
      <c r="M137" s="232"/>
      <c r="N137" s="232"/>
      <c r="O137" s="232"/>
      <c r="P137" s="232"/>
      <c r="Q137" s="232"/>
      <c r="R137" s="232"/>
      <c r="S137" s="232"/>
      <c r="T137" s="232"/>
      <c r="U137" s="232"/>
      <c r="V137" s="232"/>
      <c r="W137" s="232"/>
      <c r="X137" s="232"/>
      <c r="Y137" s="232"/>
      <c r="Z137" s="232"/>
    </row>
    <row r="138" spans="1:26" ht="15.75" customHeight="1">
      <c r="A138" s="232"/>
      <c r="B138" s="232"/>
      <c r="C138" s="232"/>
      <c r="D138" s="232"/>
      <c r="E138" s="232"/>
      <c r="F138" s="232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2"/>
      <c r="X138" s="232"/>
      <c r="Y138" s="232"/>
      <c r="Z138" s="232"/>
    </row>
    <row r="139" spans="1:26" ht="15.75" customHeight="1">
      <c r="A139" s="232"/>
      <c r="B139" s="232"/>
      <c r="C139" s="232"/>
      <c r="D139" s="232"/>
      <c r="E139" s="232"/>
      <c r="F139" s="232"/>
      <c r="G139" s="232"/>
      <c r="H139" s="232"/>
      <c r="I139" s="232"/>
      <c r="J139" s="232"/>
      <c r="K139" s="232"/>
      <c r="L139" s="232"/>
      <c r="M139" s="232"/>
      <c r="N139" s="232"/>
      <c r="O139" s="232"/>
      <c r="P139" s="232"/>
      <c r="Q139" s="232"/>
      <c r="R139" s="232"/>
      <c r="S139" s="232"/>
      <c r="T139" s="232"/>
      <c r="U139" s="232"/>
      <c r="V139" s="232"/>
      <c r="W139" s="232"/>
      <c r="X139" s="232"/>
      <c r="Y139" s="232"/>
      <c r="Z139" s="232"/>
    </row>
    <row r="140" spans="1:26" ht="15.75" customHeight="1">
      <c r="A140" s="232"/>
      <c r="B140" s="232"/>
      <c r="C140" s="232"/>
      <c r="D140" s="232"/>
      <c r="E140" s="232"/>
      <c r="F140" s="232"/>
      <c r="G140" s="232"/>
      <c r="H140" s="232"/>
      <c r="I140" s="232"/>
      <c r="J140" s="232"/>
      <c r="K140" s="232"/>
      <c r="L140" s="232"/>
      <c r="M140" s="232"/>
      <c r="N140" s="232"/>
      <c r="O140" s="232"/>
      <c r="P140" s="232"/>
      <c r="Q140" s="232"/>
      <c r="R140" s="232"/>
      <c r="S140" s="232"/>
      <c r="T140" s="232"/>
      <c r="U140" s="232"/>
      <c r="V140" s="232"/>
      <c r="W140" s="232"/>
      <c r="X140" s="232"/>
      <c r="Y140" s="232"/>
      <c r="Z140" s="232"/>
    </row>
    <row r="141" spans="1:26" ht="15.75" customHeight="1">
      <c r="A141" s="232"/>
      <c r="B141" s="232"/>
      <c r="C141" s="232"/>
      <c r="D141" s="232"/>
      <c r="E141" s="232"/>
      <c r="F141" s="232"/>
      <c r="G141" s="232"/>
      <c r="H141" s="232"/>
      <c r="I141" s="232"/>
      <c r="J141" s="232"/>
      <c r="K141" s="232"/>
      <c r="L141" s="232"/>
      <c r="M141" s="232"/>
      <c r="N141" s="232"/>
      <c r="O141" s="232"/>
      <c r="P141" s="232"/>
      <c r="Q141" s="232"/>
      <c r="R141" s="232"/>
      <c r="S141" s="232"/>
      <c r="T141" s="232"/>
      <c r="U141" s="232"/>
      <c r="V141" s="232"/>
      <c r="W141" s="232"/>
      <c r="X141" s="232"/>
      <c r="Y141" s="232"/>
      <c r="Z141" s="232"/>
    </row>
    <row r="142" spans="1:26" ht="15.75" customHeight="1">
      <c r="A142" s="232"/>
      <c r="B142" s="232"/>
      <c r="C142" s="232"/>
      <c r="D142" s="232"/>
      <c r="E142" s="232"/>
      <c r="F142" s="232"/>
      <c r="G142" s="232"/>
      <c r="H142" s="232"/>
      <c r="I142" s="232"/>
      <c r="J142" s="232"/>
      <c r="K142" s="232"/>
      <c r="L142" s="232"/>
      <c r="M142" s="232"/>
      <c r="N142" s="232"/>
      <c r="O142" s="232"/>
      <c r="P142" s="232"/>
      <c r="Q142" s="232"/>
      <c r="R142" s="232"/>
      <c r="S142" s="232"/>
      <c r="T142" s="232"/>
      <c r="U142" s="232"/>
      <c r="V142" s="232"/>
      <c r="W142" s="232"/>
      <c r="X142" s="232"/>
      <c r="Y142" s="232"/>
      <c r="Z142" s="232"/>
    </row>
    <row r="143" spans="1:26" ht="15.75" customHeight="1">
      <c r="A143" s="232"/>
      <c r="B143" s="232"/>
      <c r="C143" s="232"/>
      <c r="D143" s="232"/>
      <c r="E143" s="232"/>
      <c r="F143" s="232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2"/>
      <c r="X143" s="232"/>
      <c r="Y143" s="232"/>
      <c r="Z143" s="232"/>
    </row>
    <row r="144" spans="1:26" ht="15.75" customHeight="1">
      <c r="A144" s="232"/>
      <c r="B144" s="232"/>
      <c r="C144" s="232"/>
      <c r="D144" s="232"/>
      <c r="E144" s="232"/>
      <c r="F144" s="232"/>
      <c r="G144" s="232"/>
      <c r="H144" s="232"/>
      <c r="I144" s="232"/>
      <c r="J144" s="232"/>
      <c r="K144" s="232"/>
      <c r="L144" s="232"/>
      <c r="M144" s="232"/>
      <c r="N144" s="232"/>
      <c r="O144" s="232"/>
      <c r="P144" s="232"/>
      <c r="Q144" s="232"/>
      <c r="R144" s="232"/>
      <c r="S144" s="232"/>
      <c r="T144" s="232"/>
      <c r="U144" s="232"/>
      <c r="V144" s="232"/>
      <c r="W144" s="232"/>
      <c r="X144" s="232"/>
      <c r="Y144" s="232"/>
      <c r="Z144" s="232"/>
    </row>
    <row r="145" spans="1:26" ht="15.75" customHeight="1">
      <c r="A145" s="232"/>
      <c r="B145" s="232"/>
      <c r="C145" s="232"/>
      <c r="D145" s="232"/>
      <c r="E145" s="232"/>
      <c r="F145" s="232"/>
      <c r="G145" s="232"/>
      <c r="H145" s="232"/>
      <c r="I145" s="232"/>
      <c r="J145" s="232"/>
      <c r="K145" s="232"/>
      <c r="L145" s="232"/>
      <c r="M145" s="232"/>
      <c r="N145" s="232"/>
      <c r="O145" s="232"/>
      <c r="P145" s="232"/>
      <c r="Q145" s="232"/>
      <c r="R145" s="232"/>
      <c r="S145" s="232"/>
      <c r="T145" s="232"/>
      <c r="U145" s="232"/>
      <c r="V145" s="232"/>
      <c r="W145" s="232"/>
      <c r="X145" s="232"/>
      <c r="Y145" s="232"/>
      <c r="Z145" s="232"/>
    </row>
    <row r="146" spans="1:26" ht="15.75" customHeight="1">
      <c r="A146" s="232"/>
      <c r="B146" s="232"/>
      <c r="C146" s="232"/>
      <c r="D146" s="232"/>
      <c r="E146" s="232"/>
      <c r="F146" s="232"/>
      <c r="G146" s="232"/>
      <c r="H146" s="232"/>
      <c r="I146" s="232"/>
      <c r="J146" s="232"/>
      <c r="K146" s="232"/>
      <c r="L146" s="232"/>
      <c r="M146" s="232"/>
      <c r="N146" s="232"/>
      <c r="O146" s="232"/>
      <c r="P146" s="232"/>
      <c r="Q146" s="232"/>
      <c r="R146" s="232"/>
      <c r="S146" s="232"/>
      <c r="T146" s="232"/>
      <c r="U146" s="232"/>
      <c r="V146" s="232"/>
      <c r="W146" s="232"/>
      <c r="X146" s="232"/>
      <c r="Y146" s="232"/>
      <c r="Z146" s="232"/>
    </row>
    <row r="147" spans="1:26" ht="15.75" customHeight="1">
      <c r="A147" s="232"/>
      <c r="B147" s="232"/>
      <c r="C147" s="232"/>
      <c r="D147" s="232"/>
      <c r="E147" s="232"/>
      <c r="F147" s="232"/>
      <c r="G147" s="232"/>
      <c r="H147" s="232"/>
      <c r="I147" s="232"/>
      <c r="J147" s="232"/>
      <c r="K147" s="232"/>
      <c r="L147" s="232"/>
      <c r="M147" s="232"/>
      <c r="N147" s="232"/>
      <c r="O147" s="232"/>
      <c r="P147" s="232"/>
      <c r="Q147" s="232"/>
      <c r="R147" s="232"/>
      <c r="S147" s="232"/>
      <c r="T147" s="232"/>
      <c r="U147" s="232"/>
      <c r="V147" s="232"/>
      <c r="W147" s="232"/>
      <c r="X147" s="232"/>
      <c r="Y147" s="232"/>
      <c r="Z147" s="232"/>
    </row>
    <row r="148" spans="1:26" ht="15.75" customHeight="1">
      <c r="A148" s="232"/>
      <c r="B148" s="232"/>
      <c r="C148" s="232"/>
      <c r="D148" s="232"/>
      <c r="E148" s="232"/>
      <c r="F148" s="232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2"/>
      <c r="X148" s="232"/>
      <c r="Y148" s="232"/>
      <c r="Z148" s="232"/>
    </row>
    <row r="149" spans="1:26" ht="15.75" customHeight="1">
      <c r="A149" s="232"/>
      <c r="B149" s="232"/>
      <c r="C149" s="232"/>
      <c r="D149" s="232"/>
      <c r="E149" s="232"/>
      <c r="F149" s="232"/>
      <c r="G149" s="232"/>
      <c r="H149" s="232"/>
      <c r="I149" s="232"/>
      <c r="J149" s="232"/>
      <c r="K149" s="232"/>
      <c r="L149" s="232"/>
      <c r="M149" s="232"/>
      <c r="N149" s="232"/>
      <c r="O149" s="232"/>
      <c r="P149" s="232"/>
      <c r="Q149" s="232"/>
      <c r="R149" s="232"/>
      <c r="S149" s="232"/>
      <c r="T149" s="232"/>
      <c r="U149" s="232"/>
      <c r="V149" s="232"/>
      <c r="W149" s="232"/>
      <c r="X149" s="232"/>
      <c r="Y149" s="232"/>
      <c r="Z149" s="232"/>
    </row>
    <row r="150" spans="1:26" ht="15.75" customHeight="1">
      <c r="A150" s="232"/>
      <c r="B150" s="232"/>
      <c r="C150" s="232"/>
      <c r="D150" s="232"/>
      <c r="E150" s="232"/>
      <c r="F150" s="232"/>
      <c r="G150" s="232"/>
      <c r="H150" s="232"/>
      <c r="I150" s="232"/>
      <c r="J150" s="232"/>
      <c r="K150" s="232"/>
      <c r="L150" s="232"/>
      <c r="M150" s="232"/>
      <c r="N150" s="232"/>
      <c r="O150" s="232"/>
      <c r="P150" s="232"/>
      <c r="Q150" s="232"/>
      <c r="R150" s="232"/>
      <c r="S150" s="232"/>
      <c r="T150" s="232"/>
      <c r="U150" s="232"/>
      <c r="V150" s="232"/>
      <c r="W150" s="232"/>
      <c r="X150" s="232"/>
      <c r="Y150" s="232"/>
      <c r="Z150" s="232"/>
    </row>
    <row r="151" spans="1:26" ht="15.75" customHeight="1">
      <c r="A151" s="232"/>
      <c r="B151" s="232"/>
      <c r="C151" s="232"/>
      <c r="D151" s="232"/>
      <c r="E151" s="232"/>
      <c r="F151" s="232"/>
      <c r="G151" s="232"/>
      <c r="H151" s="232"/>
      <c r="I151" s="232"/>
      <c r="J151" s="232"/>
      <c r="K151" s="232"/>
      <c r="L151" s="232"/>
      <c r="M151" s="232"/>
      <c r="N151" s="232"/>
      <c r="O151" s="232"/>
      <c r="P151" s="232"/>
      <c r="Q151" s="232"/>
      <c r="R151" s="232"/>
      <c r="S151" s="232"/>
      <c r="T151" s="232"/>
      <c r="U151" s="232"/>
      <c r="V151" s="232"/>
      <c r="W151" s="232"/>
      <c r="X151" s="232"/>
      <c r="Y151" s="232"/>
      <c r="Z151" s="232"/>
    </row>
    <row r="152" spans="1:26" ht="15.75" customHeight="1">
      <c r="A152" s="232"/>
      <c r="B152" s="232"/>
      <c r="C152" s="232"/>
      <c r="D152" s="232"/>
      <c r="E152" s="232"/>
      <c r="F152" s="232"/>
      <c r="G152" s="232"/>
      <c r="H152" s="232"/>
      <c r="I152" s="232"/>
      <c r="J152" s="232"/>
      <c r="K152" s="232"/>
      <c r="L152" s="232"/>
      <c r="M152" s="232"/>
      <c r="N152" s="232"/>
      <c r="O152" s="232"/>
      <c r="P152" s="232"/>
      <c r="Q152" s="232"/>
      <c r="R152" s="232"/>
      <c r="S152" s="232"/>
      <c r="T152" s="232"/>
      <c r="U152" s="232"/>
      <c r="V152" s="232"/>
      <c r="W152" s="232"/>
      <c r="X152" s="232"/>
      <c r="Y152" s="232"/>
      <c r="Z152" s="232"/>
    </row>
    <row r="153" spans="1:26" ht="15.75" customHeight="1">
      <c r="A153" s="232"/>
      <c r="B153" s="232"/>
      <c r="C153" s="232"/>
      <c r="D153" s="232"/>
      <c r="E153" s="232"/>
      <c r="F153" s="232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2"/>
      <c r="X153" s="232"/>
      <c r="Y153" s="232"/>
      <c r="Z153" s="232"/>
    </row>
    <row r="154" spans="1:26" ht="15.75" customHeight="1">
      <c r="A154" s="232"/>
      <c r="B154" s="232"/>
      <c r="C154" s="232"/>
      <c r="D154" s="232"/>
      <c r="E154" s="232"/>
      <c r="F154" s="232"/>
      <c r="G154" s="232"/>
      <c r="H154" s="232"/>
      <c r="I154" s="232"/>
      <c r="J154" s="232"/>
      <c r="K154" s="232"/>
      <c r="L154" s="232"/>
      <c r="M154" s="232"/>
      <c r="N154" s="232"/>
      <c r="O154" s="232"/>
      <c r="P154" s="232"/>
      <c r="Q154" s="232"/>
      <c r="R154" s="232"/>
      <c r="S154" s="232"/>
      <c r="T154" s="232"/>
      <c r="U154" s="232"/>
      <c r="V154" s="232"/>
      <c r="W154" s="232"/>
      <c r="X154" s="232"/>
      <c r="Y154" s="232"/>
      <c r="Z154" s="232"/>
    </row>
    <row r="155" spans="1:26" ht="15.75" customHeight="1">
      <c r="A155" s="232"/>
      <c r="B155" s="232"/>
      <c r="C155" s="232"/>
      <c r="D155" s="232"/>
      <c r="E155" s="232"/>
      <c r="F155" s="232"/>
      <c r="G155" s="232"/>
      <c r="H155" s="232"/>
      <c r="I155" s="232"/>
      <c r="J155" s="232"/>
      <c r="K155" s="232"/>
      <c r="L155" s="232"/>
      <c r="M155" s="232"/>
      <c r="N155" s="232"/>
      <c r="O155" s="232"/>
      <c r="P155" s="232"/>
      <c r="Q155" s="232"/>
      <c r="R155" s="232"/>
      <c r="S155" s="232"/>
      <c r="T155" s="232"/>
      <c r="U155" s="232"/>
      <c r="V155" s="232"/>
      <c r="W155" s="232"/>
      <c r="X155" s="232"/>
      <c r="Y155" s="232"/>
      <c r="Z155" s="232"/>
    </row>
    <row r="156" spans="1:26" ht="15.75" customHeight="1">
      <c r="A156" s="232"/>
      <c r="B156" s="232"/>
      <c r="C156" s="232"/>
      <c r="D156" s="232"/>
      <c r="E156" s="232"/>
      <c r="F156" s="232"/>
      <c r="G156" s="232"/>
      <c r="H156" s="232"/>
      <c r="I156" s="232"/>
      <c r="J156" s="232"/>
      <c r="K156" s="232"/>
      <c r="L156" s="232"/>
      <c r="M156" s="232"/>
      <c r="N156" s="232"/>
      <c r="O156" s="232"/>
      <c r="P156" s="232"/>
      <c r="Q156" s="232"/>
      <c r="R156" s="232"/>
      <c r="S156" s="232"/>
      <c r="T156" s="232"/>
      <c r="U156" s="232"/>
      <c r="V156" s="232"/>
      <c r="W156" s="232"/>
      <c r="X156" s="232"/>
      <c r="Y156" s="232"/>
      <c r="Z156" s="232"/>
    </row>
    <row r="157" spans="1:26" ht="15.75" customHeight="1">
      <c r="A157" s="232"/>
      <c r="B157" s="232"/>
      <c r="C157" s="232"/>
      <c r="D157" s="232"/>
      <c r="E157" s="232"/>
      <c r="F157" s="232"/>
      <c r="G157" s="232"/>
      <c r="H157" s="232"/>
      <c r="I157" s="232"/>
      <c r="J157" s="232"/>
      <c r="K157" s="232"/>
      <c r="L157" s="232"/>
      <c r="M157" s="232"/>
      <c r="N157" s="232"/>
      <c r="O157" s="232"/>
      <c r="P157" s="232"/>
      <c r="Q157" s="232"/>
      <c r="R157" s="232"/>
      <c r="S157" s="232"/>
      <c r="T157" s="232"/>
      <c r="U157" s="232"/>
      <c r="V157" s="232"/>
      <c r="W157" s="232"/>
      <c r="X157" s="232"/>
      <c r="Y157" s="232"/>
      <c r="Z157" s="232"/>
    </row>
    <row r="158" spans="1:26" ht="15.75" customHeight="1">
      <c r="A158" s="232"/>
      <c r="B158" s="232"/>
      <c r="C158" s="232"/>
      <c r="D158" s="232"/>
      <c r="E158" s="232"/>
      <c r="F158" s="232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2"/>
      <c r="X158" s="232"/>
      <c r="Y158" s="232"/>
      <c r="Z158" s="232"/>
    </row>
    <row r="159" spans="1:26" ht="15.75" customHeight="1">
      <c r="A159" s="232"/>
      <c r="B159" s="232"/>
      <c r="C159" s="232"/>
      <c r="D159" s="232"/>
      <c r="E159" s="232"/>
      <c r="F159" s="232"/>
      <c r="G159" s="232"/>
      <c r="H159" s="232"/>
      <c r="I159" s="232"/>
      <c r="J159" s="232"/>
      <c r="K159" s="232"/>
      <c r="L159" s="232"/>
      <c r="M159" s="232"/>
      <c r="N159" s="232"/>
      <c r="O159" s="232"/>
      <c r="P159" s="232"/>
      <c r="Q159" s="232"/>
      <c r="R159" s="232"/>
      <c r="S159" s="232"/>
      <c r="T159" s="232"/>
      <c r="U159" s="232"/>
      <c r="V159" s="232"/>
      <c r="W159" s="232"/>
      <c r="X159" s="232"/>
      <c r="Y159" s="232"/>
      <c r="Z159" s="232"/>
    </row>
    <row r="160" spans="1:26" ht="15.75" customHeight="1">
      <c r="A160" s="232"/>
      <c r="B160" s="232"/>
      <c r="C160" s="232"/>
      <c r="D160" s="232"/>
      <c r="E160" s="232"/>
      <c r="F160" s="232"/>
      <c r="G160" s="232"/>
      <c r="H160" s="232"/>
      <c r="I160" s="232"/>
      <c r="J160" s="232"/>
      <c r="K160" s="232"/>
      <c r="L160" s="232"/>
      <c r="M160" s="232"/>
      <c r="N160" s="232"/>
      <c r="O160" s="232"/>
      <c r="P160" s="232"/>
      <c r="Q160" s="232"/>
      <c r="R160" s="232"/>
      <c r="S160" s="232"/>
      <c r="T160" s="232"/>
      <c r="U160" s="232"/>
      <c r="V160" s="232"/>
      <c r="W160" s="232"/>
      <c r="X160" s="232"/>
      <c r="Y160" s="232"/>
      <c r="Z160" s="232"/>
    </row>
    <row r="161" spans="1:26" ht="15.75" customHeight="1">
      <c r="A161" s="232"/>
      <c r="B161" s="232"/>
      <c r="C161" s="232"/>
      <c r="D161" s="232"/>
      <c r="E161" s="232"/>
      <c r="F161" s="232"/>
      <c r="G161" s="232"/>
      <c r="H161" s="232"/>
      <c r="I161" s="232"/>
      <c r="J161" s="232"/>
      <c r="K161" s="232"/>
      <c r="L161" s="232"/>
      <c r="M161" s="232"/>
      <c r="N161" s="232"/>
      <c r="O161" s="232"/>
      <c r="P161" s="232"/>
      <c r="Q161" s="232"/>
      <c r="R161" s="232"/>
      <c r="S161" s="232"/>
      <c r="T161" s="232"/>
      <c r="U161" s="232"/>
      <c r="V161" s="232"/>
      <c r="W161" s="232"/>
      <c r="X161" s="232"/>
      <c r="Y161" s="232"/>
      <c r="Z161" s="232"/>
    </row>
    <row r="162" spans="1:26" ht="15.75" customHeight="1">
      <c r="A162" s="232"/>
      <c r="B162" s="232"/>
      <c r="C162" s="232"/>
      <c r="D162" s="232"/>
      <c r="E162" s="232"/>
      <c r="F162" s="232"/>
      <c r="G162" s="232"/>
      <c r="H162" s="232"/>
      <c r="I162" s="232"/>
      <c r="J162" s="232"/>
      <c r="K162" s="232"/>
      <c r="L162" s="232"/>
      <c r="M162" s="232"/>
      <c r="N162" s="232"/>
      <c r="O162" s="232"/>
      <c r="P162" s="232"/>
      <c r="Q162" s="232"/>
      <c r="R162" s="232"/>
      <c r="S162" s="232"/>
      <c r="T162" s="232"/>
      <c r="U162" s="232"/>
      <c r="V162" s="232"/>
      <c r="W162" s="232"/>
      <c r="X162" s="232"/>
      <c r="Y162" s="232"/>
      <c r="Z162" s="232"/>
    </row>
    <row r="163" spans="1:26" ht="15.75" customHeight="1">
      <c r="A163" s="232"/>
      <c r="B163" s="232"/>
      <c r="C163" s="232"/>
      <c r="D163" s="232"/>
      <c r="E163" s="232"/>
      <c r="F163" s="232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2"/>
      <c r="X163" s="232"/>
      <c r="Y163" s="232"/>
      <c r="Z163" s="232"/>
    </row>
    <row r="164" spans="1:26" ht="15.75" customHeight="1">
      <c r="A164" s="232"/>
      <c r="B164" s="232"/>
      <c r="C164" s="232"/>
      <c r="D164" s="232"/>
      <c r="E164" s="232"/>
      <c r="F164" s="232"/>
      <c r="G164" s="232"/>
      <c r="H164" s="232"/>
      <c r="I164" s="232"/>
      <c r="J164" s="232"/>
      <c r="K164" s="232"/>
      <c r="L164" s="232"/>
      <c r="M164" s="232"/>
      <c r="N164" s="232"/>
      <c r="O164" s="232"/>
      <c r="P164" s="232"/>
      <c r="Q164" s="232"/>
      <c r="R164" s="232"/>
      <c r="S164" s="232"/>
      <c r="T164" s="232"/>
      <c r="U164" s="232"/>
      <c r="V164" s="232"/>
      <c r="W164" s="232"/>
      <c r="X164" s="232"/>
      <c r="Y164" s="232"/>
      <c r="Z164" s="232"/>
    </row>
    <row r="165" spans="1:26" ht="15.75" customHeight="1">
      <c r="A165" s="232"/>
      <c r="B165" s="232"/>
      <c r="C165" s="232"/>
      <c r="D165" s="232"/>
      <c r="E165" s="232"/>
      <c r="F165" s="232"/>
      <c r="G165" s="232"/>
      <c r="H165" s="232"/>
      <c r="I165" s="232"/>
      <c r="J165" s="232"/>
      <c r="K165" s="232"/>
      <c r="L165" s="232"/>
      <c r="M165" s="232"/>
      <c r="N165" s="232"/>
      <c r="O165" s="232"/>
      <c r="P165" s="232"/>
      <c r="Q165" s="232"/>
      <c r="R165" s="232"/>
      <c r="S165" s="232"/>
      <c r="T165" s="232"/>
      <c r="U165" s="232"/>
      <c r="V165" s="232"/>
      <c r="W165" s="232"/>
      <c r="X165" s="232"/>
      <c r="Y165" s="232"/>
      <c r="Z165" s="232"/>
    </row>
    <row r="166" spans="1:26" ht="15.75" customHeight="1">
      <c r="A166" s="232"/>
      <c r="B166" s="232"/>
      <c r="C166" s="232"/>
      <c r="D166" s="232"/>
      <c r="E166" s="232"/>
      <c r="F166" s="232"/>
      <c r="G166" s="232"/>
      <c r="H166" s="232"/>
      <c r="I166" s="232"/>
      <c r="J166" s="232"/>
      <c r="K166" s="232"/>
      <c r="L166" s="232"/>
      <c r="M166" s="232"/>
      <c r="N166" s="232"/>
      <c r="O166" s="232"/>
      <c r="P166" s="232"/>
      <c r="Q166" s="232"/>
      <c r="R166" s="232"/>
      <c r="S166" s="232"/>
      <c r="T166" s="232"/>
      <c r="U166" s="232"/>
      <c r="V166" s="232"/>
      <c r="W166" s="232"/>
      <c r="X166" s="232"/>
      <c r="Y166" s="232"/>
      <c r="Z166" s="232"/>
    </row>
    <row r="167" spans="1:26" ht="15.75" customHeight="1">
      <c r="A167" s="232"/>
      <c r="B167" s="232"/>
      <c r="C167" s="232"/>
      <c r="D167" s="232"/>
      <c r="E167" s="232"/>
      <c r="F167" s="232"/>
      <c r="G167" s="232"/>
      <c r="H167" s="232"/>
      <c r="I167" s="232"/>
      <c r="J167" s="232"/>
      <c r="K167" s="232"/>
      <c r="L167" s="232"/>
      <c r="M167" s="232"/>
      <c r="N167" s="232"/>
      <c r="O167" s="232"/>
      <c r="P167" s="232"/>
      <c r="Q167" s="232"/>
      <c r="R167" s="232"/>
      <c r="S167" s="232"/>
      <c r="T167" s="232"/>
      <c r="U167" s="232"/>
      <c r="V167" s="232"/>
      <c r="W167" s="232"/>
      <c r="X167" s="232"/>
      <c r="Y167" s="232"/>
      <c r="Z167" s="232"/>
    </row>
    <row r="168" spans="1:26" ht="15.75" customHeight="1">
      <c r="A168" s="232"/>
      <c r="B168" s="232"/>
      <c r="C168" s="232"/>
      <c r="D168" s="232"/>
      <c r="E168" s="232"/>
      <c r="F168" s="232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2"/>
      <c r="X168" s="232"/>
      <c r="Y168" s="232"/>
      <c r="Z168" s="232"/>
    </row>
    <row r="169" spans="1:26" ht="15.75" customHeight="1">
      <c r="A169" s="232"/>
      <c r="B169" s="232"/>
      <c r="C169" s="232"/>
      <c r="D169" s="232"/>
      <c r="E169" s="232"/>
      <c r="F169" s="232"/>
      <c r="G169" s="232"/>
      <c r="H169" s="232"/>
      <c r="I169" s="232"/>
      <c r="J169" s="232"/>
      <c r="K169" s="232"/>
      <c r="L169" s="232"/>
      <c r="M169" s="232"/>
      <c r="N169" s="232"/>
      <c r="O169" s="232"/>
      <c r="P169" s="232"/>
      <c r="Q169" s="232"/>
      <c r="R169" s="232"/>
      <c r="S169" s="232"/>
      <c r="T169" s="232"/>
      <c r="U169" s="232"/>
      <c r="V169" s="232"/>
      <c r="W169" s="232"/>
      <c r="X169" s="232"/>
      <c r="Y169" s="232"/>
      <c r="Z169" s="232"/>
    </row>
    <row r="170" spans="1:26" ht="15.75" customHeight="1">
      <c r="A170" s="232"/>
      <c r="B170" s="232"/>
      <c r="C170" s="232"/>
      <c r="D170" s="232"/>
      <c r="E170" s="232"/>
      <c r="F170" s="232"/>
      <c r="G170" s="232"/>
      <c r="H170" s="232"/>
      <c r="I170" s="232"/>
      <c r="J170" s="232"/>
      <c r="K170" s="232"/>
      <c r="L170" s="232"/>
      <c r="M170" s="232"/>
      <c r="N170" s="232"/>
      <c r="O170" s="232"/>
      <c r="P170" s="232"/>
      <c r="Q170" s="232"/>
      <c r="R170" s="232"/>
      <c r="S170" s="232"/>
      <c r="T170" s="232"/>
      <c r="U170" s="232"/>
      <c r="V170" s="232"/>
      <c r="W170" s="232"/>
      <c r="X170" s="232"/>
      <c r="Y170" s="232"/>
      <c r="Z170" s="232"/>
    </row>
    <row r="171" spans="1:26" ht="15.75" customHeight="1">
      <c r="A171" s="232"/>
      <c r="B171" s="232"/>
      <c r="C171" s="232"/>
      <c r="D171" s="232"/>
      <c r="E171" s="232"/>
      <c r="F171" s="232"/>
      <c r="G171" s="232"/>
      <c r="H171" s="232"/>
      <c r="I171" s="232"/>
      <c r="J171" s="232"/>
      <c r="K171" s="232"/>
      <c r="L171" s="232"/>
      <c r="M171" s="232"/>
      <c r="N171" s="232"/>
      <c r="O171" s="232"/>
      <c r="P171" s="232"/>
      <c r="Q171" s="232"/>
      <c r="R171" s="232"/>
      <c r="S171" s="232"/>
      <c r="T171" s="232"/>
      <c r="U171" s="232"/>
      <c r="V171" s="232"/>
      <c r="W171" s="232"/>
      <c r="X171" s="232"/>
      <c r="Y171" s="232"/>
      <c r="Z171" s="232"/>
    </row>
    <row r="172" spans="1:26" ht="15.75" customHeight="1">
      <c r="A172" s="232"/>
      <c r="B172" s="232"/>
      <c r="C172" s="232"/>
      <c r="D172" s="232"/>
      <c r="E172" s="232"/>
      <c r="F172" s="232"/>
      <c r="G172" s="232"/>
      <c r="H172" s="232"/>
      <c r="I172" s="232"/>
      <c r="J172" s="232"/>
      <c r="K172" s="232"/>
      <c r="L172" s="232"/>
      <c r="M172" s="232"/>
      <c r="N172" s="232"/>
      <c r="O172" s="232"/>
      <c r="P172" s="232"/>
      <c r="Q172" s="232"/>
      <c r="R172" s="232"/>
      <c r="S172" s="232"/>
      <c r="T172" s="232"/>
      <c r="U172" s="232"/>
      <c r="V172" s="232"/>
      <c r="W172" s="232"/>
      <c r="X172" s="232"/>
      <c r="Y172" s="232"/>
      <c r="Z172" s="232"/>
    </row>
    <row r="173" spans="1:26" ht="15.75" customHeight="1">
      <c r="A173" s="232"/>
      <c r="B173" s="232"/>
      <c r="C173" s="232"/>
      <c r="D173" s="232"/>
      <c r="E173" s="232"/>
      <c r="F173" s="232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2"/>
      <c r="X173" s="232"/>
      <c r="Y173" s="232"/>
      <c r="Z173" s="232"/>
    </row>
    <row r="174" spans="1:26" ht="15.75" customHeight="1">
      <c r="A174" s="232"/>
      <c r="B174" s="232"/>
      <c r="C174" s="232"/>
      <c r="D174" s="232"/>
      <c r="E174" s="232"/>
      <c r="F174" s="232"/>
      <c r="G174" s="232"/>
      <c r="H174" s="232"/>
      <c r="I174" s="232"/>
      <c r="J174" s="232"/>
      <c r="K174" s="232"/>
      <c r="L174" s="232"/>
      <c r="M174" s="232"/>
      <c r="N174" s="232"/>
      <c r="O174" s="232"/>
      <c r="P174" s="232"/>
      <c r="Q174" s="232"/>
      <c r="R174" s="232"/>
      <c r="S174" s="232"/>
      <c r="T174" s="232"/>
      <c r="U174" s="232"/>
      <c r="V174" s="232"/>
      <c r="W174" s="232"/>
      <c r="X174" s="232"/>
      <c r="Y174" s="232"/>
      <c r="Z174" s="232"/>
    </row>
    <row r="175" spans="1:26" ht="15.75" customHeight="1">
      <c r="A175" s="232"/>
      <c r="B175" s="232"/>
      <c r="C175" s="232"/>
      <c r="D175" s="232"/>
      <c r="E175" s="232"/>
      <c r="F175" s="232"/>
      <c r="G175" s="232"/>
      <c r="H175" s="232"/>
      <c r="I175" s="232"/>
      <c r="J175" s="232"/>
      <c r="K175" s="232"/>
      <c r="L175" s="232"/>
      <c r="M175" s="232"/>
      <c r="N175" s="232"/>
      <c r="O175" s="232"/>
      <c r="P175" s="232"/>
      <c r="Q175" s="232"/>
      <c r="R175" s="232"/>
      <c r="S175" s="232"/>
      <c r="T175" s="232"/>
      <c r="U175" s="232"/>
      <c r="V175" s="232"/>
      <c r="W175" s="232"/>
      <c r="X175" s="232"/>
      <c r="Y175" s="232"/>
      <c r="Z175" s="232"/>
    </row>
    <row r="176" spans="1:26" ht="15.75" customHeight="1">
      <c r="A176" s="232"/>
      <c r="B176" s="232"/>
      <c r="C176" s="232"/>
      <c r="D176" s="232"/>
      <c r="E176" s="232"/>
      <c r="F176" s="232"/>
      <c r="G176" s="232"/>
      <c r="H176" s="232"/>
      <c r="I176" s="232"/>
      <c r="J176" s="232"/>
      <c r="K176" s="232"/>
      <c r="L176" s="232"/>
      <c r="M176" s="232"/>
      <c r="N176" s="232"/>
      <c r="O176" s="232"/>
      <c r="P176" s="232"/>
      <c r="Q176" s="232"/>
      <c r="R176" s="232"/>
      <c r="S176" s="232"/>
      <c r="T176" s="232"/>
      <c r="U176" s="232"/>
      <c r="V176" s="232"/>
      <c r="W176" s="232"/>
      <c r="X176" s="232"/>
      <c r="Y176" s="232"/>
      <c r="Z176" s="232"/>
    </row>
    <row r="177" spans="1:26" ht="15.75" customHeight="1">
      <c r="A177" s="232"/>
      <c r="B177" s="232"/>
      <c r="C177" s="232"/>
      <c r="D177" s="232"/>
      <c r="E177" s="232"/>
      <c r="F177" s="232"/>
      <c r="G177" s="232"/>
      <c r="H177" s="232"/>
      <c r="I177" s="232"/>
      <c r="J177" s="232"/>
      <c r="K177" s="232"/>
      <c r="L177" s="232"/>
      <c r="M177" s="232"/>
      <c r="N177" s="232"/>
      <c r="O177" s="232"/>
      <c r="P177" s="232"/>
      <c r="Q177" s="232"/>
      <c r="R177" s="232"/>
      <c r="S177" s="232"/>
      <c r="T177" s="232"/>
      <c r="U177" s="232"/>
      <c r="V177" s="232"/>
      <c r="W177" s="232"/>
      <c r="X177" s="232"/>
      <c r="Y177" s="232"/>
      <c r="Z177" s="232"/>
    </row>
    <row r="178" spans="1:26" ht="15.75" customHeight="1">
      <c r="A178" s="232"/>
      <c r="B178" s="232"/>
      <c r="C178" s="232"/>
      <c r="D178" s="232"/>
      <c r="E178" s="232"/>
      <c r="F178" s="232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2"/>
      <c r="X178" s="232"/>
      <c r="Y178" s="232"/>
      <c r="Z178" s="232"/>
    </row>
    <row r="179" spans="1:26" ht="15.75" customHeight="1">
      <c r="A179" s="232"/>
      <c r="B179" s="232"/>
      <c r="C179" s="232"/>
      <c r="D179" s="232"/>
      <c r="E179" s="232"/>
      <c r="F179" s="232"/>
      <c r="G179" s="232"/>
      <c r="H179" s="232"/>
      <c r="I179" s="232"/>
      <c r="J179" s="232"/>
      <c r="K179" s="232"/>
      <c r="L179" s="232"/>
      <c r="M179" s="232"/>
      <c r="N179" s="232"/>
      <c r="O179" s="232"/>
      <c r="P179" s="232"/>
      <c r="Q179" s="232"/>
      <c r="R179" s="232"/>
      <c r="S179" s="232"/>
      <c r="T179" s="232"/>
      <c r="U179" s="232"/>
      <c r="V179" s="232"/>
      <c r="W179" s="232"/>
      <c r="X179" s="232"/>
      <c r="Y179" s="232"/>
      <c r="Z179" s="232"/>
    </row>
    <row r="180" spans="1:26" ht="15.75" customHeight="1">
      <c r="A180" s="232"/>
      <c r="B180" s="232"/>
      <c r="C180" s="232"/>
      <c r="D180" s="232"/>
      <c r="E180" s="232"/>
      <c r="F180" s="232"/>
      <c r="G180" s="232"/>
      <c r="H180" s="232"/>
      <c r="I180" s="232"/>
      <c r="J180" s="232"/>
      <c r="K180" s="232"/>
      <c r="L180" s="232"/>
      <c r="M180" s="232"/>
      <c r="N180" s="232"/>
      <c r="O180" s="232"/>
      <c r="P180" s="232"/>
      <c r="Q180" s="232"/>
      <c r="R180" s="232"/>
      <c r="S180" s="232"/>
      <c r="T180" s="232"/>
      <c r="U180" s="232"/>
      <c r="V180" s="232"/>
      <c r="W180" s="232"/>
      <c r="X180" s="232"/>
      <c r="Y180" s="232"/>
      <c r="Z180" s="232"/>
    </row>
    <row r="181" spans="1:26" ht="15.75" customHeight="1">
      <c r="A181" s="232"/>
      <c r="B181" s="232"/>
      <c r="C181" s="232"/>
      <c r="D181" s="232"/>
      <c r="E181" s="232"/>
      <c r="F181" s="232"/>
      <c r="G181" s="232"/>
      <c r="H181" s="232"/>
      <c r="I181" s="232"/>
      <c r="J181" s="232"/>
      <c r="K181" s="232"/>
      <c r="L181" s="232"/>
      <c r="M181" s="232"/>
      <c r="N181" s="232"/>
      <c r="O181" s="232"/>
      <c r="P181" s="232"/>
      <c r="Q181" s="232"/>
      <c r="R181" s="232"/>
      <c r="S181" s="232"/>
      <c r="T181" s="232"/>
      <c r="U181" s="232"/>
      <c r="V181" s="232"/>
      <c r="W181" s="232"/>
      <c r="X181" s="232"/>
      <c r="Y181" s="232"/>
      <c r="Z181" s="232"/>
    </row>
    <row r="182" spans="1:26" ht="15.75" customHeight="1">
      <c r="A182" s="232"/>
      <c r="B182" s="232"/>
      <c r="C182" s="232"/>
      <c r="D182" s="232"/>
      <c r="E182" s="232"/>
      <c r="F182" s="232"/>
      <c r="G182" s="232"/>
      <c r="H182" s="232"/>
      <c r="I182" s="232"/>
      <c r="J182" s="232"/>
      <c r="K182" s="232"/>
      <c r="L182" s="232"/>
      <c r="M182" s="232"/>
      <c r="N182" s="232"/>
      <c r="O182" s="232"/>
      <c r="P182" s="232"/>
      <c r="Q182" s="232"/>
      <c r="R182" s="232"/>
      <c r="S182" s="232"/>
      <c r="T182" s="232"/>
      <c r="U182" s="232"/>
      <c r="V182" s="232"/>
      <c r="W182" s="232"/>
      <c r="X182" s="232"/>
      <c r="Y182" s="232"/>
      <c r="Z182" s="232"/>
    </row>
    <row r="183" spans="1:26" ht="15.75" customHeight="1">
      <c r="A183" s="232"/>
      <c r="B183" s="232"/>
      <c r="C183" s="232"/>
      <c r="D183" s="232"/>
      <c r="E183" s="232"/>
      <c r="F183" s="232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2"/>
      <c r="X183" s="232"/>
      <c r="Y183" s="232"/>
      <c r="Z183" s="232"/>
    </row>
    <row r="184" spans="1:26" ht="15.75" customHeight="1">
      <c r="A184" s="232"/>
      <c r="B184" s="232"/>
      <c r="C184" s="232"/>
      <c r="D184" s="232"/>
      <c r="E184" s="232"/>
      <c r="F184" s="232"/>
      <c r="G184" s="232"/>
      <c r="H184" s="232"/>
      <c r="I184" s="232"/>
      <c r="J184" s="232"/>
      <c r="K184" s="232"/>
      <c r="L184" s="232"/>
      <c r="M184" s="232"/>
      <c r="N184" s="232"/>
      <c r="O184" s="232"/>
      <c r="P184" s="232"/>
      <c r="Q184" s="232"/>
      <c r="R184" s="232"/>
      <c r="S184" s="232"/>
      <c r="T184" s="232"/>
      <c r="U184" s="232"/>
      <c r="V184" s="232"/>
      <c r="W184" s="232"/>
      <c r="X184" s="232"/>
      <c r="Y184" s="232"/>
      <c r="Z184" s="232"/>
    </row>
    <row r="185" spans="1:26" ht="15.75" customHeight="1">
      <c r="A185" s="232"/>
      <c r="B185" s="232"/>
      <c r="C185" s="232"/>
      <c r="D185" s="232"/>
      <c r="E185" s="232"/>
      <c r="F185" s="232"/>
      <c r="G185" s="232"/>
      <c r="H185" s="232"/>
      <c r="I185" s="232"/>
      <c r="J185" s="232"/>
      <c r="K185" s="232"/>
      <c r="L185" s="232"/>
      <c r="M185" s="232"/>
      <c r="N185" s="232"/>
      <c r="O185" s="232"/>
      <c r="P185" s="232"/>
      <c r="Q185" s="232"/>
      <c r="R185" s="232"/>
      <c r="S185" s="232"/>
      <c r="T185" s="232"/>
      <c r="U185" s="232"/>
      <c r="V185" s="232"/>
      <c r="W185" s="232"/>
      <c r="X185" s="232"/>
      <c r="Y185" s="232"/>
      <c r="Z185" s="232"/>
    </row>
    <row r="186" spans="1:26" ht="15.75" customHeight="1">
      <c r="A186" s="232"/>
      <c r="B186" s="232"/>
      <c r="C186" s="232"/>
      <c r="D186" s="232"/>
      <c r="E186" s="232"/>
      <c r="F186" s="232"/>
      <c r="G186" s="232"/>
      <c r="H186" s="232"/>
      <c r="I186" s="232"/>
      <c r="J186" s="232"/>
      <c r="K186" s="232"/>
      <c r="L186" s="232"/>
      <c r="M186" s="232"/>
      <c r="N186" s="232"/>
      <c r="O186" s="232"/>
      <c r="P186" s="232"/>
      <c r="Q186" s="232"/>
      <c r="R186" s="232"/>
      <c r="S186" s="232"/>
      <c r="T186" s="232"/>
      <c r="U186" s="232"/>
      <c r="V186" s="232"/>
      <c r="W186" s="232"/>
      <c r="X186" s="232"/>
      <c r="Y186" s="232"/>
      <c r="Z186" s="232"/>
    </row>
    <row r="187" spans="1:26" ht="15.75" customHeight="1">
      <c r="A187" s="232"/>
      <c r="B187" s="232"/>
      <c r="C187" s="232"/>
      <c r="D187" s="232"/>
      <c r="E187" s="232"/>
      <c r="F187" s="232"/>
      <c r="G187" s="232"/>
      <c r="H187" s="232"/>
      <c r="I187" s="232"/>
      <c r="J187" s="232"/>
      <c r="K187" s="232"/>
      <c r="L187" s="232"/>
      <c r="M187" s="232"/>
      <c r="N187" s="232"/>
      <c r="O187" s="232"/>
      <c r="P187" s="232"/>
      <c r="Q187" s="232"/>
      <c r="R187" s="232"/>
      <c r="S187" s="232"/>
      <c r="T187" s="232"/>
      <c r="U187" s="232"/>
      <c r="V187" s="232"/>
      <c r="W187" s="232"/>
      <c r="X187" s="232"/>
      <c r="Y187" s="232"/>
      <c r="Z187" s="232"/>
    </row>
    <row r="188" spans="1:26" ht="15.75" customHeight="1">
      <c r="A188" s="232"/>
      <c r="B188" s="232"/>
      <c r="C188" s="232"/>
      <c r="D188" s="232"/>
      <c r="E188" s="232"/>
      <c r="F188" s="232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2"/>
      <c r="X188" s="232"/>
      <c r="Y188" s="232"/>
      <c r="Z188" s="232"/>
    </row>
    <row r="189" spans="1:26" ht="15.75" customHeight="1">
      <c r="A189" s="232"/>
      <c r="B189" s="232"/>
      <c r="C189" s="232"/>
      <c r="D189" s="232"/>
      <c r="E189" s="232"/>
      <c r="F189" s="232"/>
      <c r="G189" s="232"/>
      <c r="H189" s="232"/>
      <c r="I189" s="232"/>
      <c r="J189" s="232"/>
      <c r="K189" s="232"/>
      <c r="L189" s="232"/>
      <c r="M189" s="232"/>
      <c r="N189" s="232"/>
      <c r="O189" s="232"/>
      <c r="P189" s="232"/>
      <c r="Q189" s="232"/>
      <c r="R189" s="232"/>
      <c r="S189" s="232"/>
      <c r="T189" s="232"/>
      <c r="U189" s="232"/>
      <c r="V189" s="232"/>
      <c r="W189" s="232"/>
      <c r="X189" s="232"/>
      <c r="Y189" s="232"/>
      <c r="Z189" s="232"/>
    </row>
    <row r="190" spans="1:26" ht="15.75" customHeight="1">
      <c r="A190" s="232"/>
      <c r="B190" s="232"/>
      <c r="C190" s="232"/>
      <c r="D190" s="232"/>
      <c r="E190" s="232"/>
      <c r="F190" s="232"/>
      <c r="G190" s="232"/>
      <c r="H190" s="232"/>
      <c r="I190" s="232"/>
      <c r="J190" s="232"/>
      <c r="K190" s="232"/>
      <c r="L190" s="232"/>
      <c r="M190" s="232"/>
      <c r="N190" s="232"/>
      <c r="O190" s="232"/>
      <c r="P190" s="232"/>
      <c r="Q190" s="232"/>
      <c r="R190" s="232"/>
      <c r="S190" s="232"/>
      <c r="T190" s="232"/>
      <c r="U190" s="232"/>
      <c r="V190" s="232"/>
      <c r="W190" s="232"/>
      <c r="X190" s="232"/>
      <c r="Y190" s="232"/>
      <c r="Z190" s="232"/>
    </row>
    <row r="191" spans="1:26" ht="15.75" customHeight="1">
      <c r="A191" s="232"/>
      <c r="B191" s="232"/>
      <c r="C191" s="232"/>
      <c r="D191" s="232"/>
      <c r="E191" s="232"/>
      <c r="F191" s="232"/>
      <c r="G191" s="232"/>
      <c r="H191" s="232"/>
      <c r="I191" s="232"/>
      <c r="J191" s="232"/>
      <c r="K191" s="232"/>
      <c r="L191" s="232"/>
      <c r="M191" s="232"/>
      <c r="N191" s="232"/>
      <c r="O191" s="232"/>
      <c r="P191" s="232"/>
      <c r="Q191" s="232"/>
      <c r="R191" s="232"/>
      <c r="S191" s="232"/>
      <c r="T191" s="232"/>
      <c r="U191" s="232"/>
      <c r="V191" s="232"/>
      <c r="W191" s="232"/>
      <c r="X191" s="232"/>
      <c r="Y191" s="232"/>
      <c r="Z191" s="232"/>
    </row>
    <row r="192" spans="1:26" ht="15.75" customHeight="1">
      <c r="A192" s="232"/>
      <c r="B192" s="232"/>
      <c r="C192" s="232"/>
      <c r="D192" s="232"/>
      <c r="E192" s="232"/>
      <c r="F192" s="232"/>
      <c r="G192" s="232"/>
      <c r="H192" s="232"/>
      <c r="I192" s="232"/>
      <c r="J192" s="232"/>
      <c r="K192" s="232"/>
      <c r="L192" s="232"/>
      <c r="M192" s="232"/>
      <c r="N192" s="232"/>
      <c r="O192" s="232"/>
      <c r="P192" s="232"/>
      <c r="Q192" s="232"/>
      <c r="R192" s="232"/>
      <c r="S192" s="232"/>
      <c r="T192" s="232"/>
      <c r="U192" s="232"/>
      <c r="V192" s="232"/>
      <c r="W192" s="232"/>
      <c r="X192" s="232"/>
      <c r="Y192" s="232"/>
      <c r="Z192" s="232"/>
    </row>
    <row r="193" spans="1:26" ht="15.75" customHeight="1">
      <c r="A193" s="232"/>
      <c r="B193" s="232"/>
      <c r="C193" s="232"/>
      <c r="D193" s="232"/>
      <c r="E193" s="232"/>
      <c r="F193" s="232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2"/>
      <c r="X193" s="232"/>
      <c r="Y193" s="232"/>
      <c r="Z193" s="232"/>
    </row>
    <row r="194" spans="1:26" ht="15.75" customHeight="1">
      <c r="A194" s="232"/>
      <c r="B194" s="232"/>
      <c r="C194" s="232"/>
      <c r="D194" s="232"/>
      <c r="E194" s="232"/>
      <c r="F194" s="232"/>
      <c r="G194" s="232"/>
      <c r="H194" s="232"/>
      <c r="I194" s="232"/>
      <c r="J194" s="232"/>
      <c r="K194" s="232"/>
      <c r="L194" s="232"/>
      <c r="M194" s="232"/>
      <c r="N194" s="232"/>
      <c r="O194" s="232"/>
      <c r="P194" s="232"/>
      <c r="Q194" s="232"/>
      <c r="R194" s="232"/>
      <c r="S194" s="232"/>
      <c r="T194" s="232"/>
      <c r="U194" s="232"/>
      <c r="V194" s="232"/>
      <c r="W194" s="232"/>
      <c r="X194" s="232"/>
      <c r="Y194" s="232"/>
      <c r="Z194" s="232"/>
    </row>
    <row r="195" spans="1:26" ht="15.75" customHeight="1">
      <c r="A195" s="232"/>
      <c r="B195" s="232"/>
      <c r="C195" s="232"/>
      <c r="D195" s="232"/>
      <c r="E195" s="232"/>
      <c r="F195" s="232"/>
      <c r="G195" s="232"/>
      <c r="H195" s="232"/>
      <c r="I195" s="232"/>
      <c r="J195" s="232"/>
      <c r="K195" s="232"/>
      <c r="L195" s="232"/>
      <c r="M195" s="232"/>
      <c r="N195" s="232"/>
      <c r="O195" s="232"/>
      <c r="P195" s="232"/>
      <c r="Q195" s="232"/>
      <c r="R195" s="232"/>
      <c r="S195" s="232"/>
      <c r="T195" s="232"/>
      <c r="U195" s="232"/>
      <c r="V195" s="232"/>
      <c r="W195" s="232"/>
      <c r="X195" s="232"/>
      <c r="Y195" s="232"/>
      <c r="Z195" s="232"/>
    </row>
    <row r="196" spans="1:26" ht="15.75" customHeight="1">
      <c r="A196" s="232"/>
      <c r="B196" s="232"/>
      <c r="C196" s="232"/>
      <c r="D196" s="232"/>
      <c r="E196" s="232"/>
      <c r="F196" s="232"/>
      <c r="G196" s="232"/>
      <c r="H196" s="232"/>
      <c r="I196" s="232"/>
      <c r="J196" s="232"/>
      <c r="K196" s="232"/>
      <c r="L196" s="232"/>
      <c r="M196" s="232"/>
      <c r="N196" s="232"/>
      <c r="O196" s="232"/>
      <c r="P196" s="232"/>
      <c r="Q196" s="232"/>
      <c r="R196" s="232"/>
      <c r="S196" s="232"/>
      <c r="T196" s="232"/>
      <c r="U196" s="232"/>
      <c r="V196" s="232"/>
      <c r="W196" s="232"/>
      <c r="X196" s="232"/>
      <c r="Y196" s="232"/>
      <c r="Z196" s="232"/>
    </row>
    <row r="197" spans="1:26" ht="15.75" customHeight="1">
      <c r="A197" s="232"/>
      <c r="B197" s="232"/>
      <c r="C197" s="232"/>
      <c r="D197" s="232"/>
      <c r="E197" s="232"/>
      <c r="F197" s="232"/>
      <c r="G197" s="232"/>
      <c r="H197" s="232"/>
      <c r="I197" s="232"/>
      <c r="J197" s="232"/>
      <c r="K197" s="232"/>
      <c r="L197" s="232"/>
      <c r="M197" s="232"/>
      <c r="N197" s="232"/>
      <c r="O197" s="232"/>
      <c r="P197" s="232"/>
      <c r="Q197" s="232"/>
      <c r="R197" s="232"/>
      <c r="S197" s="232"/>
      <c r="T197" s="232"/>
      <c r="U197" s="232"/>
      <c r="V197" s="232"/>
      <c r="W197" s="232"/>
      <c r="X197" s="232"/>
      <c r="Y197" s="232"/>
      <c r="Z197" s="232"/>
    </row>
    <row r="198" spans="1:26" ht="15.75" customHeight="1">
      <c r="A198" s="232"/>
      <c r="B198" s="232"/>
      <c r="C198" s="232"/>
      <c r="D198" s="232"/>
      <c r="E198" s="232"/>
      <c r="F198" s="232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2"/>
      <c r="X198" s="232"/>
      <c r="Y198" s="232"/>
      <c r="Z198" s="232"/>
    </row>
    <row r="199" spans="1:26" ht="15.75" customHeight="1">
      <c r="A199" s="232"/>
      <c r="B199" s="232"/>
      <c r="C199" s="232"/>
      <c r="D199" s="232"/>
      <c r="E199" s="232"/>
      <c r="F199" s="232"/>
      <c r="G199" s="232"/>
      <c r="H199" s="232"/>
      <c r="I199" s="232"/>
      <c r="J199" s="232"/>
      <c r="K199" s="232"/>
      <c r="L199" s="232"/>
      <c r="M199" s="232"/>
      <c r="N199" s="232"/>
      <c r="O199" s="232"/>
      <c r="P199" s="232"/>
      <c r="Q199" s="232"/>
      <c r="R199" s="232"/>
      <c r="S199" s="232"/>
      <c r="T199" s="232"/>
      <c r="U199" s="232"/>
      <c r="V199" s="232"/>
      <c r="W199" s="232"/>
      <c r="X199" s="232"/>
      <c r="Y199" s="232"/>
      <c r="Z199" s="232"/>
    </row>
    <row r="200" spans="1:26" ht="15.75" customHeight="1">
      <c r="A200" s="232"/>
      <c r="B200" s="232"/>
      <c r="C200" s="232"/>
      <c r="D200" s="232"/>
      <c r="E200" s="232"/>
      <c r="F200" s="232"/>
      <c r="G200" s="232"/>
      <c r="H200" s="232"/>
      <c r="I200" s="232"/>
      <c r="J200" s="232"/>
      <c r="K200" s="232"/>
      <c r="L200" s="232"/>
      <c r="M200" s="232"/>
      <c r="N200" s="232"/>
      <c r="O200" s="232"/>
      <c r="P200" s="232"/>
      <c r="Q200" s="232"/>
      <c r="R200" s="232"/>
      <c r="S200" s="232"/>
      <c r="T200" s="232"/>
      <c r="U200" s="232"/>
      <c r="V200" s="232"/>
      <c r="W200" s="232"/>
      <c r="X200" s="232"/>
      <c r="Y200" s="232"/>
      <c r="Z200" s="232"/>
    </row>
    <row r="201" spans="1:26" ht="15.75" customHeight="1">
      <c r="A201" s="232"/>
      <c r="B201" s="232"/>
      <c r="C201" s="232"/>
      <c r="D201" s="232"/>
      <c r="E201" s="232"/>
      <c r="F201" s="232"/>
      <c r="G201" s="232"/>
      <c r="H201" s="232"/>
      <c r="I201" s="232"/>
      <c r="J201" s="232"/>
      <c r="K201" s="232"/>
      <c r="L201" s="232"/>
      <c r="M201" s="232"/>
      <c r="N201" s="232"/>
      <c r="O201" s="232"/>
      <c r="P201" s="232"/>
      <c r="Q201" s="232"/>
      <c r="R201" s="232"/>
      <c r="S201" s="232"/>
      <c r="T201" s="232"/>
      <c r="U201" s="232"/>
      <c r="V201" s="232"/>
      <c r="W201" s="232"/>
      <c r="X201" s="232"/>
      <c r="Y201" s="232"/>
      <c r="Z201" s="232"/>
    </row>
    <row r="202" spans="1:26" ht="15.75" customHeight="1">
      <c r="A202" s="232"/>
      <c r="B202" s="232"/>
      <c r="C202" s="232"/>
      <c r="D202" s="232"/>
      <c r="E202" s="232"/>
      <c r="F202" s="232"/>
      <c r="G202" s="232"/>
      <c r="H202" s="232"/>
      <c r="I202" s="232"/>
      <c r="J202" s="232"/>
      <c r="K202" s="232"/>
      <c r="L202" s="232"/>
      <c r="M202" s="232"/>
      <c r="N202" s="232"/>
      <c r="O202" s="232"/>
      <c r="P202" s="232"/>
      <c r="Q202" s="232"/>
      <c r="R202" s="232"/>
      <c r="S202" s="232"/>
      <c r="T202" s="232"/>
      <c r="U202" s="232"/>
      <c r="V202" s="232"/>
      <c r="W202" s="232"/>
      <c r="X202" s="232"/>
      <c r="Y202" s="232"/>
      <c r="Z202" s="232"/>
    </row>
    <row r="203" spans="1:26" ht="15.75" customHeight="1">
      <c r="A203" s="232"/>
      <c r="B203" s="232"/>
      <c r="C203" s="232"/>
      <c r="D203" s="232"/>
      <c r="E203" s="232"/>
      <c r="F203" s="232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2"/>
      <c r="X203" s="232"/>
      <c r="Y203" s="232"/>
      <c r="Z203" s="232"/>
    </row>
    <row r="204" spans="1:26" ht="15.75" customHeight="1">
      <c r="A204" s="232"/>
      <c r="B204" s="232"/>
      <c r="C204" s="232"/>
      <c r="D204" s="232"/>
      <c r="E204" s="232"/>
      <c r="F204" s="232"/>
      <c r="G204" s="232"/>
      <c r="H204" s="232"/>
      <c r="I204" s="232"/>
      <c r="J204" s="232"/>
      <c r="K204" s="232"/>
      <c r="L204" s="232"/>
      <c r="M204" s="232"/>
      <c r="N204" s="232"/>
      <c r="O204" s="232"/>
      <c r="P204" s="232"/>
      <c r="Q204" s="232"/>
      <c r="R204" s="232"/>
      <c r="S204" s="232"/>
      <c r="T204" s="232"/>
      <c r="U204" s="232"/>
      <c r="V204" s="232"/>
      <c r="W204" s="232"/>
      <c r="X204" s="232"/>
      <c r="Y204" s="232"/>
      <c r="Z204" s="232"/>
    </row>
    <row r="205" spans="1:26" ht="15.75" customHeight="1">
      <c r="A205" s="232"/>
      <c r="B205" s="232"/>
      <c r="C205" s="232"/>
      <c r="D205" s="232"/>
      <c r="E205" s="232"/>
      <c r="F205" s="232"/>
      <c r="G205" s="232"/>
      <c r="H205" s="232"/>
      <c r="I205" s="232"/>
      <c r="J205" s="232"/>
      <c r="K205" s="232"/>
      <c r="L205" s="232"/>
      <c r="M205" s="232"/>
      <c r="N205" s="232"/>
      <c r="O205" s="232"/>
      <c r="P205" s="232"/>
      <c r="Q205" s="232"/>
      <c r="R205" s="232"/>
      <c r="S205" s="232"/>
      <c r="T205" s="232"/>
      <c r="U205" s="232"/>
      <c r="V205" s="232"/>
      <c r="W205" s="232"/>
      <c r="X205" s="232"/>
      <c r="Y205" s="232"/>
      <c r="Z205" s="232"/>
    </row>
    <row r="206" spans="1:26" ht="15.75" customHeight="1">
      <c r="A206" s="232"/>
      <c r="B206" s="232"/>
      <c r="C206" s="232"/>
      <c r="D206" s="232"/>
      <c r="E206" s="232"/>
      <c r="F206" s="232"/>
      <c r="G206" s="232"/>
      <c r="H206" s="232"/>
      <c r="I206" s="232"/>
      <c r="J206" s="232"/>
      <c r="K206" s="232"/>
      <c r="L206" s="232"/>
      <c r="M206" s="232"/>
      <c r="N206" s="232"/>
      <c r="O206" s="232"/>
      <c r="P206" s="232"/>
      <c r="Q206" s="232"/>
      <c r="R206" s="232"/>
      <c r="S206" s="232"/>
      <c r="T206" s="232"/>
      <c r="U206" s="232"/>
      <c r="V206" s="232"/>
      <c r="W206" s="232"/>
      <c r="X206" s="232"/>
      <c r="Y206" s="232"/>
      <c r="Z206" s="232"/>
    </row>
    <row r="207" spans="1:26" ht="15.75" customHeight="1">
      <c r="A207" s="232"/>
      <c r="B207" s="232"/>
      <c r="C207" s="232"/>
      <c r="D207" s="232"/>
      <c r="E207" s="232"/>
      <c r="F207" s="232"/>
      <c r="G207" s="232"/>
      <c r="H207" s="232"/>
      <c r="I207" s="232"/>
      <c r="J207" s="232"/>
      <c r="K207" s="232"/>
      <c r="L207" s="232"/>
      <c r="M207" s="232"/>
      <c r="N207" s="232"/>
      <c r="O207" s="232"/>
      <c r="P207" s="232"/>
      <c r="Q207" s="232"/>
      <c r="R207" s="232"/>
      <c r="S207" s="232"/>
      <c r="T207" s="232"/>
      <c r="U207" s="232"/>
      <c r="V207" s="232"/>
      <c r="W207" s="232"/>
      <c r="X207" s="232"/>
      <c r="Y207" s="232"/>
      <c r="Z207" s="232"/>
    </row>
    <row r="208" spans="1:26" ht="15.75" customHeight="1">
      <c r="A208" s="232"/>
      <c r="B208" s="232"/>
      <c r="C208" s="232"/>
      <c r="D208" s="232"/>
      <c r="E208" s="232"/>
      <c r="F208" s="232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2"/>
      <c r="X208" s="232"/>
      <c r="Y208" s="232"/>
      <c r="Z208" s="232"/>
    </row>
    <row r="209" spans="1:26" ht="15.75" customHeight="1">
      <c r="A209" s="232"/>
      <c r="B209" s="232"/>
      <c r="C209" s="232"/>
      <c r="D209" s="232"/>
      <c r="E209" s="232"/>
      <c r="F209" s="232"/>
      <c r="G209" s="232"/>
      <c r="H209" s="232"/>
      <c r="I209" s="232"/>
      <c r="J209" s="232"/>
      <c r="K209" s="232"/>
      <c r="L209" s="232"/>
      <c r="M209" s="232"/>
      <c r="N209" s="232"/>
      <c r="O209" s="232"/>
      <c r="P209" s="232"/>
      <c r="Q209" s="232"/>
      <c r="R209" s="232"/>
      <c r="S209" s="232"/>
      <c r="T209" s="232"/>
      <c r="U209" s="232"/>
      <c r="V209" s="232"/>
      <c r="W209" s="232"/>
      <c r="X209" s="232"/>
      <c r="Y209" s="232"/>
      <c r="Z209" s="232"/>
    </row>
    <row r="210" spans="1:26" ht="15.75" customHeight="1">
      <c r="A210" s="232"/>
      <c r="B210" s="232"/>
      <c r="C210" s="232"/>
      <c r="D210" s="232"/>
      <c r="E210" s="232"/>
      <c r="F210" s="232"/>
      <c r="G210" s="232"/>
      <c r="H210" s="232"/>
      <c r="I210" s="232"/>
      <c r="J210" s="232"/>
      <c r="K210" s="232"/>
      <c r="L210" s="232"/>
      <c r="M210" s="232"/>
      <c r="N210" s="232"/>
      <c r="O210" s="232"/>
      <c r="P210" s="232"/>
      <c r="Q210" s="232"/>
      <c r="R210" s="232"/>
      <c r="S210" s="232"/>
      <c r="T210" s="232"/>
      <c r="U210" s="232"/>
      <c r="V210" s="232"/>
      <c r="W210" s="232"/>
      <c r="X210" s="232"/>
      <c r="Y210" s="232"/>
      <c r="Z210" s="232"/>
    </row>
    <row r="211" spans="1:26" ht="15.75" customHeight="1">
      <c r="A211" s="232"/>
      <c r="B211" s="232"/>
      <c r="C211" s="232"/>
      <c r="D211" s="232"/>
      <c r="E211" s="232"/>
      <c r="F211" s="232"/>
      <c r="G211" s="232"/>
      <c r="H211" s="232"/>
      <c r="I211" s="232"/>
      <c r="J211" s="232"/>
      <c r="K211" s="232"/>
      <c r="L211" s="232"/>
      <c r="M211" s="232"/>
      <c r="N211" s="232"/>
      <c r="O211" s="232"/>
      <c r="P211" s="232"/>
      <c r="Q211" s="232"/>
      <c r="R211" s="232"/>
      <c r="S211" s="232"/>
      <c r="T211" s="232"/>
      <c r="U211" s="232"/>
      <c r="V211" s="232"/>
      <c r="W211" s="232"/>
      <c r="X211" s="232"/>
      <c r="Y211" s="232"/>
      <c r="Z211" s="232"/>
    </row>
    <row r="212" spans="1:26" ht="15.75" customHeight="1">
      <c r="A212" s="232"/>
      <c r="B212" s="232"/>
      <c r="C212" s="232"/>
      <c r="D212" s="232"/>
      <c r="E212" s="232"/>
      <c r="F212" s="232"/>
      <c r="G212" s="232"/>
      <c r="H212" s="232"/>
      <c r="I212" s="232"/>
      <c r="J212" s="232"/>
      <c r="K212" s="232"/>
      <c r="L212" s="232"/>
      <c r="M212" s="232"/>
      <c r="N212" s="232"/>
      <c r="O212" s="232"/>
      <c r="P212" s="232"/>
      <c r="Q212" s="232"/>
      <c r="R212" s="232"/>
      <c r="S212" s="232"/>
      <c r="T212" s="232"/>
      <c r="U212" s="232"/>
      <c r="V212" s="232"/>
      <c r="W212" s="232"/>
      <c r="X212" s="232"/>
      <c r="Y212" s="232"/>
      <c r="Z212" s="232"/>
    </row>
    <row r="213" spans="1:26" ht="15.75" customHeight="1">
      <c r="A213" s="232"/>
      <c r="B213" s="232"/>
      <c r="C213" s="232"/>
      <c r="D213" s="232"/>
      <c r="E213" s="232"/>
      <c r="F213" s="232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2"/>
      <c r="X213" s="232"/>
      <c r="Y213" s="232"/>
      <c r="Z213" s="232"/>
    </row>
    <row r="214" spans="1:26" ht="15.75" customHeight="1">
      <c r="A214" s="232"/>
      <c r="B214" s="232"/>
      <c r="C214" s="232"/>
      <c r="D214" s="232"/>
      <c r="E214" s="232"/>
      <c r="F214" s="232"/>
      <c r="G214" s="232"/>
      <c r="H214" s="232"/>
      <c r="I214" s="232"/>
      <c r="J214" s="232"/>
      <c r="K214" s="232"/>
      <c r="L214" s="232"/>
      <c r="M214" s="232"/>
      <c r="N214" s="232"/>
      <c r="O214" s="232"/>
      <c r="P214" s="232"/>
      <c r="Q214" s="232"/>
      <c r="R214" s="232"/>
      <c r="S214" s="232"/>
      <c r="T214" s="232"/>
      <c r="U214" s="232"/>
      <c r="V214" s="232"/>
      <c r="W214" s="232"/>
      <c r="X214" s="232"/>
      <c r="Y214" s="232"/>
      <c r="Z214" s="232"/>
    </row>
    <row r="215" spans="1:26" ht="15.75" customHeight="1">
      <c r="A215" s="232"/>
      <c r="B215" s="232"/>
      <c r="C215" s="232"/>
      <c r="D215" s="232"/>
      <c r="E215" s="232"/>
      <c r="F215" s="232"/>
      <c r="G215" s="232"/>
      <c r="H215" s="232"/>
      <c r="I215" s="232"/>
      <c r="J215" s="232"/>
      <c r="K215" s="232"/>
      <c r="L215" s="232"/>
      <c r="M215" s="232"/>
      <c r="N215" s="232"/>
      <c r="O215" s="232"/>
      <c r="P215" s="232"/>
      <c r="Q215" s="232"/>
      <c r="R215" s="232"/>
      <c r="S215" s="232"/>
      <c r="T215" s="232"/>
      <c r="U215" s="232"/>
      <c r="V215" s="232"/>
      <c r="W215" s="232"/>
      <c r="X215" s="232"/>
      <c r="Y215" s="232"/>
      <c r="Z215" s="232"/>
    </row>
    <row r="216" spans="1:26" ht="15.75" customHeight="1">
      <c r="A216" s="232"/>
      <c r="B216" s="232"/>
      <c r="C216" s="232"/>
      <c r="D216" s="232"/>
      <c r="E216" s="232"/>
      <c r="F216" s="232"/>
      <c r="G216" s="232"/>
      <c r="H216" s="232"/>
      <c r="I216" s="232"/>
      <c r="J216" s="232"/>
      <c r="K216" s="232"/>
      <c r="L216" s="232"/>
      <c r="M216" s="232"/>
      <c r="N216" s="232"/>
      <c r="O216" s="232"/>
      <c r="P216" s="232"/>
      <c r="Q216" s="232"/>
      <c r="R216" s="232"/>
      <c r="S216" s="232"/>
      <c r="T216" s="232"/>
      <c r="U216" s="232"/>
      <c r="V216" s="232"/>
      <c r="W216" s="232"/>
      <c r="X216" s="232"/>
      <c r="Y216" s="232"/>
      <c r="Z216" s="232"/>
    </row>
    <row r="217" spans="1:26" ht="15.75" customHeight="1">
      <c r="A217" s="232"/>
      <c r="B217" s="232"/>
      <c r="C217" s="232"/>
      <c r="D217" s="232"/>
      <c r="E217" s="232"/>
      <c r="F217" s="232"/>
      <c r="G217" s="232"/>
      <c r="H217" s="232"/>
      <c r="I217" s="232"/>
      <c r="J217" s="232"/>
      <c r="K217" s="232"/>
      <c r="L217" s="232"/>
      <c r="M217" s="232"/>
      <c r="N217" s="232"/>
      <c r="O217" s="232"/>
      <c r="P217" s="232"/>
      <c r="Q217" s="232"/>
      <c r="R217" s="232"/>
      <c r="S217" s="232"/>
      <c r="T217" s="232"/>
      <c r="U217" s="232"/>
      <c r="V217" s="232"/>
      <c r="W217" s="232"/>
      <c r="X217" s="232"/>
      <c r="Y217" s="232"/>
      <c r="Z217" s="232"/>
    </row>
    <row r="218" spans="1:26" ht="15.75" customHeight="1">
      <c r="A218" s="232"/>
      <c r="B218" s="232"/>
      <c r="C218" s="232"/>
      <c r="D218" s="232"/>
      <c r="E218" s="232"/>
      <c r="F218" s="232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2"/>
      <c r="X218" s="232"/>
      <c r="Y218" s="232"/>
      <c r="Z218" s="232"/>
    </row>
    <row r="219" spans="1:26" ht="15.75" customHeight="1">
      <c r="A219" s="232"/>
      <c r="B219" s="232"/>
      <c r="C219" s="232"/>
      <c r="D219" s="232"/>
      <c r="E219" s="232"/>
      <c r="F219" s="232"/>
      <c r="G219" s="232"/>
      <c r="H219" s="232"/>
      <c r="I219" s="232"/>
      <c r="J219" s="232"/>
      <c r="K219" s="232"/>
      <c r="L219" s="232"/>
      <c r="M219" s="232"/>
      <c r="N219" s="232"/>
      <c r="O219" s="232"/>
      <c r="P219" s="232"/>
      <c r="Q219" s="232"/>
      <c r="R219" s="232"/>
      <c r="S219" s="232"/>
      <c r="T219" s="232"/>
      <c r="U219" s="232"/>
      <c r="V219" s="232"/>
      <c r="W219" s="232"/>
      <c r="X219" s="232"/>
      <c r="Y219" s="232"/>
      <c r="Z219" s="232"/>
    </row>
    <row r="220" spans="1:26" ht="15.75" customHeight="1">
      <c r="A220" s="232"/>
      <c r="B220" s="232"/>
      <c r="C220" s="232"/>
      <c r="D220" s="232"/>
      <c r="E220" s="232"/>
      <c r="F220" s="232"/>
      <c r="G220" s="232"/>
      <c r="H220" s="232"/>
      <c r="I220" s="232"/>
      <c r="J220" s="232"/>
      <c r="K220" s="232"/>
      <c r="L220" s="232"/>
      <c r="M220" s="232"/>
      <c r="N220" s="232"/>
      <c r="O220" s="232"/>
      <c r="P220" s="232"/>
      <c r="Q220" s="232"/>
      <c r="R220" s="232"/>
      <c r="S220" s="232"/>
      <c r="T220" s="232"/>
      <c r="U220" s="232"/>
      <c r="V220" s="232"/>
      <c r="W220" s="232"/>
      <c r="X220" s="232"/>
      <c r="Y220" s="232"/>
      <c r="Z220" s="232"/>
    </row>
    <row r="221" spans="1:26" ht="15.75" customHeight="1">
      <c r="A221" s="232"/>
      <c r="B221" s="232"/>
      <c r="C221" s="232"/>
      <c r="D221" s="232"/>
      <c r="E221" s="232"/>
      <c r="F221" s="232"/>
      <c r="G221" s="232"/>
      <c r="H221" s="232"/>
      <c r="I221" s="232"/>
      <c r="J221" s="232"/>
      <c r="K221" s="232"/>
      <c r="L221" s="232"/>
      <c r="M221" s="232"/>
      <c r="N221" s="232"/>
      <c r="O221" s="232"/>
      <c r="P221" s="232"/>
      <c r="Q221" s="232"/>
      <c r="R221" s="232"/>
      <c r="S221" s="232"/>
      <c r="T221" s="232"/>
      <c r="U221" s="232"/>
      <c r="V221" s="232"/>
      <c r="W221" s="232"/>
      <c r="X221" s="232"/>
      <c r="Y221" s="232"/>
      <c r="Z221" s="232"/>
    </row>
    <row r="222" spans="1:26" ht="15.75" customHeight="1">
      <c r="A222" s="232"/>
      <c r="B222" s="232"/>
      <c r="C222" s="232"/>
      <c r="D222" s="232"/>
      <c r="E222" s="232"/>
      <c r="F222" s="232"/>
      <c r="G222" s="232"/>
      <c r="H222" s="232"/>
      <c r="I222" s="232"/>
      <c r="J222" s="232"/>
      <c r="K222" s="232"/>
      <c r="L222" s="232"/>
      <c r="M222" s="232"/>
      <c r="N222" s="232"/>
      <c r="O222" s="232"/>
      <c r="P222" s="232"/>
      <c r="Q222" s="232"/>
      <c r="R222" s="232"/>
      <c r="S222" s="232"/>
      <c r="T222" s="232"/>
      <c r="U222" s="232"/>
      <c r="V222" s="232"/>
      <c r="W222" s="232"/>
      <c r="X222" s="232"/>
      <c r="Y222" s="232"/>
      <c r="Z222" s="232"/>
    </row>
    <row r="223" spans="1:26" ht="15.75" customHeight="1">
      <c r="A223" s="232"/>
      <c r="B223" s="232"/>
      <c r="C223" s="232"/>
      <c r="D223" s="232"/>
      <c r="E223" s="232"/>
      <c r="F223" s="232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2"/>
      <c r="X223" s="232"/>
      <c r="Y223" s="232"/>
      <c r="Z223" s="232"/>
    </row>
    <row r="224" spans="1:26" ht="15.75" customHeight="1">
      <c r="A224" s="232"/>
      <c r="B224" s="232"/>
      <c r="C224" s="232"/>
      <c r="D224" s="232"/>
      <c r="E224" s="232"/>
      <c r="F224" s="232"/>
      <c r="G224" s="232"/>
      <c r="H224" s="232"/>
      <c r="I224" s="232"/>
      <c r="J224" s="232"/>
      <c r="K224" s="232"/>
      <c r="L224" s="232"/>
      <c r="M224" s="232"/>
      <c r="N224" s="232"/>
      <c r="O224" s="232"/>
      <c r="P224" s="232"/>
      <c r="Q224" s="232"/>
      <c r="R224" s="232"/>
      <c r="S224" s="232"/>
      <c r="T224" s="232"/>
      <c r="U224" s="232"/>
      <c r="V224" s="232"/>
      <c r="W224" s="232"/>
      <c r="X224" s="232"/>
      <c r="Y224" s="232"/>
      <c r="Z224" s="232"/>
    </row>
    <row r="225" spans="1:26" ht="15.75" customHeight="1">
      <c r="A225" s="232"/>
      <c r="B225" s="232"/>
      <c r="C225" s="232"/>
      <c r="D225" s="232"/>
      <c r="E225" s="232"/>
      <c r="F225" s="232"/>
      <c r="G225" s="232"/>
      <c r="H225" s="232"/>
      <c r="I225" s="232"/>
      <c r="J225" s="232"/>
      <c r="K225" s="232"/>
      <c r="L225" s="232"/>
      <c r="M225" s="232"/>
      <c r="N225" s="232"/>
      <c r="O225" s="232"/>
      <c r="P225" s="232"/>
      <c r="Q225" s="232"/>
      <c r="R225" s="232"/>
      <c r="S225" s="232"/>
      <c r="T225" s="232"/>
      <c r="U225" s="232"/>
      <c r="V225" s="232"/>
      <c r="W225" s="232"/>
      <c r="X225" s="232"/>
      <c r="Y225" s="232"/>
      <c r="Z225" s="232"/>
    </row>
    <row r="226" spans="1:26" ht="15.75" customHeight="1"/>
    <row r="227" spans="1:26" ht="15.75" customHeight="1"/>
    <row r="228" spans="1:26" ht="15.75" customHeight="1"/>
    <row r="229" spans="1:26" ht="15.75" customHeight="1"/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3:F3"/>
    <mergeCell ref="A7:A9"/>
    <mergeCell ref="B7:B9"/>
    <mergeCell ref="C7:C9"/>
    <mergeCell ref="D7:D9"/>
    <mergeCell ref="E7:E9"/>
    <mergeCell ref="F7:F9"/>
  </mergeCells>
  <printOptions horizontalCentered="1"/>
  <pageMargins left="1.7" right="0.9" top="1.1499999999999999" bottom="0.9" header="0" footer="0"/>
  <pageSetup paperSize="9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AD1000"/>
  <sheetViews>
    <sheetView topLeftCell="Q1" workbookViewId="0">
      <selection activeCell="A3" sqref="A3:AD3"/>
    </sheetView>
  </sheetViews>
  <sheetFormatPr defaultColWidth="14.42578125" defaultRowHeight="15" customHeight="1"/>
  <cols>
    <col min="1" max="1" width="5.7109375" customWidth="1"/>
    <col min="2" max="2" width="21.28515625" customWidth="1"/>
    <col min="3" max="3" width="20.7109375" customWidth="1"/>
    <col min="4" max="30" width="10.7109375" customWidth="1"/>
  </cols>
  <sheetData>
    <row r="1" spans="1:30" ht="15.75">
      <c r="A1" s="100" t="s">
        <v>916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</row>
    <row r="2" spans="1:30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</row>
    <row r="3" spans="1:30" ht="15.75">
      <c r="A3" s="963" t="s">
        <v>917</v>
      </c>
      <c r="B3" s="953"/>
      <c r="C3" s="953"/>
      <c r="D3" s="953"/>
      <c r="E3" s="953"/>
      <c r="F3" s="953"/>
      <c r="G3" s="953"/>
      <c r="H3" s="953"/>
      <c r="I3" s="953"/>
      <c r="J3" s="953"/>
      <c r="K3" s="953"/>
      <c r="L3" s="953"/>
      <c r="M3" s="953"/>
      <c r="N3" s="953"/>
      <c r="O3" s="953"/>
      <c r="P3" s="953"/>
      <c r="Q3" s="953"/>
      <c r="R3" s="953"/>
      <c r="S3" s="953"/>
      <c r="T3" s="953"/>
      <c r="U3" s="953"/>
      <c r="V3" s="953"/>
      <c r="W3" s="953"/>
      <c r="X3" s="953"/>
      <c r="Y3" s="953"/>
      <c r="Z3" s="953"/>
      <c r="AA3" s="953"/>
      <c r="AB3" s="953"/>
      <c r="AC3" s="953"/>
      <c r="AD3" s="953"/>
    </row>
    <row r="4" spans="1:30" ht="15.75">
      <c r="A4" s="101"/>
      <c r="B4" s="101"/>
      <c r="C4" s="101"/>
      <c r="D4" s="101"/>
      <c r="E4" s="101"/>
      <c r="F4" s="101"/>
      <c r="G4" s="101"/>
      <c r="H4" s="101"/>
      <c r="I4" s="101"/>
      <c r="J4" s="101"/>
      <c r="K4" s="139"/>
      <c r="L4" s="105"/>
      <c r="M4" s="101"/>
      <c r="N4" s="139" t="str">
        <f>'1'!$E$5</f>
        <v>KABUPATEN/KOTA</v>
      </c>
      <c r="O4" s="105" t="str">
        <f>'1'!$F$5</f>
        <v>KARANGANYAR</v>
      </c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5"/>
      <c r="AA4" s="105"/>
      <c r="AB4" s="105"/>
      <c r="AC4" s="105"/>
      <c r="AD4" s="103"/>
    </row>
    <row r="5" spans="1:30" ht="15.75">
      <c r="A5" s="101"/>
      <c r="B5" s="101"/>
      <c r="C5" s="101"/>
      <c r="D5" s="101"/>
      <c r="E5" s="101"/>
      <c r="F5" s="101"/>
      <c r="G5" s="101"/>
      <c r="H5" s="101"/>
      <c r="I5" s="101"/>
      <c r="J5" s="101"/>
      <c r="K5" s="139"/>
      <c r="L5" s="105"/>
      <c r="M5" s="101"/>
      <c r="N5" s="139" t="str">
        <f>'1'!$E$6</f>
        <v>TAHUN</v>
      </c>
      <c r="O5" s="105">
        <f>'1'!$F$6</f>
        <v>2023</v>
      </c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5"/>
      <c r="AA5" s="105"/>
      <c r="AB5" s="105"/>
      <c r="AC5" s="105"/>
      <c r="AD5" s="103"/>
    </row>
    <row r="6" spans="1:30">
      <c r="A6" s="102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</row>
    <row r="7" spans="1:30" ht="18" customHeight="1">
      <c r="A7" s="1004" t="s">
        <v>4</v>
      </c>
      <c r="B7" s="1004" t="s">
        <v>498</v>
      </c>
      <c r="C7" s="1004" t="str">
        <f>'12'!C7</f>
        <v>DESA</v>
      </c>
      <c r="D7" s="1044" t="s">
        <v>714</v>
      </c>
      <c r="E7" s="995"/>
      <c r="F7" s="996"/>
      <c r="G7" s="1005" t="s">
        <v>918</v>
      </c>
      <c r="H7" s="977"/>
      <c r="I7" s="977"/>
      <c r="J7" s="977"/>
      <c r="K7" s="977"/>
      <c r="L7" s="977"/>
      <c r="M7" s="977"/>
      <c r="N7" s="977"/>
      <c r="O7" s="977"/>
      <c r="P7" s="977"/>
      <c r="Q7" s="977"/>
      <c r="R7" s="977"/>
      <c r="S7" s="977"/>
      <c r="T7" s="977"/>
      <c r="U7" s="977"/>
      <c r="V7" s="977"/>
      <c r="W7" s="977"/>
      <c r="X7" s="977"/>
      <c r="Y7" s="977"/>
      <c r="Z7" s="977"/>
      <c r="AA7" s="977"/>
      <c r="AB7" s="977"/>
      <c r="AC7" s="977"/>
      <c r="AD7" s="978"/>
    </row>
    <row r="8" spans="1:30" ht="18" customHeight="1">
      <c r="A8" s="965"/>
      <c r="B8" s="965"/>
      <c r="C8" s="965"/>
      <c r="D8" s="1029"/>
      <c r="E8" s="953"/>
      <c r="F8" s="1030"/>
      <c r="G8" s="1045" t="s">
        <v>919</v>
      </c>
      <c r="H8" s="982"/>
      <c r="I8" s="982"/>
      <c r="J8" s="982"/>
      <c r="K8" s="982"/>
      <c r="L8" s="982"/>
      <c r="M8" s="982"/>
      <c r="N8" s="982"/>
      <c r="O8" s="982"/>
      <c r="P8" s="982"/>
      <c r="Q8" s="982"/>
      <c r="R8" s="982"/>
      <c r="S8" s="982"/>
      <c r="T8" s="982"/>
      <c r="U8" s="982"/>
      <c r="V8" s="982"/>
      <c r="W8" s="982"/>
      <c r="X8" s="983"/>
      <c r="Y8" s="1045" t="s">
        <v>920</v>
      </c>
      <c r="Z8" s="982"/>
      <c r="AA8" s="982"/>
      <c r="AB8" s="982"/>
      <c r="AC8" s="982"/>
      <c r="AD8" s="983"/>
    </row>
    <row r="9" spans="1:30" ht="18" customHeight="1">
      <c r="A9" s="965"/>
      <c r="B9" s="965"/>
      <c r="C9" s="965"/>
      <c r="D9" s="1029"/>
      <c r="E9" s="953"/>
      <c r="F9" s="1030"/>
      <c r="G9" s="1043" t="s">
        <v>921</v>
      </c>
      <c r="H9" s="958"/>
      <c r="I9" s="958"/>
      <c r="J9" s="958"/>
      <c r="K9" s="958"/>
      <c r="L9" s="959"/>
      <c r="M9" s="1043" t="s">
        <v>922</v>
      </c>
      <c r="N9" s="958"/>
      <c r="O9" s="958"/>
      <c r="P9" s="958"/>
      <c r="Q9" s="958"/>
      <c r="R9" s="959"/>
      <c r="S9" s="1043" t="s">
        <v>923</v>
      </c>
      <c r="T9" s="958"/>
      <c r="U9" s="958"/>
      <c r="V9" s="958"/>
      <c r="W9" s="958"/>
      <c r="X9" s="959"/>
      <c r="Y9" s="971"/>
      <c r="Z9" s="967"/>
      <c r="AA9" s="967"/>
      <c r="AB9" s="967"/>
      <c r="AC9" s="967"/>
      <c r="AD9" s="968"/>
    </row>
    <row r="10" spans="1:30" ht="18" customHeight="1">
      <c r="A10" s="965"/>
      <c r="B10" s="965"/>
      <c r="C10" s="965"/>
      <c r="D10" s="971"/>
      <c r="E10" s="967"/>
      <c r="F10" s="968"/>
      <c r="G10" s="1043" t="s">
        <v>8</v>
      </c>
      <c r="H10" s="958"/>
      <c r="I10" s="1043" t="s">
        <v>9</v>
      </c>
      <c r="J10" s="958"/>
      <c r="K10" s="1043" t="s">
        <v>10</v>
      </c>
      <c r="L10" s="958"/>
      <c r="M10" s="1043" t="s">
        <v>8</v>
      </c>
      <c r="N10" s="958"/>
      <c r="O10" s="1043" t="s">
        <v>9</v>
      </c>
      <c r="P10" s="958"/>
      <c r="Q10" s="1043" t="s">
        <v>10</v>
      </c>
      <c r="R10" s="958"/>
      <c r="S10" s="1043" t="s">
        <v>8</v>
      </c>
      <c r="T10" s="958"/>
      <c r="U10" s="1043" t="s">
        <v>9</v>
      </c>
      <c r="V10" s="958"/>
      <c r="W10" s="1043" t="s">
        <v>10</v>
      </c>
      <c r="X10" s="958"/>
      <c r="Y10" s="1043" t="s">
        <v>8</v>
      </c>
      <c r="Z10" s="958"/>
      <c r="AA10" s="1043" t="s">
        <v>9</v>
      </c>
      <c r="AB10" s="959"/>
      <c r="AC10" s="1043" t="s">
        <v>10</v>
      </c>
      <c r="AD10" s="959"/>
    </row>
    <row r="11" spans="1:30" ht="18" customHeight="1">
      <c r="A11" s="955"/>
      <c r="B11" s="955"/>
      <c r="C11" s="955"/>
      <c r="D11" s="317" t="s">
        <v>8</v>
      </c>
      <c r="E11" s="317" t="s">
        <v>9</v>
      </c>
      <c r="F11" s="317" t="s">
        <v>454</v>
      </c>
      <c r="G11" s="317" t="s">
        <v>326</v>
      </c>
      <c r="H11" s="317" t="s">
        <v>30</v>
      </c>
      <c r="I11" s="317" t="s">
        <v>326</v>
      </c>
      <c r="J11" s="317" t="s">
        <v>30</v>
      </c>
      <c r="K11" s="317" t="s">
        <v>326</v>
      </c>
      <c r="L11" s="317" t="s">
        <v>30</v>
      </c>
      <c r="M11" s="317" t="s">
        <v>326</v>
      </c>
      <c r="N11" s="317" t="s">
        <v>30</v>
      </c>
      <c r="O11" s="317" t="s">
        <v>326</v>
      </c>
      <c r="P11" s="317" t="s">
        <v>30</v>
      </c>
      <c r="Q11" s="317" t="s">
        <v>326</v>
      </c>
      <c r="R11" s="317" t="s">
        <v>30</v>
      </c>
      <c r="S11" s="317" t="s">
        <v>326</v>
      </c>
      <c r="T11" s="317" t="s">
        <v>30</v>
      </c>
      <c r="U11" s="317" t="s">
        <v>326</v>
      </c>
      <c r="V11" s="317" t="s">
        <v>30</v>
      </c>
      <c r="W11" s="317" t="s">
        <v>326</v>
      </c>
      <c r="X11" s="317" t="s">
        <v>30</v>
      </c>
      <c r="Y11" s="317" t="s">
        <v>326</v>
      </c>
      <c r="Z11" s="317" t="s">
        <v>30</v>
      </c>
      <c r="AA11" s="317" t="s">
        <v>326</v>
      </c>
      <c r="AB11" s="560" t="s">
        <v>30</v>
      </c>
      <c r="AC11" s="317" t="s">
        <v>326</v>
      </c>
      <c r="AD11" s="317" t="s">
        <v>30</v>
      </c>
    </row>
    <row r="12" spans="1:30" ht="18" customHeight="1">
      <c r="A12" s="561">
        <v>1</v>
      </c>
      <c r="B12" s="318">
        <v>2</v>
      </c>
      <c r="C12" s="561">
        <v>3</v>
      </c>
      <c r="D12" s="561">
        <v>4</v>
      </c>
      <c r="E12" s="561">
        <v>5</v>
      </c>
      <c r="F12" s="561">
        <v>6</v>
      </c>
      <c r="G12" s="561">
        <v>7</v>
      </c>
      <c r="H12" s="561">
        <v>8</v>
      </c>
      <c r="I12" s="561">
        <v>9</v>
      </c>
      <c r="J12" s="561">
        <v>10</v>
      </c>
      <c r="K12" s="561">
        <v>11</v>
      </c>
      <c r="L12" s="561">
        <v>12</v>
      </c>
      <c r="M12" s="561">
        <v>13</v>
      </c>
      <c r="N12" s="561">
        <v>14</v>
      </c>
      <c r="O12" s="561">
        <v>15</v>
      </c>
      <c r="P12" s="561">
        <v>16</v>
      </c>
      <c r="Q12" s="561">
        <v>17</v>
      </c>
      <c r="R12" s="561">
        <v>18</v>
      </c>
      <c r="S12" s="561">
        <v>19</v>
      </c>
      <c r="T12" s="561">
        <v>20</v>
      </c>
      <c r="U12" s="561">
        <v>21</v>
      </c>
      <c r="V12" s="561">
        <v>22</v>
      </c>
      <c r="W12" s="561">
        <v>23</v>
      </c>
      <c r="X12" s="561">
        <v>24</v>
      </c>
      <c r="Y12" s="561">
        <v>25</v>
      </c>
      <c r="Z12" s="561">
        <v>26</v>
      </c>
      <c r="AA12" s="561">
        <v>27</v>
      </c>
      <c r="AB12" s="561">
        <v>28</v>
      </c>
      <c r="AC12" s="561">
        <v>29</v>
      </c>
      <c r="AD12" s="561">
        <v>30</v>
      </c>
    </row>
    <row r="13" spans="1:30" ht="19.5" customHeight="1">
      <c r="A13" s="487">
        <v>1</v>
      </c>
      <c r="B13" s="199" t="str">
        <f>'9'!B9</f>
        <v>JUMAPOLO</v>
      </c>
      <c r="C13" s="422" t="str">
        <f>'29'!C11</f>
        <v>PASEBAN</v>
      </c>
      <c r="D13" s="562">
        <v>17</v>
      </c>
      <c r="E13" s="562">
        <v>16</v>
      </c>
      <c r="F13" s="563">
        <f t="shared" ref="F13:F24" si="0">SUM(D13:E13)</f>
        <v>33</v>
      </c>
      <c r="G13" s="145">
        <v>16</v>
      </c>
      <c r="H13" s="446">
        <f t="shared" ref="H13:H24" si="1">G13/D13*100</f>
        <v>94.117647058823522</v>
      </c>
      <c r="I13" s="145">
        <v>16</v>
      </c>
      <c r="J13" s="446">
        <f t="shared" ref="J13:J24" si="2">I13/E13*100</f>
        <v>100</v>
      </c>
      <c r="K13" s="145">
        <f t="shared" ref="K13:K24" si="3">SUM(G13+I13)</f>
        <v>32</v>
      </c>
      <c r="L13" s="446">
        <f t="shared" ref="L13:L24" si="4">K13/F13*100</f>
        <v>96.969696969696969</v>
      </c>
      <c r="M13" s="145">
        <v>0</v>
      </c>
      <c r="N13" s="446">
        <f t="shared" ref="N13:N24" si="5">M13/D13*100</f>
        <v>0</v>
      </c>
      <c r="O13" s="145">
        <v>0</v>
      </c>
      <c r="P13" s="446">
        <f t="shared" ref="P13:P24" si="6">O13/E13*100</f>
        <v>0</v>
      </c>
      <c r="Q13" s="145">
        <f t="shared" ref="Q13:Q24" si="7">SUM(M13+O13)</f>
        <v>0</v>
      </c>
      <c r="R13" s="446">
        <f t="shared" ref="R13:R24" si="8">Q13/F13*100</f>
        <v>0</v>
      </c>
      <c r="S13" s="145">
        <v>16</v>
      </c>
      <c r="T13" s="445">
        <f t="shared" ref="T13:T24" si="9">S13/D13*100</f>
        <v>94.117647058823522</v>
      </c>
      <c r="U13" s="145">
        <v>16</v>
      </c>
      <c r="V13" s="445">
        <f t="shared" ref="V13:V24" si="10">U13/E13*100</f>
        <v>100</v>
      </c>
      <c r="W13" s="564">
        <f t="shared" ref="W13:W24" si="11">SUM(S13+U13)</f>
        <v>32</v>
      </c>
      <c r="X13" s="445">
        <f t="shared" ref="X13:X24" si="12">W13/F13*100</f>
        <v>96.969696969696969</v>
      </c>
      <c r="Y13" s="145">
        <v>18</v>
      </c>
      <c r="Z13" s="445">
        <f t="shared" ref="Z13:Z24" si="13">Y13/D13*100</f>
        <v>105.88235294117648</v>
      </c>
      <c r="AA13" s="145">
        <v>15</v>
      </c>
      <c r="AB13" s="445">
        <f t="shared" ref="AB13:AB24" si="14">AA13/E13*100</f>
        <v>93.75</v>
      </c>
      <c r="AC13" s="145">
        <f t="shared" ref="AC13:AC24" si="15">SUM(Y13+AA13)</f>
        <v>33</v>
      </c>
      <c r="AD13" s="446">
        <f t="shared" ref="AD13:AD24" si="16">AC13/F13*100</f>
        <v>100</v>
      </c>
    </row>
    <row r="14" spans="1:30" ht="19.5" customHeight="1">
      <c r="A14" s="487">
        <v>2</v>
      </c>
      <c r="B14" s="199"/>
      <c r="C14" s="422" t="str">
        <f>'29'!C12</f>
        <v>LEMAHBANG</v>
      </c>
      <c r="D14" s="562">
        <v>16</v>
      </c>
      <c r="E14" s="562">
        <v>14</v>
      </c>
      <c r="F14" s="563">
        <f t="shared" si="0"/>
        <v>30</v>
      </c>
      <c r="G14" s="145">
        <v>16</v>
      </c>
      <c r="H14" s="446">
        <f t="shared" si="1"/>
        <v>100</v>
      </c>
      <c r="I14" s="145">
        <v>13</v>
      </c>
      <c r="J14" s="446">
        <f t="shared" si="2"/>
        <v>92.857142857142861</v>
      </c>
      <c r="K14" s="145">
        <f t="shared" si="3"/>
        <v>29</v>
      </c>
      <c r="L14" s="446">
        <f t="shared" si="4"/>
        <v>96.666666666666671</v>
      </c>
      <c r="M14" s="145">
        <v>0</v>
      </c>
      <c r="N14" s="446">
        <f t="shared" si="5"/>
        <v>0</v>
      </c>
      <c r="O14" s="145">
        <v>0</v>
      </c>
      <c r="P14" s="446">
        <f t="shared" si="6"/>
        <v>0</v>
      </c>
      <c r="Q14" s="145">
        <f t="shared" si="7"/>
        <v>0</v>
      </c>
      <c r="R14" s="446">
        <f t="shared" si="8"/>
        <v>0</v>
      </c>
      <c r="S14" s="145">
        <v>16</v>
      </c>
      <c r="T14" s="445">
        <f t="shared" si="9"/>
        <v>100</v>
      </c>
      <c r="U14" s="145">
        <v>13</v>
      </c>
      <c r="V14" s="445">
        <f t="shared" si="10"/>
        <v>92.857142857142861</v>
      </c>
      <c r="W14" s="564">
        <f t="shared" si="11"/>
        <v>29</v>
      </c>
      <c r="X14" s="445">
        <f t="shared" si="12"/>
        <v>96.666666666666671</v>
      </c>
      <c r="Y14" s="145">
        <v>14</v>
      </c>
      <c r="Z14" s="445">
        <f t="shared" si="13"/>
        <v>87.5</v>
      </c>
      <c r="AA14" s="145">
        <v>13</v>
      </c>
      <c r="AB14" s="445">
        <f t="shared" si="14"/>
        <v>92.857142857142861</v>
      </c>
      <c r="AC14" s="145">
        <f t="shared" si="15"/>
        <v>27</v>
      </c>
      <c r="AD14" s="446">
        <f t="shared" si="16"/>
        <v>90</v>
      </c>
    </row>
    <row r="15" spans="1:30" ht="19.5" customHeight="1">
      <c r="A15" s="487">
        <v>3</v>
      </c>
      <c r="B15" s="199"/>
      <c r="C15" s="422" t="str">
        <f>'29'!C13</f>
        <v>KARANGBANGUN</v>
      </c>
      <c r="D15" s="562">
        <v>4</v>
      </c>
      <c r="E15" s="562">
        <v>14</v>
      </c>
      <c r="F15" s="563">
        <f t="shared" si="0"/>
        <v>18</v>
      </c>
      <c r="G15" s="145">
        <v>5</v>
      </c>
      <c r="H15" s="446">
        <f t="shared" si="1"/>
        <v>125</v>
      </c>
      <c r="I15" s="145">
        <v>13</v>
      </c>
      <c r="J15" s="446">
        <f t="shared" si="2"/>
        <v>92.857142857142861</v>
      </c>
      <c r="K15" s="145">
        <f t="shared" si="3"/>
        <v>18</v>
      </c>
      <c r="L15" s="446">
        <f t="shared" si="4"/>
        <v>100</v>
      </c>
      <c r="M15" s="145">
        <v>0</v>
      </c>
      <c r="N15" s="446">
        <f t="shared" si="5"/>
        <v>0</v>
      </c>
      <c r="O15" s="145">
        <v>0</v>
      </c>
      <c r="P15" s="446">
        <f t="shared" si="6"/>
        <v>0</v>
      </c>
      <c r="Q15" s="145">
        <f t="shared" si="7"/>
        <v>0</v>
      </c>
      <c r="R15" s="446">
        <f t="shared" si="8"/>
        <v>0</v>
      </c>
      <c r="S15" s="145">
        <v>5</v>
      </c>
      <c r="T15" s="445">
        <f t="shared" si="9"/>
        <v>125</v>
      </c>
      <c r="U15" s="145">
        <v>13</v>
      </c>
      <c r="V15" s="445">
        <f t="shared" si="10"/>
        <v>92.857142857142861</v>
      </c>
      <c r="W15" s="564">
        <f t="shared" si="11"/>
        <v>18</v>
      </c>
      <c r="X15" s="445">
        <f t="shared" si="12"/>
        <v>100</v>
      </c>
      <c r="Y15" s="145">
        <v>6</v>
      </c>
      <c r="Z15" s="445">
        <f t="shared" si="13"/>
        <v>150</v>
      </c>
      <c r="AA15" s="145">
        <v>18</v>
      </c>
      <c r="AB15" s="445">
        <f t="shared" si="14"/>
        <v>128.57142857142858</v>
      </c>
      <c r="AC15" s="145">
        <f t="shared" si="15"/>
        <v>24</v>
      </c>
      <c r="AD15" s="446">
        <f t="shared" si="16"/>
        <v>133.33333333333331</v>
      </c>
    </row>
    <row r="16" spans="1:30" ht="19.5" customHeight="1">
      <c r="A16" s="487">
        <v>4</v>
      </c>
      <c r="B16" s="199"/>
      <c r="C16" s="422" t="str">
        <f>'29'!C14</f>
        <v>PLOSO</v>
      </c>
      <c r="D16" s="562">
        <v>14</v>
      </c>
      <c r="E16" s="562">
        <v>12</v>
      </c>
      <c r="F16" s="563">
        <f t="shared" si="0"/>
        <v>26</v>
      </c>
      <c r="G16" s="145">
        <v>14</v>
      </c>
      <c r="H16" s="446">
        <f t="shared" si="1"/>
        <v>100</v>
      </c>
      <c r="I16" s="145">
        <v>12</v>
      </c>
      <c r="J16" s="446">
        <f t="shared" si="2"/>
        <v>100</v>
      </c>
      <c r="K16" s="145">
        <f t="shared" si="3"/>
        <v>26</v>
      </c>
      <c r="L16" s="446">
        <f t="shared" si="4"/>
        <v>100</v>
      </c>
      <c r="M16" s="145">
        <v>0</v>
      </c>
      <c r="N16" s="446">
        <f t="shared" si="5"/>
        <v>0</v>
      </c>
      <c r="O16" s="145">
        <v>0</v>
      </c>
      <c r="P16" s="446">
        <f t="shared" si="6"/>
        <v>0</v>
      </c>
      <c r="Q16" s="145">
        <f t="shared" si="7"/>
        <v>0</v>
      </c>
      <c r="R16" s="446">
        <f t="shared" si="8"/>
        <v>0</v>
      </c>
      <c r="S16" s="145">
        <v>14</v>
      </c>
      <c r="T16" s="445">
        <f t="shared" si="9"/>
        <v>100</v>
      </c>
      <c r="U16" s="145">
        <v>12</v>
      </c>
      <c r="V16" s="445">
        <f t="shared" si="10"/>
        <v>100</v>
      </c>
      <c r="W16" s="564">
        <f t="shared" si="11"/>
        <v>26</v>
      </c>
      <c r="X16" s="445">
        <f t="shared" si="12"/>
        <v>100</v>
      </c>
      <c r="Y16" s="145">
        <v>14</v>
      </c>
      <c r="Z16" s="445">
        <f t="shared" si="13"/>
        <v>100</v>
      </c>
      <c r="AA16" s="145">
        <v>12</v>
      </c>
      <c r="AB16" s="445">
        <f t="shared" si="14"/>
        <v>100</v>
      </c>
      <c r="AC16" s="145">
        <f t="shared" si="15"/>
        <v>26</v>
      </c>
      <c r="AD16" s="446">
        <f t="shared" si="16"/>
        <v>100</v>
      </c>
    </row>
    <row r="17" spans="1:30" ht="19.5" customHeight="1">
      <c r="A17" s="487">
        <v>5</v>
      </c>
      <c r="B17" s="199"/>
      <c r="C17" s="422" t="str">
        <f>'29'!C15</f>
        <v>GIRIWONDO</v>
      </c>
      <c r="D17" s="562">
        <v>17</v>
      </c>
      <c r="E17" s="562">
        <v>17</v>
      </c>
      <c r="F17" s="563">
        <f t="shared" si="0"/>
        <v>34</v>
      </c>
      <c r="G17" s="145">
        <v>15</v>
      </c>
      <c r="H17" s="446">
        <f t="shared" si="1"/>
        <v>88.235294117647058</v>
      </c>
      <c r="I17" s="145">
        <v>16</v>
      </c>
      <c r="J17" s="446">
        <f t="shared" si="2"/>
        <v>94.117647058823522</v>
      </c>
      <c r="K17" s="145">
        <f t="shared" si="3"/>
        <v>31</v>
      </c>
      <c r="L17" s="446">
        <f t="shared" si="4"/>
        <v>91.17647058823529</v>
      </c>
      <c r="M17" s="145">
        <v>1</v>
      </c>
      <c r="N17" s="446">
        <f t="shared" si="5"/>
        <v>5.8823529411764701</v>
      </c>
      <c r="O17" s="444">
        <v>0</v>
      </c>
      <c r="P17" s="446">
        <f t="shared" si="6"/>
        <v>0</v>
      </c>
      <c r="Q17" s="145">
        <f t="shared" si="7"/>
        <v>1</v>
      </c>
      <c r="R17" s="446">
        <f t="shared" si="8"/>
        <v>2.9411764705882351</v>
      </c>
      <c r="S17" s="145">
        <v>16</v>
      </c>
      <c r="T17" s="445">
        <f t="shared" si="9"/>
        <v>94.117647058823522</v>
      </c>
      <c r="U17" s="145">
        <v>16</v>
      </c>
      <c r="V17" s="445">
        <f t="shared" si="10"/>
        <v>94.117647058823522</v>
      </c>
      <c r="W17" s="564">
        <f t="shared" si="11"/>
        <v>32</v>
      </c>
      <c r="X17" s="445">
        <f t="shared" si="12"/>
        <v>94.117647058823522</v>
      </c>
      <c r="Y17" s="145">
        <v>17</v>
      </c>
      <c r="Z17" s="445">
        <f t="shared" si="13"/>
        <v>100</v>
      </c>
      <c r="AA17" s="145">
        <v>13</v>
      </c>
      <c r="AB17" s="445">
        <f t="shared" si="14"/>
        <v>76.470588235294116</v>
      </c>
      <c r="AC17" s="145">
        <f t="shared" si="15"/>
        <v>30</v>
      </c>
      <c r="AD17" s="446">
        <f t="shared" si="16"/>
        <v>88.235294117647058</v>
      </c>
    </row>
    <row r="18" spans="1:30" ht="19.5" customHeight="1">
      <c r="A18" s="487">
        <v>6</v>
      </c>
      <c r="B18" s="199"/>
      <c r="C18" s="422" t="str">
        <f>'29'!C16</f>
        <v>KADIPIRO</v>
      </c>
      <c r="D18" s="562">
        <v>14</v>
      </c>
      <c r="E18" s="562">
        <v>18</v>
      </c>
      <c r="F18" s="563">
        <f t="shared" si="0"/>
        <v>32</v>
      </c>
      <c r="G18" s="145">
        <v>12</v>
      </c>
      <c r="H18" s="446">
        <f t="shared" si="1"/>
        <v>85.714285714285708</v>
      </c>
      <c r="I18" s="145">
        <v>18</v>
      </c>
      <c r="J18" s="446">
        <f t="shared" si="2"/>
        <v>100</v>
      </c>
      <c r="K18" s="145">
        <f t="shared" si="3"/>
        <v>30</v>
      </c>
      <c r="L18" s="446">
        <f t="shared" si="4"/>
        <v>93.75</v>
      </c>
      <c r="M18" s="145">
        <v>0</v>
      </c>
      <c r="N18" s="446">
        <f t="shared" si="5"/>
        <v>0</v>
      </c>
      <c r="O18" s="145">
        <v>0</v>
      </c>
      <c r="P18" s="446">
        <f t="shared" si="6"/>
        <v>0</v>
      </c>
      <c r="Q18" s="145">
        <f t="shared" si="7"/>
        <v>0</v>
      </c>
      <c r="R18" s="446">
        <f t="shared" si="8"/>
        <v>0</v>
      </c>
      <c r="S18" s="145">
        <v>12</v>
      </c>
      <c r="T18" s="445">
        <f t="shared" si="9"/>
        <v>85.714285714285708</v>
      </c>
      <c r="U18" s="145">
        <v>18</v>
      </c>
      <c r="V18" s="445">
        <f t="shared" si="10"/>
        <v>100</v>
      </c>
      <c r="W18" s="564">
        <f t="shared" si="11"/>
        <v>30</v>
      </c>
      <c r="X18" s="445">
        <f t="shared" si="12"/>
        <v>93.75</v>
      </c>
      <c r="Y18" s="145">
        <v>16</v>
      </c>
      <c r="Z18" s="445">
        <f t="shared" si="13"/>
        <v>114.28571428571428</v>
      </c>
      <c r="AA18" s="145">
        <v>19</v>
      </c>
      <c r="AB18" s="445">
        <f t="shared" si="14"/>
        <v>105.55555555555556</v>
      </c>
      <c r="AC18" s="145">
        <f t="shared" si="15"/>
        <v>35</v>
      </c>
      <c r="AD18" s="446">
        <f t="shared" si="16"/>
        <v>109.375</v>
      </c>
    </row>
    <row r="19" spans="1:30" ht="19.5" customHeight="1">
      <c r="A19" s="487">
        <v>7</v>
      </c>
      <c r="B19" s="199"/>
      <c r="C19" s="422" t="str">
        <f>'29'!C17</f>
        <v>JUMANTORO</v>
      </c>
      <c r="D19" s="562">
        <v>22</v>
      </c>
      <c r="E19" s="562">
        <v>26</v>
      </c>
      <c r="F19" s="563">
        <f t="shared" si="0"/>
        <v>48</v>
      </c>
      <c r="G19" s="145">
        <v>21</v>
      </c>
      <c r="H19" s="446">
        <f t="shared" si="1"/>
        <v>95.454545454545453</v>
      </c>
      <c r="I19" s="145">
        <v>25</v>
      </c>
      <c r="J19" s="446">
        <f t="shared" si="2"/>
        <v>96.15384615384616</v>
      </c>
      <c r="K19" s="145">
        <f t="shared" si="3"/>
        <v>46</v>
      </c>
      <c r="L19" s="446">
        <f t="shared" si="4"/>
        <v>95.833333333333343</v>
      </c>
      <c r="M19" s="145">
        <v>0</v>
      </c>
      <c r="N19" s="446">
        <f t="shared" si="5"/>
        <v>0</v>
      </c>
      <c r="O19" s="145">
        <v>0</v>
      </c>
      <c r="P19" s="446">
        <f t="shared" si="6"/>
        <v>0</v>
      </c>
      <c r="Q19" s="145">
        <f t="shared" si="7"/>
        <v>0</v>
      </c>
      <c r="R19" s="446">
        <f t="shared" si="8"/>
        <v>0</v>
      </c>
      <c r="S19" s="145">
        <v>21</v>
      </c>
      <c r="T19" s="445">
        <f t="shared" si="9"/>
        <v>95.454545454545453</v>
      </c>
      <c r="U19" s="145">
        <v>25</v>
      </c>
      <c r="V19" s="445">
        <f t="shared" si="10"/>
        <v>96.15384615384616</v>
      </c>
      <c r="W19" s="564">
        <f t="shared" si="11"/>
        <v>46</v>
      </c>
      <c r="X19" s="445">
        <f t="shared" si="12"/>
        <v>95.833333333333343</v>
      </c>
      <c r="Y19" s="145">
        <v>20</v>
      </c>
      <c r="Z19" s="445">
        <f t="shared" si="13"/>
        <v>90.909090909090907</v>
      </c>
      <c r="AA19" s="145">
        <v>26</v>
      </c>
      <c r="AB19" s="445">
        <f t="shared" si="14"/>
        <v>100</v>
      </c>
      <c r="AC19" s="145">
        <f t="shared" si="15"/>
        <v>46</v>
      </c>
      <c r="AD19" s="446">
        <f t="shared" si="16"/>
        <v>95.833333333333343</v>
      </c>
    </row>
    <row r="20" spans="1:30" ht="19.5" customHeight="1">
      <c r="A20" s="487">
        <v>8</v>
      </c>
      <c r="B20" s="199"/>
      <c r="C20" s="422" t="str">
        <f>'29'!C18</f>
        <v>KEDAWUNG</v>
      </c>
      <c r="D20" s="562">
        <v>8</v>
      </c>
      <c r="E20" s="562">
        <v>14</v>
      </c>
      <c r="F20" s="563">
        <f t="shared" si="0"/>
        <v>22</v>
      </c>
      <c r="G20" s="145">
        <v>8</v>
      </c>
      <c r="H20" s="446">
        <f t="shared" si="1"/>
        <v>100</v>
      </c>
      <c r="I20" s="145">
        <v>14</v>
      </c>
      <c r="J20" s="446">
        <f t="shared" si="2"/>
        <v>100</v>
      </c>
      <c r="K20" s="145">
        <f t="shared" si="3"/>
        <v>22</v>
      </c>
      <c r="L20" s="446">
        <f t="shared" si="4"/>
        <v>100</v>
      </c>
      <c r="M20" s="145">
        <v>0</v>
      </c>
      <c r="N20" s="446">
        <f t="shared" si="5"/>
        <v>0</v>
      </c>
      <c r="O20" s="145">
        <v>0</v>
      </c>
      <c r="P20" s="446">
        <f t="shared" si="6"/>
        <v>0</v>
      </c>
      <c r="Q20" s="145">
        <f t="shared" si="7"/>
        <v>0</v>
      </c>
      <c r="R20" s="446">
        <f t="shared" si="8"/>
        <v>0</v>
      </c>
      <c r="S20" s="145">
        <v>8</v>
      </c>
      <c r="T20" s="445">
        <f t="shared" si="9"/>
        <v>100</v>
      </c>
      <c r="U20" s="145">
        <v>14</v>
      </c>
      <c r="V20" s="445">
        <f t="shared" si="10"/>
        <v>100</v>
      </c>
      <c r="W20" s="564">
        <f t="shared" si="11"/>
        <v>22</v>
      </c>
      <c r="X20" s="445">
        <f t="shared" si="12"/>
        <v>100</v>
      </c>
      <c r="Y20" s="145">
        <v>8</v>
      </c>
      <c r="Z20" s="445">
        <f t="shared" si="13"/>
        <v>100</v>
      </c>
      <c r="AA20" s="145">
        <v>14</v>
      </c>
      <c r="AB20" s="445">
        <f t="shared" si="14"/>
        <v>100</v>
      </c>
      <c r="AC20" s="145">
        <f t="shared" si="15"/>
        <v>22</v>
      </c>
      <c r="AD20" s="446">
        <f t="shared" si="16"/>
        <v>100</v>
      </c>
    </row>
    <row r="21" spans="1:30" ht="19.5" customHeight="1">
      <c r="A21" s="487">
        <v>9</v>
      </c>
      <c r="B21" s="199"/>
      <c r="C21" s="422" t="str">
        <f>'29'!C19</f>
        <v>BAKALAN</v>
      </c>
      <c r="D21" s="562">
        <v>22</v>
      </c>
      <c r="E21" s="562">
        <v>12</v>
      </c>
      <c r="F21" s="563">
        <f t="shared" si="0"/>
        <v>34</v>
      </c>
      <c r="G21" s="145">
        <v>20</v>
      </c>
      <c r="H21" s="446">
        <f t="shared" si="1"/>
        <v>90.909090909090907</v>
      </c>
      <c r="I21" s="145">
        <v>12</v>
      </c>
      <c r="J21" s="446">
        <f t="shared" si="2"/>
        <v>100</v>
      </c>
      <c r="K21" s="145">
        <f t="shared" si="3"/>
        <v>32</v>
      </c>
      <c r="L21" s="446">
        <f t="shared" si="4"/>
        <v>94.117647058823522</v>
      </c>
      <c r="M21" s="145">
        <v>0</v>
      </c>
      <c r="N21" s="446">
        <f t="shared" si="5"/>
        <v>0</v>
      </c>
      <c r="O21" s="145">
        <v>0</v>
      </c>
      <c r="P21" s="446">
        <f t="shared" si="6"/>
        <v>0</v>
      </c>
      <c r="Q21" s="145">
        <f t="shared" si="7"/>
        <v>0</v>
      </c>
      <c r="R21" s="446">
        <f t="shared" si="8"/>
        <v>0</v>
      </c>
      <c r="S21" s="145">
        <v>20</v>
      </c>
      <c r="T21" s="445">
        <f t="shared" si="9"/>
        <v>90.909090909090907</v>
      </c>
      <c r="U21" s="145">
        <v>12</v>
      </c>
      <c r="V21" s="445">
        <f t="shared" si="10"/>
        <v>100</v>
      </c>
      <c r="W21" s="564">
        <f t="shared" si="11"/>
        <v>32</v>
      </c>
      <c r="X21" s="445">
        <f t="shared" si="12"/>
        <v>94.117647058823522</v>
      </c>
      <c r="Y21" s="145">
        <v>21</v>
      </c>
      <c r="Z21" s="445">
        <f t="shared" si="13"/>
        <v>95.454545454545453</v>
      </c>
      <c r="AA21" s="145">
        <v>11</v>
      </c>
      <c r="AB21" s="445">
        <f t="shared" si="14"/>
        <v>91.666666666666657</v>
      </c>
      <c r="AC21" s="145">
        <f t="shared" si="15"/>
        <v>32</v>
      </c>
      <c r="AD21" s="446">
        <f t="shared" si="16"/>
        <v>94.117647058823522</v>
      </c>
    </row>
    <row r="22" spans="1:30" ht="19.5" customHeight="1">
      <c r="A22" s="487">
        <v>10</v>
      </c>
      <c r="B22" s="199"/>
      <c r="C22" s="422" t="str">
        <f>'29'!C20</f>
        <v>JUMAPOLO</v>
      </c>
      <c r="D22" s="562">
        <v>26</v>
      </c>
      <c r="E22" s="562">
        <v>28</v>
      </c>
      <c r="F22" s="563">
        <f t="shared" si="0"/>
        <v>54</v>
      </c>
      <c r="G22" s="145">
        <v>26</v>
      </c>
      <c r="H22" s="446">
        <f t="shared" si="1"/>
        <v>100</v>
      </c>
      <c r="I22" s="145">
        <v>26</v>
      </c>
      <c r="J22" s="446">
        <f t="shared" si="2"/>
        <v>92.857142857142861</v>
      </c>
      <c r="K22" s="145">
        <f t="shared" si="3"/>
        <v>52</v>
      </c>
      <c r="L22" s="446">
        <f t="shared" si="4"/>
        <v>96.296296296296291</v>
      </c>
      <c r="M22" s="145">
        <v>0</v>
      </c>
      <c r="N22" s="446">
        <f t="shared" si="5"/>
        <v>0</v>
      </c>
      <c r="O22" s="145">
        <v>0</v>
      </c>
      <c r="P22" s="446">
        <f t="shared" si="6"/>
        <v>0</v>
      </c>
      <c r="Q22" s="145">
        <f t="shared" si="7"/>
        <v>0</v>
      </c>
      <c r="R22" s="446">
        <f t="shared" si="8"/>
        <v>0</v>
      </c>
      <c r="S22" s="145">
        <v>26</v>
      </c>
      <c r="T22" s="445">
        <f t="shared" si="9"/>
        <v>100</v>
      </c>
      <c r="U22" s="145">
        <v>26</v>
      </c>
      <c r="V22" s="445">
        <f t="shared" si="10"/>
        <v>92.857142857142861</v>
      </c>
      <c r="W22" s="564">
        <f t="shared" si="11"/>
        <v>52</v>
      </c>
      <c r="X22" s="445">
        <f t="shared" si="12"/>
        <v>96.296296296296291</v>
      </c>
      <c r="Y22" s="145">
        <v>26</v>
      </c>
      <c r="Z22" s="445">
        <f t="shared" si="13"/>
        <v>100</v>
      </c>
      <c r="AA22" s="145">
        <v>25</v>
      </c>
      <c r="AB22" s="445">
        <f t="shared" si="14"/>
        <v>89.285714285714292</v>
      </c>
      <c r="AC22" s="145">
        <f t="shared" si="15"/>
        <v>51</v>
      </c>
      <c r="AD22" s="446">
        <f t="shared" si="16"/>
        <v>94.444444444444443</v>
      </c>
    </row>
    <row r="23" spans="1:30" ht="19.5" customHeight="1">
      <c r="A23" s="487">
        <v>11</v>
      </c>
      <c r="B23" s="199"/>
      <c r="C23" s="422" t="str">
        <f>'29'!C21</f>
        <v>KWANGSAN</v>
      </c>
      <c r="D23" s="562">
        <v>30</v>
      </c>
      <c r="E23" s="562">
        <v>21</v>
      </c>
      <c r="F23" s="563">
        <f t="shared" si="0"/>
        <v>51</v>
      </c>
      <c r="G23" s="145">
        <v>30</v>
      </c>
      <c r="H23" s="446">
        <f t="shared" si="1"/>
        <v>100</v>
      </c>
      <c r="I23" s="145">
        <v>18</v>
      </c>
      <c r="J23" s="446">
        <f t="shared" si="2"/>
        <v>85.714285714285708</v>
      </c>
      <c r="K23" s="145">
        <f t="shared" si="3"/>
        <v>48</v>
      </c>
      <c r="L23" s="446">
        <f t="shared" si="4"/>
        <v>94.117647058823522</v>
      </c>
      <c r="M23" s="145">
        <v>0</v>
      </c>
      <c r="N23" s="446">
        <f t="shared" si="5"/>
        <v>0</v>
      </c>
      <c r="O23" s="145">
        <v>0</v>
      </c>
      <c r="P23" s="446">
        <f t="shared" si="6"/>
        <v>0</v>
      </c>
      <c r="Q23" s="145">
        <f t="shared" si="7"/>
        <v>0</v>
      </c>
      <c r="R23" s="446">
        <f t="shared" si="8"/>
        <v>0</v>
      </c>
      <c r="S23" s="145">
        <v>30</v>
      </c>
      <c r="T23" s="445">
        <f t="shared" si="9"/>
        <v>100</v>
      </c>
      <c r="U23" s="145">
        <v>18</v>
      </c>
      <c r="V23" s="445">
        <f t="shared" si="10"/>
        <v>85.714285714285708</v>
      </c>
      <c r="W23" s="564">
        <f t="shared" si="11"/>
        <v>48</v>
      </c>
      <c r="X23" s="445">
        <f t="shared" si="12"/>
        <v>94.117647058823522</v>
      </c>
      <c r="Y23" s="145">
        <v>25</v>
      </c>
      <c r="Z23" s="445">
        <f t="shared" si="13"/>
        <v>83.333333333333343</v>
      </c>
      <c r="AA23" s="145">
        <v>15</v>
      </c>
      <c r="AB23" s="445">
        <f t="shared" si="14"/>
        <v>71.428571428571431</v>
      </c>
      <c r="AC23" s="145">
        <f t="shared" si="15"/>
        <v>40</v>
      </c>
      <c r="AD23" s="446">
        <f t="shared" si="16"/>
        <v>78.431372549019613</v>
      </c>
    </row>
    <row r="24" spans="1:30" ht="19.5" customHeight="1">
      <c r="A24" s="487">
        <v>12</v>
      </c>
      <c r="B24" s="431"/>
      <c r="C24" s="422" t="str">
        <f>'29'!C22</f>
        <v>JATIREJO</v>
      </c>
      <c r="D24" s="562">
        <v>30</v>
      </c>
      <c r="E24" s="562">
        <v>24</v>
      </c>
      <c r="F24" s="563">
        <f t="shared" si="0"/>
        <v>54</v>
      </c>
      <c r="G24" s="145">
        <v>30</v>
      </c>
      <c r="H24" s="446">
        <f t="shared" si="1"/>
        <v>100</v>
      </c>
      <c r="I24" s="145">
        <v>24</v>
      </c>
      <c r="J24" s="446">
        <f t="shared" si="2"/>
        <v>100</v>
      </c>
      <c r="K24" s="145">
        <f t="shared" si="3"/>
        <v>54</v>
      </c>
      <c r="L24" s="446">
        <f t="shared" si="4"/>
        <v>100</v>
      </c>
      <c r="M24" s="145">
        <v>0</v>
      </c>
      <c r="N24" s="446">
        <f t="shared" si="5"/>
        <v>0</v>
      </c>
      <c r="O24" s="145">
        <v>0</v>
      </c>
      <c r="P24" s="446">
        <f t="shared" si="6"/>
        <v>0</v>
      </c>
      <c r="Q24" s="145">
        <f t="shared" si="7"/>
        <v>0</v>
      </c>
      <c r="R24" s="446">
        <f t="shared" si="8"/>
        <v>0</v>
      </c>
      <c r="S24" s="145">
        <v>30</v>
      </c>
      <c r="T24" s="445">
        <f t="shared" si="9"/>
        <v>100</v>
      </c>
      <c r="U24" s="145">
        <v>24</v>
      </c>
      <c r="V24" s="445">
        <f t="shared" si="10"/>
        <v>100</v>
      </c>
      <c r="W24" s="564">
        <f t="shared" si="11"/>
        <v>54</v>
      </c>
      <c r="X24" s="445">
        <f t="shared" si="12"/>
        <v>100</v>
      </c>
      <c r="Y24" s="145">
        <v>30</v>
      </c>
      <c r="Z24" s="445">
        <f t="shared" si="13"/>
        <v>100</v>
      </c>
      <c r="AA24" s="145">
        <v>27</v>
      </c>
      <c r="AB24" s="445">
        <f t="shared" si="14"/>
        <v>112.5</v>
      </c>
      <c r="AC24" s="145">
        <f t="shared" si="15"/>
        <v>57</v>
      </c>
      <c r="AD24" s="446">
        <f t="shared" si="16"/>
        <v>105.55555555555556</v>
      </c>
    </row>
    <row r="25" spans="1:30" ht="19.5" customHeight="1">
      <c r="A25" s="328"/>
      <c r="B25" s="260"/>
      <c r="C25" s="260"/>
      <c r="D25" s="293"/>
      <c r="E25" s="293"/>
      <c r="F25" s="293"/>
      <c r="G25" s="293"/>
      <c r="H25" s="446"/>
      <c r="I25" s="293"/>
      <c r="J25" s="446"/>
      <c r="K25" s="145"/>
      <c r="L25" s="446"/>
      <c r="M25" s="293"/>
      <c r="N25" s="446"/>
      <c r="O25" s="293"/>
      <c r="P25" s="446"/>
      <c r="Q25" s="145"/>
      <c r="R25" s="446"/>
      <c r="S25" s="294"/>
      <c r="T25" s="445"/>
      <c r="U25" s="294"/>
      <c r="V25" s="445"/>
      <c r="W25" s="564"/>
      <c r="X25" s="445"/>
      <c r="Y25" s="293"/>
      <c r="Z25" s="445"/>
      <c r="AA25" s="293"/>
      <c r="AB25" s="445"/>
      <c r="AC25" s="145"/>
      <c r="AD25" s="446"/>
    </row>
    <row r="26" spans="1:30" ht="19.5" customHeight="1">
      <c r="A26" s="565" t="s">
        <v>591</v>
      </c>
      <c r="B26" s="134"/>
      <c r="C26" s="134"/>
      <c r="D26" s="262">
        <f t="shared" ref="D26:G26" si="17">SUM(D13:D25)</f>
        <v>220</v>
      </c>
      <c r="E26" s="262">
        <f t="shared" si="17"/>
        <v>216</v>
      </c>
      <c r="F26" s="262">
        <f t="shared" si="17"/>
        <v>436</v>
      </c>
      <c r="G26" s="262">
        <f t="shared" si="17"/>
        <v>213</v>
      </c>
      <c r="H26" s="450">
        <f>G26/D26*100</f>
        <v>96.818181818181813</v>
      </c>
      <c r="I26" s="262">
        <f>SUM(I13:I25)</f>
        <v>207</v>
      </c>
      <c r="J26" s="450">
        <f>I26/E26*100</f>
        <v>95.833333333333343</v>
      </c>
      <c r="K26" s="566">
        <f>SUM(G26+I26)</f>
        <v>420</v>
      </c>
      <c r="L26" s="450">
        <f>K26/F26*100</f>
        <v>96.330275229357795</v>
      </c>
      <c r="M26" s="262">
        <f>SUM(M13:M25)</f>
        <v>1</v>
      </c>
      <c r="N26" s="450">
        <f>M26/D26*100</f>
        <v>0.45454545454545453</v>
      </c>
      <c r="O26" s="262">
        <f>SUM(O13:O25)</f>
        <v>0</v>
      </c>
      <c r="P26" s="450">
        <f>O26/E26*100</f>
        <v>0</v>
      </c>
      <c r="Q26" s="566">
        <f>SUM(M26+O26)</f>
        <v>1</v>
      </c>
      <c r="R26" s="450">
        <f>Q26/F26*100</f>
        <v>0.22935779816513763</v>
      </c>
      <c r="S26" s="262">
        <f>SUM(S13:S25)</f>
        <v>214</v>
      </c>
      <c r="T26" s="449">
        <f>S26/D26*100</f>
        <v>97.27272727272728</v>
      </c>
      <c r="U26" s="262">
        <f>SUM(U13:U25)</f>
        <v>207</v>
      </c>
      <c r="V26" s="567">
        <f>U26/E26*100</f>
        <v>95.833333333333343</v>
      </c>
      <c r="W26" s="568">
        <f>SUM(S26+U26)</f>
        <v>421</v>
      </c>
      <c r="X26" s="449">
        <f>W26/F26*100</f>
        <v>96.559633027522935</v>
      </c>
      <c r="Y26" s="262">
        <f>SUM(Y13:Y25)</f>
        <v>215</v>
      </c>
      <c r="Z26" s="449">
        <f>Y26/D26*100</f>
        <v>97.727272727272734</v>
      </c>
      <c r="AA26" s="262">
        <f>SUM(AA13:AA25)</f>
        <v>208</v>
      </c>
      <c r="AB26" s="449">
        <f>AA26/E26*100</f>
        <v>96.296296296296291</v>
      </c>
      <c r="AC26" s="566">
        <f>SUM(Y26+AA26)</f>
        <v>423</v>
      </c>
      <c r="AD26" s="450">
        <f>AC26/F26*100</f>
        <v>97.018348623853214</v>
      </c>
    </row>
    <row r="27" spans="1:30" ht="19.5" customHeight="1">
      <c r="A27" s="569"/>
      <c r="B27" s="162"/>
      <c r="C27" s="162"/>
      <c r="D27" s="162"/>
      <c r="E27" s="16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570"/>
      <c r="W27" s="102"/>
      <c r="X27" s="102"/>
      <c r="Y27" s="102"/>
      <c r="Z27" s="102"/>
      <c r="AA27" s="102"/>
      <c r="AB27" s="464"/>
      <c r="AC27" s="102"/>
      <c r="AD27" s="102"/>
    </row>
    <row r="28" spans="1:30" ht="19.5" customHeight="1">
      <c r="A28" s="137" t="s">
        <v>505</v>
      </c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</row>
    <row r="29" spans="1:30" ht="19.5" customHeight="1">
      <c r="A29" s="102"/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  <c r="AA29" s="102"/>
      <c r="AB29" s="102"/>
      <c r="AC29" s="102"/>
      <c r="AD29" s="102"/>
    </row>
    <row r="30" spans="1:30" ht="19.5" customHeight="1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</row>
    <row r="31" spans="1:30" ht="19.5" customHeight="1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  <c r="AA31" s="102"/>
      <c r="AB31" s="102"/>
      <c r="AC31" s="102"/>
      <c r="AD31" s="102"/>
    </row>
    <row r="32" spans="1:30" ht="19.5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</row>
    <row r="33" spans="1:30" ht="19.5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  <c r="AA33" s="102"/>
      <c r="AB33" s="102"/>
      <c r="AC33" s="102"/>
      <c r="AD33" s="102"/>
    </row>
    <row r="34" spans="1:30" ht="19.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  <c r="AC34" s="102"/>
      <c r="AD34" s="102"/>
    </row>
    <row r="35" spans="1:30" ht="27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  <c r="AA35" s="102"/>
      <c r="AB35" s="102"/>
      <c r="AC35" s="102"/>
      <c r="AD35" s="102"/>
    </row>
    <row r="36" spans="1:30" ht="15.7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  <c r="AD36" s="102"/>
    </row>
    <row r="37" spans="1:30" ht="15.7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  <c r="AA37" s="102"/>
      <c r="AB37" s="102"/>
      <c r="AC37" s="102"/>
      <c r="AD37" s="102"/>
    </row>
    <row r="38" spans="1:30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</row>
    <row r="39" spans="1:30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  <c r="AA39" s="102"/>
      <c r="AB39" s="102"/>
      <c r="AC39" s="102"/>
      <c r="AD39" s="102"/>
    </row>
    <row r="40" spans="1:30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</row>
    <row r="41" spans="1:30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  <c r="AA41" s="102"/>
      <c r="AB41" s="102"/>
      <c r="AC41" s="102"/>
      <c r="AD41" s="102"/>
    </row>
    <row r="42" spans="1:30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</row>
    <row r="43" spans="1:30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  <c r="AA43" s="102"/>
      <c r="AB43" s="102"/>
      <c r="AC43" s="102"/>
      <c r="AD43" s="102"/>
    </row>
    <row r="44" spans="1:30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</row>
    <row r="45" spans="1:30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  <c r="AD45" s="102"/>
    </row>
    <row r="46" spans="1:30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  <c r="AD46" s="102"/>
    </row>
    <row r="47" spans="1:30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  <c r="AA47" s="102"/>
      <c r="AB47" s="102"/>
      <c r="AC47" s="102"/>
      <c r="AD47" s="102"/>
    </row>
    <row r="48" spans="1:30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/>
      <c r="AC48" s="102"/>
      <c r="AD48" s="102"/>
    </row>
    <row r="49" spans="1:30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  <c r="AD49" s="102"/>
    </row>
    <row r="50" spans="1:30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</row>
    <row r="51" spans="1:30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  <c r="AA51" s="102"/>
      <c r="AB51" s="102"/>
      <c r="AC51" s="102"/>
      <c r="AD51" s="102"/>
    </row>
    <row r="52" spans="1:30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  <c r="AA52" s="102"/>
      <c r="AB52" s="102"/>
      <c r="AC52" s="102"/>
      <c r="AD52" s="102"/>
    </row>
    <row r="53" spans="1:30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  <c r="AA53" s="102"/>
      <c r="AB53" s="102"/>
      <c r="AC53" s="102"/>
      <c r="AD53" s="102"/>
    </row>
    <row r="54" spans="1:30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  <c r="AC54" s="102"/>
      <c r="AD54" s="102"/>
    </row>
    <row r="55" spans="1:30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</row>
    <row r="56" spans="1:30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  <c r="AA56" s="102"/>
      <c r="AB56" s="102"/>
      <c r="AC56" s="102"/>
      <c r="AD56" s="102"/>
    </row>
    <row r="57" spans="1:30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  <c r="AA57" s="102"/>
      <c r="AB57" s="102"/>
      <c r="AC57" s="102"/>
      <c r="AD57" s="102"/>
    </row>
    <row r="58" spans="1:30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  <c r="AA58" s="102"/>
      <c r="AB58" s="102"/>
      <c r="AC58" s="102"/>
      <c r="AD58" s="102"/>
    </row>
    <row r="59" spans="1:30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  <c r="AA59" s="102"/>
      <c r="AB59" s="102"/>
      <c r="AC59" s="102"/>
      <c r="AD59" s="102"/>
    </row>
    <row r="60" spans="1:30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</row>
    <row r="61" spans="1:30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  <c r="AB61" s="102"/>
      <c r="AC61" s="102"/>
      <c r="AD61" s="102"/>
    </row>
    <row r="62" spans="1:30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  <c r="AA62" s="102"/>
      <c r="AB62" s="102"/>
      <c r="AC62" s="102"/>
      <c r="AD62" s="102"/>
    </row>
    <row r="63" spans="1:30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  <c r="AA63" s="102"/>
      <c r="AB63" s="102"/>
      <c r="AC63" s="102"/>
      <c r="AD63" s="102"/>
    </row>
    <row r="64" spans="1:30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  <c r="AA64" s="102"/>
      <c r="AB64" s="102"/>
      <c r="AC64" s="102"/>
      <c r="AD64" s="102"/>
    </row>
    <row r="65" spans="1:30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</row>
    <row r="66" spans="1:30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</row>
    <row r="67" spans="1:30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  <c r="AD67" s="102"/>
    </row>
    <row r="68" spans="1:30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</row>
    <row r="69" spans="1:30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  <c r="AD69" s="102"/>
    </row>
    <row r="70" spans="1:30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</row>
    <row r="71" spans="1:30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  <c r="AD71" s="102"/>
    </row>
    <row r="72" spans="1:30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</row>
    <row r="73" spans="1:30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  <c r="AD73" s="102"/>
    </row>
    <row r="74" spans="1:30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</row>
    <row r="75" spans="1:30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</row>
    <row r="76" spans="1:30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102"/>
    </row>
    <row r="77" spans="1:30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</row>
    <row r="78" spans="1:30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  <c r="AB78" s="102"/>
      <c r="AC78" s="102"/>
      <c r="AD78" s="102"/>
    </row>
    <row r="79" spans="1:30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  <c r="AC79" s="102"/>
      <c r="AD79" s="102"/>
    </row>
    <row r="80" spans="1:30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</row>
    <row r="81" spans="1:30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  <c r="AC81" s="102"/>
      <c r="AD81" s="102"/>
    </row>
    <row r="82" spans="1:30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  <c r="AB82" s="102"/>
      <c r="AC82" s="102"/>
      <c r="AD82" s="102"/>
    </row>
    <row r="83" spans="1:30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  <c r="AD83" s="102"/>
    </row>
    <row r="84" spans="1:30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  <c r="AD84" s="102"/>
    </row>
    <row r="85" spans="1:30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</row>
    <row r="86" spans="1:30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</row>
    <row r="87" spans="1:30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</row>
    <row r="88" spans="1:30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</row>
    <row r="89" spans="1:30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</row>
    <row r="90" spans="1:30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</row>
    <row r="91" spans="1:30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</row>
    <row r="92" spans="1:30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  <c r="AD92" s="102"/>
    </row>
    <row r="93" spans="1:30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  <c r="AB93" s="102"/>
      <c r="AC93" s="102"/>
      <c r="AD93" s="102"/>
    </row>
    <row r="94" spans="1:30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  <c r="AB94" s="102"/>
      <c r="AC94" s="102"/>
      <c r="AD94" s="102"/>
    </row>
    <row r="95" spans="1:30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  <c r="AA95" s="102"/>
      <c r="AB95" s="102"/>
      <c r="AC95" s="102"/>
      <c r="AD95" s="102"/>
    </row>
    <row r="96" spans="1:30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  <c r="AB96" s="102"/>
      <c r="AC96" s="102"/>
      <c r="AD96" s="102"/>
    </row>
    <row r="97" spans="1:30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  <c r="AB97" s="102"/>
      <c r="AC97" s="102"/>
      <c r="AD97" s="102"/>
    </row>
    <row r="98" spans="1:30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  <c r="AB98" s="102"/>
      <c r="AC98" s="102"/>
      <c r="AD98" s="102"/>
    </row>
    <row r="99" spans="1:30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</row>
    <row r="100" spans="1:30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  <c r="AC100" s="102"/>
      <c r="AD100" s="102"/>
    </row>
    <row r="101" spans="1:30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</row>
    <row r="102" spans="1:30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  <c r="AA102" s="102"/>
      <c r="AB102" s="102"/>
      <c r="AC102" s="102"/>
      <c r="AD102" s="102"/>
    </row>
    <row r="103" spans="1:30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  <c r="AD103" s="102"/>
    </row>
    <row r="104" spans="1:30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  <c r="AA104" s="102"/>
      <c r="AB104" s="102"/>
      <c r="AC104" s="102"/>
      <c r="AD104" s="102"/>
    </row>
    <row r="105" spans="1:30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  <c r="AD105" s="102"/>
    </row>
    <row r="106" spans="1:30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  <c r="AA106" s="102"/>
      <c r="AB106" s="102"/>
      <c r="AC106" s="102"/>
      <c r="AD106" s="102"/>
    </row>
    <row r="107" spans="1:30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</row>
    <row r="108" spans="1:30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  <c r="AA108" s="102"/>
      <c r="AB108" s="102"/>
      <c r="AC108" s="102"/>
      <c r="AD108" s="102"/>
    </row>
    <row r="109" spans="1:30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  <c r="AA109" s="102"/>
      <c r="AB109" s="102"/>
      <c r="AC109" s="102"/>
      <c r="AD109" s="102"/>
    </row>
    <row r="110" spans="1:30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  <c r="AA110" s="102"/>
      <c r="AB110" s="102"/>
      <c r="AC110" s="102"/>
      <c r="AD110" s="102"/>
    </row>
    <row r="111" spans="1:30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  <c r="AA111" s="102"/>
      <c r="AB111" s="102"/>
      <c r="AC111" s="102"/>
      <c r="AD111" s="102"/>
    </row>
    <row r="112" spans="1:30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  <c r="AA112" s="102"/>
      <c r="AB112" s="102"/>
      <c r="AC112" s="102"/>
      <c r="AD112" s="102"/>
    </row>
    <row r="113" spans="1:30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</row>
    <row r="114" spans="1:30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</row>
    <row r="115" spans="1:30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</row>
    <row r="116" spans="1:30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</row>
    <row r="117" spans="1:30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</row>
    <row r="118" spans="1:30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  <c r="AA118" s="102"/>
      <c r="AB118" s="102"/>
      <c r="AC118" s="102"/>
      <c r="AD118" s="102"/>
    </row>
    <row r="119" spans="1:30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</row>
    <row r="120" spans="1:30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  <c r="AA120" s="102"/>
      <c r="AB120" s="102"/>
      <c r="AC120" s="102"/>
      <c r="AD120" s="102"/>
    </row>
    <row r="121" spans="1:30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  <c r="AA121" s="102"/>
      <c r="AB121" s="102"/>
      <c r="AC121" s="102"/>
      <c r="AD121" s="102"/>
    </row>
    <row r="122" spans="1:30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  <c r="AA122" s="102"/>
      <c r="AB122" s="102"/>
      <c r="AC122" s="102"/>
      <c r="AD122" s="102"/>
    </row>
    <row r="123" spans="1:30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  <c r="AB123" s="102"/>
      <c r="AC123" s="102"/>
      <c r="AD123" s="102"/>
    </row>
    <row r="124" spans="1:30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  <c r="AA124" s="102"/>
      <c r="AB124" s="102"/>
      <c r="AC124" s="102"/>
      <c r="AD124" s="102"/>
    </row>
    <row r="125" spans="1:30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  <c r="AA125" s="102"/>
      <c r="AB125" s="102"/>
      <c r="AC125" s="102"/>
      <c r="AD125" s="102"/>
    </row>
    <row r="126" spans="1:30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  <c r="AA126" s="102"/>
      <c r="AB126" s="102"/>
      <c r="AC126" s="102"/>
      <c r="AD126" s="102"/>
    </row>
    <row r="127" spans="1:30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</row>
    <row r="128" spans="1:30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  <c r="AB128" s="102"/>
      <c r="AC128" s="102"/>
      <c r="AD128" s="102"/>
    </row>
    <row r="129" spans="1:30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  <c r="AA129" s="102"/>
      <c r="AB129" s="102"/>
      <c r="AC129" s="102"/>
      <c r="AD129" s="102"/>
    </row>
    <row r="130" spans="1:30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  <c r="AB130" s="102"/>
      <c r="AC130" s="102"/>
      <c r="AD130" s="102"/>
    </row>
    <row r="131" spans="1:30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  <c r="AB131" s="102"/>
      <c r="AC131" s="102"/>
      <c r="AD131" s="102"/>
    </row>
    <row r="132" spans="1:30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  <c r="AA132" s="102"/>
      <c r="AB132" s="102"/>
      <c r="AC132" s="102"/>
      <c r="AD132" s="102"/>
    </row>
    <row r="133" spans="1:30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  <c r="AA133" s="102"/>
      <c r="AB133" s="102"/>
      <c r="AC133" s="102"/>
      <c r="AD133" s="102"/>
    </row>
    <row r="134" spans="1:30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  <c r="AA134" s="102"/>
      <c r="AB134" s="102"/>
      <c r="AC134" s="102"/>
      <c r="AD134" s="102"/>
    </row>
    <row r="135" spans="1:30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  <c r="AA135" s="102"/>
      <c r="AB135" s="102"/>
      <c r="AC135" s="102"/>
      <c r="AD135" s="102"/>
    </row>
    <row r="136" spans="1:30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</row>
    <row r="137" spans="1:30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  <c r="AB137" s="102"/>
      <c r="AC137" s="102"/>
      <c r="AD137" s="102"/>
    </row>
    <row r="138" spans="1:30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  <c r="AB138" s="102"/>
      <c r="AC138" s="102"/>
      <c r="AD138" s="102"/>
    </row>
    <row r="139" spans="1:30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  <c r="AB139" s="102"/>
      <c r="AC139" s="102"/>
      <c r="AD139" s="102"/>
    </row>
    <row r="140" spans="1:30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  <c r="AA140" s="102"/>
      <c r="AB140" s="102"/>
      <c r="AC140" s="102"/>
      <c r="AD140" s="102"/>
    </row>
    <row r="141" spans="1:30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</row>
    <row r="142" spans="1:30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</row>
    <row r="143" spans="1:30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</row>
    <row r="144" spans="1:30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</row>
    <row r="145" spans="1:30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</row>
    <row r="146" spans="1:30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</row>
    <row r="147" spans="1:30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</row>
    <row r="148" spans="1:30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  <c r="AA148" s="102"/>
      <c r="AB148" s="102"/>
      <c r="AC148" s="102"/>
      <c r="AD148" s="102"/>
    </row>
    <row r="149" spans="1:30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  <c r="AA149" s="102"/>
      <c r="AB149" s="102"/>
      <c r="AC149" s="102"/>
      <c r="AD149" s="102"/>
    </row>
    <row r="150" spans="1:30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  <c r="AA150" s="102"/>
      <c r="AB150" s="102"/>
      <c r="AC150" s="102"/>
      <c r="AD150" s="102"/>
    </row>
    <row r="151" spans="1:30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  <c r="AA151" s="102"/>
      <c r="AB151" s="102"/>
      <c r="AC151" s="102"/>
      <c r="AD151" s="102"/>
    </row>
    <row r="152" spans="1:30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  <c r="AA152" s="102"/>
      <c r="AB152" s="102"/>
      <c r="AC152" s="102"/>
      <c r="AD152" s="102"/>
    </row>
    <row r="153" spans="1:30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  <c r="AA153" s="102"/>
      <c r="AB153" s="102"/>
      <c r="AC153" s="102"/>
      <c r="AD153" s="102"/>
    </row>
    <row r="154" spans="1:30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  <c r="AA154" s="102"/>
      <c r="AB154" s="102"/>
      <c r="AC154" s="102"/>
      <c r="AD154" s="102"/>
    </row>
    <row r="155" spans="1:30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  <c r="AA155" s="102"/>
      <c r="AB155" s="102"/>
      <c r="AC155" s="102"/>
      <c r="AD155" s="102"/>
    </row>
    <row r="156" spans="1:30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  <c r="AA156" s="102"/>
      <c r="AB156" s="102"/>
      <c r="AC156" s="102"/>
      <c r="AD156" s="102"/>
    </row>
    <row r="157" spans="1:30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  <c r="AA157" s="102"/>
      <c r="AB157" s="102"/>
      <c r="AC157" s="102"/>
      <c r="AD157" s="102"/>
    </row>
    <row r="158" spans="1:30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  <c r="AA158" s="102"/>
      <c r="AB158" s="102"/>
      <c r="AC158" s="102"/>
      <c r="AD158" s="102"/>
    </row>
    <row r="159" spans="1:30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  <c r="AB159" s="102"/>
      <c r="AC159" s="102"/>
      <c r="AD159" s="102"/>
    </row>
    <row r="160" spans="1:30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  <c r="AA160" s="102"/>
      <c r="AB160" s="102"/>
      <c r="AC160" s="102"/>
      <c r="AD160" s="102"/>
    </row>
    <row r="161" spans="1:30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  <c r="AA161" s="102"/>
      <c r="AB161" s="102"/>
      <c r="AC161" s="102"/>
      <c r="AD161" s="102"/>
    </row>
    <row r="162" spans="1:30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  <c r="AA162" s="102"/>
      <c r="AB162" s="102"/>
      <c r="AC162" s="102"/>
      <c r="AD162" s="102"/>
    </row>
    <row r="163" spans="1:30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  <c r="AA163" s="102"/>
      <c r="AB163" s="102"/>
      <c r="AC163" s="102"/>
      <c r="AD163" s="102"/>
    </row>
    <row r="164" spans="1:30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  <c r="AA164" s="102"/>
      <c r="AB164" s="102"/>
      <c r="AC164" s="102"/>
      <c r="AD164" s="102"/>
    </row>
    <row r="165" spans="1:30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</row>
    <row r="166" spans="1:30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  <c r="AA166" s="102"/>
      <c r="AB166" s="102"/>
      <c r="AC166" s="102"/>
      <c r="AD166" s="102"/>
    </row>
    <row r="167" spans="1:30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  <c r="AA167" s="102"/>
      <c r="AB167" s="102"/>
      <c r="AC167" s="102"/>
      <c r="AD167" s="102"/>
    </row>
    <row r="168" spans="1:30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  <c r="AA168" s="102"/>
      <c r="AB168" s="102"/>
      <c r="AC168" s="102"/>
      <c r="AD168" s="102"/>
    </row>
    <row r="169" spans="1:30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  <c r="AA169" s="102"/>
      <c r="AB169" s="102"/>
      <c r="AC169" s="102"/>
      <c r="AD169" s="102"/>
    </row>
    <row r="170" spans="1:30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  <c r="AA170" s="102"/>
      <c r="AB170" s="102"/>
      <c r="AC170" s="102"/>
      <c r="AD170" s="102"/>
    </row>
    <row r="171" spans="1:30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  <c r="AA171" s="102"/>
      <c r="AB171" s="102"/>
      <c r="AC171" s="102"/>
      <c r="AD171" s="102"/>
    </row>
    <row r="172" spans="1:30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  <c r="AA172" s="102"/>
      <c r="AB172" s="102"/>
      <c r="AC172" s="102"/>
      <c r="AD172" s="102"/>
    </row>
    <row r="173" spans="1:30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  <c r="AA173" s="102"/>
      <c r="AB173" s="102"/>
      <c r="AC173" s="102"/>
      <c r="AD173" s="102"/>
    </row>
    <row r="174" spans="1:30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  <c r="AA174" s="102"/>
      <c r="AB174" s="102"/>
      <c r="AC174" s="102"/>
      <c r="AD174" s="102"/>
    </row>
    <row r="175" spans="1:30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  <c r="AA175" s="102"/>
      <c r="AB175" s="102"/>
      <c r="AC175" s="102"/>
      <c r="AD175" s="102"/>
    </row>
    <row r="176" spans="1:30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  <c r="AA176" s="102"/>
      <c r="AB176" s="102"/>
      <c r="AC176" s="102"/>
      <c r="AD176" s="102"/>
    </row>
    <row r="177" spans="1:30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  <c r="AA177" s="102"/>
      <c r="AB177" s="102"/>
      <c r="AC177" s="102"/>
      <c r="AD177" s="102"/>
    </row>
    <row r="178" spans="1:30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  <c r="AA178" s="102"/>
      <c r="AB178" s="102"/>
      <c r="AC178" s="102"/>
      <c r="AD178" s="102"/>
    </row>
    <row r="179" spans="1:30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  <c r="AA179" s="102"/>
      <c r="AB179" s="102"/>
      <c r="AC179" s="102"/>
      <c r="AD179" s="102"/>
    </row>
    <row r="180" spans="1:30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  <c r="AA180" s="102"/>
      <c r="AB180" s="102"/>
      <c r="AC180" s="102"/>
      <c r="AD180" s="102"/>
    </row>
    <row r="181" spans="1:30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  <c r="AA181" s="102"/>
      <c r="AB181" s="102"/>
      <c r="AC181" s="102"/>
      <c r="AD181" s="102"/>
    </row>
    <row r="182" spans="1:30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  <c r="AA182" s="102"/>
      <c r="AB182" s="102"/>
      <c r="AC182" s="102"/>
      <c r="AD182" s="102"/>
    </row>
    <row r="183" spans="1:30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  <c r="AC183" s="102"/>
      <c r="AD183" s="102"/>
    </row>
    <row r="184" spans="1:30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  <c r="AC184" s="102"/>
      <c r="AD184" s="102"/>
    </row>
    <row r="185" spans="1:30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  <c r="AC185" s="102"/>
      <c r="AD185" s="102"/>
    </row>
    <row r="186" spans="1:30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  <c r="AA186" s="102"/>
      <c r="AB186" s="102"/>
      <c r="AC186" s="102"/>
      <c r="AD186" s="102"/>
    </row>
    <row r="187" spans="1:30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  <c r="AA187" s="102"/>
      <c r="AB187" s="102"/>
      <c r="AC187" s="102"/>
      <c r="AD187" s="102"/>
    </row>
    <row r="188" spans="1:30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  <c r="AA188" s="102"/>
      <c r="AB188" s="102"/>
      <c r="AC188" s="102"/>
      <c r="AD188" s="102"/>
    </row>
    <row r="189" spans="1:30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  <c r="AA189" s="102"/>
      <c r="AB189" s="102"/>
      <c r="AC189" s="102"/>
      <c r="AD189" s="102"/>
    </row>
    <row r="190" spans="1:30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  <c r="AA190" s="102"/>
      <c r="AB190" s="102"/>
      <c r="AC190" s="102"/>
      <c r="AD190" s="102"/>
    </row>
    <row r="191" spans="1:30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  <c r="AA191" s="102"/>
      <c r="AB191" s="102"/>
      <c r="AC191" s="102"/>
      <c r="AD191" s="102"/>
    </row>
    <row r="192" spans="1:30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  <c r="AA192" s="102"/>
      <c r="AB192" s="102"/>
      <c r="AC192" s="102"/>
      <c r="AD192" s="102"/>
    </row>
    <row r="193" spans="1:30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  <c r="AA193" s="102"/>
      <c r="AB193" s="102"/>
      <c r="AC193" s="102"/>
      <c r="AD193" s="102"/>
    </row>
    <row r="194" spans="1:30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  <c r="AA194" s="102"/>
      <c r="AB194" s="102"/>
      <c r="AC194" s="102"/>
      <c r="AD194" s="102"/>
    </row>
    <row r="195" spans="1:30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  <c r="AA195" s="102"/>
      <c r="AB195" s="102"/>
      <c r="AC195" s="102"/>
      <c r="AD195" s="102"/>
    </row>
    <row r="196" spans="1:30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  <c r="AA196" s="102"/>
      <c r="AB196" s="102"/>
      <c r="AC196" s="102"/>
      <c r="AD196" s="102"/>
    </row>
    <row r="197" spans="1:30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  <c r="AA197" s="102"/>
      <c r="AB197" s="102"/>
      <c r="AC197" s="102"/>
      <c r="AD197" s="102"/>
    </row>
    <row r="198" spans="1:30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  <c r="AA198" s="102"/>
      <c r="AB198" s="102"/>
      <c r="AC198" s="102"/>
      <c r="AD198" s="102"/>
    </row>
    <row r="199" spans="1:30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  <c r="AA199" s="102"/>
      <c r="AB199" s="102"/>
      <c r="AC199" s="102"/>
      <c r="AD199" s="102"/>
    </row>
    <row r="200" spans="1:30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  <c r="AA200" s="102"/>
      <c r="AB200" s="102"/>
      <c r="AC200" s="102"/>
      <c r="AD200" s="102"/>
    </row>
    <row r="201" spans="1:30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  <c r="AA201" s="102"/>
      <c r="AB201" s="102"/>
      <c r="AC201" s="102"/>
      <c r="AD201" s="102"/>
    </row>
    <row r="202" spans="1:30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  <c r="AA202" s="102"/>
      <c r="AB202" s="102"/>
      <c r="AC202" s="102"/>
      <c r="AD202" s="102"/>
    </row>
    <row r="203" spans="1:30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  <c r="AA203" s="102"/>
      <c r="AB203" s="102"/>
      <c r="AC203" s="102"/>
      <c r="AD203" s="102"/>
    </row>
    <row r="204" spans="1:30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  <c r="AA204" s="102"/>
      <c r="AB204" s="102"/>
      <c r="AC204" s="102"/>
      <c r="AD204" s="102"/>
    </row>
    <row r="205" spans="1:30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  <c r="AA205" s="102"/>
      <c r="AB205" s="102"/>
      <c r="AC205" s="102"/>
      <c r="AD205" s="102"/>
    </row>
    <row r="206" spans="1:30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  <c r="AA206" s="102"/>
      <c r="AB206" s="102"/>
      <c r="AC206" s="102"/>
      <c r="AD206" s="102"/>
    </row>
    <row r="207" spans="1:30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  <c r="AA207" s="102"/>
      <c r="AB207" s="102"/>
      <c r="AC207" s="102"/>
      <c r="AD207" s="102"/>
    </row>
    <row r="208" spans="1:30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  <c r="AA208" s="102"/>
      <c r="AB208" s="102"/>
      <c r="AC208" s="102"/>
      <c r="AD208" s="102"/>
    </row>
    <row r="209" spans="1:30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  <c r="AA209" s="102"/>
      <c r="AB209" s="102"/>
      <c r="AC209" s="102"/>
      <c r="AD209" s="102"/>
    </row>
    <row r="210" spans="1:30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  <c r="AA210" s="102"/>
      <c r="AB210" s="102"/>
      <c r="AC210" s="102"/>
      <c r="AD210" s="102"/>
    </row>
    <row r="211" spans="1:30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  <c r="AA211" s="102"/>
      <c r="AB211" s="102"/>
      <c r="AC211" s="102"/>
      <c r="AD211" s="102"/>
    </row>
    <row r="212" spans="1:30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  <c r="AA212" s="102"/>
      <c r="AB212" s="102"/>
      <c r="AC212" s="102"/>
      <c r="AD212" s="102"/>
    </row>
    <row r="213" spans="1:30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</row>
    <row r="214" spans="1:30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  <c r="AA214" s="102"/>
      <c r="AB214" s="102"/>
      <c r="AC214" s="102"/>
      <c r="AD214" s="102"/>
    </row>
    <row r="215" spans="1:30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  <c r="AA215" s="102"/>
      <c r="AB215" s="102"/>
      <c r="AC215" s="102"/>
      <c r="AD215" s="102"/>
    </row>
    <row r="216" spans="1:30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  <c r="AA216" s="102"/>
      <c r="AB216" s="102"/>
      <c r="AC216" s="102"/>
      <c r="AD216" s="102"/>
    </row>
    <row r="217" spans="1:30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  <c r="AA217" s="102"/>
      <c r="AB217" s="102"/>
      <c r="AC217" s="102"/>
      <c r="AD217" s="102"/>
    </row>
    <row r="218" spans="1:30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  <c r="AA218" s="102"/>
      <c r="AB218" s="102"/>
      <c r="AC218" s="102"/>
      <c r="AD218" s="102"/>
    </row>
    <row r="219" spans="1:30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  <c r="AA219" s="102"/>
      <c r="AB219" s="102"/>
      <c r="AC219" s="102"/>
      <c r="AD219" s="102"/>
    </row>
    <row r="220" spans="1:30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  <c r="AA220" s="102"/>
      <c r="AB220" s="102"/>
      <c r="AC220" s="102"/>
      <c r="AD220" s="102"/>
    </row>
    <row r="221" spans="1:30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  <c r="AA221" s="102"/>
      <c r="AB221" s="102"/>
      <c r="AC221" s="102"/>
      <c r="AD221" s="102"/>
    </row>
    <row r="222" spans="1:30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  <c r="AA222" s="102"/>
      <c r="AB222" s="102"/>
      <c r="AC222" s="102"/>
      <c r="AD222" s="102"/>
    </row>
    <row r="223" spans="1:30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  <c r="AA223" s="102"/>
      <c r="AB223" s="102"/>
      <c r="AC223" s="102"/>
      <c r="AD223" s="102"/>
    </row>
    <row r="224" spans="1:30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  <c r="AA224" s="102"/>
      <c r="AB224" s="102"/>
      <c r="AC224" s="102"/>
      <c r="AD224" s="102"/>
    </row>
    <row r="225" spans="1:30" ht="15.75" customHeight="1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  <c r="AA225" s="102"/>
      <c r="AB225" s="102"/>
      <c r="AC225" s="102"/>
      <c r="AD225" s="102"/>
    </row>
    <row r="226" spans="1:30" ht="15.75" customHeight="1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  <c r="AA226" s="102"/>
      <c r="AB226" s="102"/>
      <c r="AC226" s="102"/>
      <c r="AD226" s="102"/>
    </row>
    <row r="227" spans="1:30" ht="15.75" customHeight="1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  <c r="AA227" s="102"/>
      <c r="AB227" s="102"/>
      <c r="AC227" s="102"/>
      <c r="AD227" s="102"/>
    </row>
    <row r="228" spans="1:30" ht="15.75" customHeight="1">
      <c r="A228" s="102"/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  <c r="AA228" s="102"/>
      <c r="AB228" s="102"/>
      <c r="AC228" s="102"/>
      <c r="AD228" s="102"/>
    </row>
    <row r="229" spans="1:30" ht="15.75" customHeight="1"/>
    <row r="230" spans="1:30" ht="15.75" customHeight="1"/>
    <row r="231" spans="1:30" ht="15.75" customHeight="1"/>
    <row r="232" spans="1:30" ht="15.75" customHeight="1"/>
    <row r="233" spans="1:30" ht="15.75" customHeight="1"/>
    <row r="234" spans="1:30" ht="15.75" customHeight="1"/>
    <row r="235" spans="1:30" ht="15.75" customHeight="1"/>
    <row r="236" spans="1:30" ht="15.75" customHeight="1"/>
    <row r="237" spans="1:30" ht="15.75" customHeight="1"/>
    <row r="238" spans="1:30" ht="15.75" customHeight="1"/>
    <row r="239" spans="1:30" ht="15.75" customHeight="1"/>
    <row r="240" spans="1:3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3">
    <mergeCell ref="Y10:Z10"/>
    <mergeCell ref="AA10:AB10"/>
    <mergeCell ref="AC10:AD10"/>
    <mergeCell ref="A3:AD3"/>
    <mergeCell ref="A7:A11"/>
    <mergeCell ref="B7:B11"/>
    <mergeCell ref="C7:C11"/>
    <mergeCell ref="D7:F10"/>
    <mergeCell ref="G7:AD7"/>
    <mergeCell ref="Y8:AD9"/>
    <mergeCell ref="G8:X8"/>
    <mergeCell ref="G9:L9"/>
    <mergeCell ref="M9:R9"/>
    <mergeCell ref="S9:X9"/>
    <mergeCell ref="G10:H10"/>
    <mergeCell ref="I10:J10"/>
    <mergeCell ref="U10:V10"/>
    <mergeCell ref="W10:X10"/>
    <mergeCell ref="K10:L10"/>
    <mergeCell ref="M10:N10"/>
    <mergeCell ref="O10:P10"/>
    <mergeCell ref="Q10:R10"/>
    <mergeCell ref="S10:T10"/>
  </mergeCells>
  <printOptions horizontalCentered="1"/>
  <pageMargins left="0.81" right="0.8" top="1.1499999999999999" bottom="0.9" header="0" footer="0"/>
  <pageSetup paperSize="9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AD1000"/>
  <sheetViews>
    <sheetView topLeftCell="M4" workbookViewId="0"/>
  </sheetViews>
  <sheetFormatPr defaultColWidth="14.42578125" defaultRowHeight="15" customHeight="1"/>
  <cols>
    <col min="1" max="1" width="5.7109375" customWidth="1"/>
    <col min="2" max="2" width="27.28515625" customWidth="1"/>
    <col min="3" max="3" width="21.7109375" customWidth="1"/>
    <col min="4" max="6" width="8.5703125" customWidth="1"/>
    <col min="7" max="7" width="10.42578125" customWidth="1"/>
    <col min="8" max="8" width="9.42578125" customWidth="1"/>
    <col min="9" max="9" width="10.7109375" customWidth="1"/>
    <col min="10" max="10" width="9.42578125" customWidth="1"/>
    <col min="11" max="11" width="10.42578125" customWidth="1"/>
    <col min="12" max="12" width="9.42578125" customWidth="1"/>
    <col min="13" max="13" width="10.7109375" customWidth="1"/>
    <col min="14" max="14" width="9.42578125" customWidth="1"/>
    <col min="15" max="15" width="10.5703125" customWidth="1"/>
    <col min="16" max="16" width="9.42578125" customWidth="1"/>
    <col min="17" max="17" width="10.42578125" customWidth="1"/>
    <col min="18" max="18" width="9.42578125" customWidth="1"/>
    <col min="19" max="19" width="10.42578125" customWidth="1"/>
    <col min="20" max="20" width="9.42578125" customWidth="1"/>
    <col min="21" max="21" width="10.7109375" customWidth="1"/>
    <col min="22" max="22" width="9.42578125" customWidth="1"/>
    <col min="23" max="23" width="11.28515625" customWidth="1"/>
    <col min="24" max="24" width="9.42578125" customWidth="1"/>
    <col min="25" max="25" width="11.28515625" customWidth="1"/>
    <col min="26" max="26" width="9.42578125" customWidth="1"/>
    <col min="27" max="27" width="11.28515625" customWidth="1"/>
    <col min="28" max="28" width="9.42578125" customWidth="1"/>
    <col min="29" max="29" width="12.28515625" customWidth="1"/>
    <col min="30" max="30" width="9.42578125" customWidth="1"/>
  </cols>
  <sheetData>
    <row r="1" spans="1:30" ht="15.75">
      <c r="A1" s="100" t="s">
        <v>924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</row>
    <row r="2" spans="1:30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</row>
    <row r="3" spans="1:30" ht="15.75">
      <c r="A3" s="963" t="s">
        <v>925</v>
      </c>
      <c r="B3" s="953"/>
      <c r="C3" s="953"/>
      <c r="D3" s="953"/>
      <c r="E3" s="953"/>
      <c r="F3" s="953"/>
      <c r="G3" s="953"/>
      <c r="H3" s="953"/>
      <c r="I3" s="953"/>
      <c r="J3" s="953"/>
      <c r="K3" s="953"/>
      <c r="L3" s="953"/>
      <c r="M3" s="953"/>
      <c r="N3" s="953"/>
      <c r="O3" s="953"/>
      <c r="P3" s="953"/>
      <c r="Q3" s="953"/>
      <c r="R3" s="953"/>
      <c r="S3" s="953"/>
      <c r="T3" s="953"/>
      <c r="U3" s="953"/>
      <c r="V3" s="953"/>
      <c r="W3" s="953"/>
      <c r="X3" s="953"/>
      <c r="Y3" s="953"/>
      <c r="Z3" s="953"/>
      <c r="AA3" s="953"/>
      <c r="AB3" s="953"/>
      <c r="AC3" s="953"/>
      <c r="AD3" s="953"/>
    </row>
    <row r="4" spans="1:30" ht="15.75">
      <c r="A4" s="101"/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39" t="str">
        <f>'1'!$E$5</f>
        <v>KABUPATEN/KOTA</v>
      </c>
      <c r="N4" s="105" t="str">
        <f>'1'!$F$5</f>
        <v>KARANGANYAR</v>
      </c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</row>
    <row r="5" spans="1:30" ht="15.75">
      <c r="A5" s="101"/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39" t="str">
        <f>'1'!$E$6</f>
        <v>TAHUN</v>
      </c>
      <c r="N5" s="105">
        <f>'1'!$F$6</f>
        <v>2023</v>
      </c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  <c r="AD5" s="103"/>
    </row>
    <row r="6" spans="1:30">
      <c r="A6" s="102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</row>
    <row r="7" spans="1:30" ht="19.5" customHeight="1">
      <c r="A7" s="986" t="s">
        <v>4</v>
      </c>
      <c r="B7" s="986" t="s">
        <v>498</v>
      </c>
      <c r="C7" s="986" t="str">
        <f>'12'!C7</f>
        <v>DESA</v>
      </c>
      <c r="D7" s="991" t="s">
        <v>926</v>
      </c>
      <c r="E7" s="995"/>
      <c r="F7" s="996"/>
      <c r="G7" s="988" t="s">
        <v>918</v>
      </c>
      <c r="H7" s="977"/>
      <c r="I7" s="977"/>
      <c r="J7" s="977"/>
      <c r="K7" s="977"/>
      <c r="L7" s="977"/>
      <c r="M7" s="977"/>
      <c r="N7" s="977"/>
      <c r="O7" s="977"/>
      <c r="P7" s="977"/>
      <c r="Q7" s="977"/>
      <c r="R7" s="977"/>
      <c r="S7" s="977"/>
      <c r="T7" s="977"/>
      <c r="U7" s="977"/>
      <c r="V7" s="977"/>
      <c r="W7" s="977"/>
      <c r="X7" s="977"/>
      <c r="Y7" s="977"/>
      <c r="Z7" s="977"/>
      <c r="AA7" s="977"/>
      <c r="AB7" s="977"/>
      <c r="AC7" s="977"/>
      <c r="AD7" s="978"/>
    </row>
    <row r="8" spans="1:30" ht="19.5" customHeight="1">
      <c r="A8" s="965"/>
      <c r="B8" s="965"/>
      <c r="C8" s="965"/>
      <c r="D8" s="1029"/>
      <c r="E8" s="953"/>
      <c r="F8" s="1030"/>
      <c r="G8" s="980" t="s">
        <v>927</v>
      </c>
      <c r="H8" s="958"/>
      <c r="I8" s="958"/>
      <c r="J8" s="958"/>
      <c r="K8" s="958"/>
      <c r="L8" s="959"/>
      <c r="M8" s="980" t="s">
        <v>928</v>
      </c>
      <c r="N8" s="958"/>
      <c r="O8" s="958"/>
      <c r="P8" s="958"/>
      <c r="Q8" s="958"/>
      <c r="R8" s="959"/>
      <c r="S8" s="980" t="s">
        <v>929</v>
      </c>
      <c r="T8" s="958"/>
      <c r="U8" s="958"/>
      <c r="V8" s="958"/>
      <c r="W8" s="958"/>
      <c r="X8" s="959"/>
      <c r="Y8" s="980" t="s">
        <v>930</v>
      </c>
      <c r="Z8" s="958"/>
      <c r="AA8" s="958"/>
      <c r="AB8" s="958"/>
      <c r="AC8" s="958"/>
      <c r="AD8" s="959"/>
    </row>
    <row r="9" spans="1:30" ht="19.5" customHeight="1">
      <c r="A9" s="965"/>
      <c r="B9" s="965"/>
      <c r="C9" s="965"/>
      <c r="D9" s="971"/>
      <c r="E9" s="967"/>
      <c r="F9" s="968"/>
      <c r="G9" s="980" t="s">
        <v>8</v>
      </c>
      <c r="H9" s="958"/>
      <c r="I9" s="980" t="s">
        <v>9</v>
      </c>
      <c r="J9" s="958"/>
      <c r="K9" s="980" t="s">
        <v>10</v>
      </c>
      <c r="L9" s="958"/>
      <c r="M9" s="980" t="s">
        <v>8</v>
      </c>
      <c r="N9" s="958"/>
      <c r="O9" s="980" t="s">
        <v>9</v>
      </c>
      <c r="P9" s="959"/>
      <c r="Q9" s="980" t="s">
        <v>10</v>
      </c>
      <c r="R9" s="958"/>
      <c r="S9" s="980" t="s">
        <v>8</v>
      </c>
      <c r="T9" s="958"/>
      <c r="U9" s="980" t="s">
        <v>9</v>
      </c>
      <c r="V9" s="959"/>
      <c r="W9" s="980" t="s">
        <v>10</v>
      </c>
      <c r="X9" s="958"/>
      <c r="Y9" s="980" t="s">
        <v>8</v>
      </c>
      <c r="Z9" s="958"/>
      <c r="AA9" s="980" t="s">
        <v>9</v>
      </c>
      <c r="AB9" s="959"/>
      <c r="AC9" s="980" t="s">
        <v>10</v>
      </c>
      <c r="AD9" s="959"/>
    </row>
    <row r="10" spans="1:30" ht="19.5" customHeight="1">
      <c r="A10" s="955"/>
      <c r="B10" s="955"/>
      <c r="C10" s="955"/>
      <c r="D10" s="172" t="s">
        <v>8</v>
      </c>
      <c r="E10" s="172" t="s">
        <v>9</v>
      </c>
      <c r="F10" s="172" t="s">
        <v>454</v>
      </c>
      <c r="G10" s="172" t="s">
        <v>326</v>
      </c>
      <c r="H10" s="172" t="s">
        <v>30</v>
      </c>
      <c r="I10" s="172" t="s">
        <v>326</v>
      </c>
      <c r="J10" s="172" t="s">
        <v>30</v>
      </c>
      <c r="K10" s="172" t="s">
        <v>326</v>
      </c>
      <c r="L10" s="172" t="s">
        <v>30</v>
      </c>
      <c r="M10" s="172" t="s">
        <v>326</v>
      </c>
      <c r="N10" s="172" t="s">
        <v>30</v>
      </c>
      <c r="O10" s="172" t="s">
        <v>326</v>
      </c>
      <c r="P10" s="571" t="s">
        <v>30</v>
      </c>
      <c r="Q10" s="172" t="s">
        <v>326</v>
      </c>
      <c r="R10" s="172" t="s">
        <v>30</v>
      </c>
      <c r="S10" s="172" t="s">
        <v>326</v>
      </c>
      <c r="T10" s="172" t="s">
        <v>30</v>
      </c>
      <c r="U10" s="172" t="s">
        <v>326</v>
      </c>
      <c r="V10" s="571" t="s">
        <v>30</v>
      </c>
      <c r="W10" s="172" t="s">
        <v>326</v>
      </c>
      <c r="X10" s="172" t="s">
        <v>30</v>
      </c>
      <c r="Y10" s="172" t="s">
        <v>326</v>
      </c>
      <c r="Z10" s="172" t="s">
        <v>30</v>
      </c>
      <c r="AA10" s="172" t="s">
        <v>326</v>
      </c>
      <c r="AB10" s="571" t="s">
        <v>30</v>
      </c>
      <c r="AC10" s="172" t="s">
        <v>326</v>
      </c>
      <c r="AD10" s="172" t="s">
        <v>30</v>
      </c>
    </row>
    <row r="11" spans="1:30" ht="19.5" customHeight="1">
      <c r="A11" s="115">
        <v>1</v>
      </c>
      <c r="B11" s="142">
        <v>2</v>
      </c>
      <c r="C11" s="115">
        <v>3</v>
      </c>
      <c r="D11" s="115">
        <v>4</v>
      </c>
      <c r="E11" s="115">
        <v>5</v>
      </c>
      <c r="F11" s="115">
        <v>6</v>
      </c>
      <c r="G11" s="115">
        <v>7</v>
      </c>
      <c r="H11" s="115">
        <v>8</v>
      </c>
      <c r="I11" s="115">
        <v>9</v>
      </c>
      <c r="J11" s="115">
        <v>10</v>
      </c>
      <c r="K11" s="115">
        <v>11</v>
      </c>
      <c r="L11" s="115">
        <v>12</v>
      </c>
      <c r="M11" s="115">
        <v>13</v>
      </c>
      <c r="N11" s="115">
        <v>14</v>
      </c>
      <c r="O11" s="115">
        <v>15</v>
      </c>
      <c r="P11" s="531">
        <v>16</v>
      </c>
      <c r="Q11" s="115">
        <v>17</v>
      </c>
      <c r="R11" s="115">
        <v>18</v>
      </c>
      <c r="S11" s="115">
        <v>19</v>
      </c>
      <c r="T11" s="115">
        <v>20</v>
      </c>
      <c r="U11" s="115">
        <v>21</v>
      </c>
      <c r="V11" s="115">
        <v>22</v>
      </c>
      <c r="W11" s="115">
        <v>23</v>
      </c>
      <c r="X11" s="115">
        <v>24</v>
      </c>
      <c r="Y11" s="115">
        <v>25</v>
      </c>
      <c r="Z11" s="115">
        <v>26</v>
      </c>
      <c r="AA11" s="115">
        <v>27</v>
      </c>
      <c r="AB11" s="115">
        <v>28</v>
      </c>
      <c r="AC11" s="115">
        <v>29</v>
      </c>
      <c r="AD11" s="115">
        <v>30</v>
      </c>
    </row>
    <row r="12" spans="1:30" ht="19.5" customHeight="1">
      <c r="A12" s="487">
        <v>1</v>
      </c>
      <c r="B12" s="199" t="str">
        <f>'9'!B9</f>
        <v>JUMAPOLO</v>
      </c>
      <c r="C12" s="422" t="str">
        <f>'29'!C11</f>
        <v>PASEBAN</v>
      </c>
      <c r="D12" s="562">
        <v>17</v>
      </c>
      <c r="E12" s="563">
        <v>16</v>
      </c>
      <c r="F12" s="145">
        <f t="shared" ref="F12:F23" si="0">SUM(D12:E12)</f>
        <v>33</v>
      </c>
      <c r="G12" s="563">
        <v>16</v>
      </c>
      <c r="H12" s="446">
        <f t="shared" ref="H12:H23" si="1">G12/D12*100</f>
        <v>94.117647058823522</v>
      </c>
      <c r="I12" s="145">
        <v>16</v>
      </c>
      <c r="J12" s="446">
        <f t="shared" ref="J12:J23" si="2">I12/E12*100</f>
        <v>100</v>
      </c>
      <c r="K12" s="145">
        <f t="shared" ref="K12:K23" si="3">SUM(G12+I12)</f>
        <v>32</v>
      </c>
      <c r="L12" s="446">
        <f t="shared" ref="L12:L23" si="4">K12/F12*100</f>
        <v>96.969696969696969</v>
      </c>
      <c r="M12" s="145">
        <v>16</v>
      </c>
      <c r="N12" s="446">
        <f t="shared" ref="N12:N23" si="5">M12/D12*100</f>
        <v>94.117647058823522</v>
      </c>
      <c r="O12" s="145">
        <v>16</v>
      </c>
      <c r="P12" s="446">
        <f t="shared" ref="P12:P23" si="6">O12/E12*100</f>
        <v>100</v>
      </c>
      <c r="Q12" s="145">
        <f t="shared" ref="Q12:Q23" si="7">SUM(M12+O12)</f>
        <v>32</v>
      </c>
      <c r="R12" s="446">
        <f t="shared" ref="R12:R23" si="8">Q12/F12*100</f>
        <v>96.969696969696969</v>
      </c>
      <c r="S12" s="145">
        <v>17</v>
      </c>
      <c r="T12" s="446">
        <f t="shared" ref="T12:T23" si="9">S12/D12*100</f>
        <v>100</v>
      </c>
      <c r="U12" s="145">
        <v>15</v>
      </c>
      <c r="V12" s="446">
        <f t="shared" ref="V12:V23" si="10">U12/E12*100</f>
        <v>93.75</v>
      </c>
      <c r="W12" s="145">
        <f t="shared" ref="W12:W23" si="11">SUM(S12+U12)</f>
        <v>32</v>
      </c>
      <c r="X12" s="446">
        <f t="shared" ref="X12:X23" si="12">W12/F12*100</f>
        <v>96.969696969696969</v>
      </c>
      <c r="Y12" s="145">
        <v>17</v>
      </c>
      <c r="Z12" s="446">
        <f t="shared" ref="Z12:Z23" si="13">Y12/D12*100</f>
        <v>100</v>
      </c>
      <c r="AA12" s="145">
        <v>15</v>
      </c>
      <c r="AB12" s="446">
        <f t="shared" ref="AB12:AB23" si="14">AA12/E12*100</f>
        <v>93.75</v>
      </c>
      <c r="AC12" s="145">
        <f t="shared" ref="AC12:AC23" si="15">SUM(Y12+AA12)</f>
        <v>32</v>
      </c>
      <c r="AD12" s="446">
        <f t="shared" ref="AD12:AD23" si="16">AC12/F12*100</f>
        <v>96.969696969696969</v>
      </c>
    </row>
    <row r="13" spans="1:30" ht="19.5" customHeight="1">
      <c r="A13" s="487">
        <v>2</v>
      </c>
      <c r="B13" s="199"/>
      <c r="C13" s="422" t="str">
        <f>'29'!C12</f>
        <v>LEMAHBANG</v>
      </c>
      <c r="D13" s="562">
        <v>16</v>
      </c>
      <c r="E13" s="563">
        <v>14</v>
      </c>
      <c r="F13" s="145">
        <f t="shared" si="0"/>
        <v>30</v>
      </c>
      <c r="G13" s="563">
        <v>16</v>
      </c>
      <c r="H13" s="446">
        <f t="shared" si="1"/>
        <v>100</v>
      </c>
      <c r="I13" s="145">
        <v>16</v>
      </c>
      <c r="J13" s="446">
        <f t="shared" si="2"/>
        <v>114.28571428571428</v>
      </c>
      <c r="K13" s="145">
        <f t="shared" si="3"/>
        <v>32</v>
      </c>
      <c r="L13" s="446">
        <f t="shared" si="4"/>
        <v>106.66666666666667</v>
      </c>
      <c r="M13" s="145">
        <v>16</v>
      </c>
      <c r="N13" s="446">
        <f t="shared" si="5"/>
        <v>100</v>
      </c>
      <c r="O13" s="145">
        <v>16</v>
      </c>
      <c r="P13" s="446">
        <f t="shared" si="6"/>
        <v>114.28571428571428</v>
      </c>
      <c r="Q13" s="145">
        <f t="shared" si="7"/>
        <v>32</v>
      </c>
      <c r="R13" s="446">
        <f t="shared" si="8"/>
        <v>106.66666666666667</v>
      </c>
      <c r="S13" s="145">
        <v>11</v>
      </c>
      <c r="T13" s="446">
        <f t="shared" si="9"/>
        <v>68.75</v>
      </c>
      <c r="U13" s="145">
        <v>22</v>
      </c>
      <c r="V13" s="446">
        <f t="shared" si="10"/>
        <v>157.14285714285714</v>
      </c>
      <c r="W13" s="145">
        <f t="shared" si="11"/>
        <v>33</v>
      </c>
      <c r="X13" s="446">
        <f t="shared" si="12"/>
        <v>110.00000000000001</v>
      </c>
      <c r="Y13" s="145">
        <v>11</v>
      </c>
      <c r="Z13" s="446">
        <f t="shared" si="13"/>
        <v>68.75</v>
      </c>
      <c r="AA13" s="145">
        <v>22</v>
      </c>
      <c r="AB13" s="446">
        <f t="shared" si="14"/>
        <v>157.14285714285714</v>
      </c>
      <c r="AC13" s="145">
        <f t="shared" si="15"/>
        <v>33</v>
      </c>
      <c r="AD13" s="446">
        <f t="shared" si="16"/>
        <v>110.00000000000001</v>
      </c>
    </row>
    <row r="14" spans="1:30" ht="19.5" customHeight="1">
      <c r="A14" s="487">
        <v>3</v>
      </c>
      <c r="B14" s="199"/>
      <c r="C14" s="422" t="str">
        <f>'29'!C13</f>
        <v>KARANGBANGUN</v>
      </c>
      <c r="D14" s="562">
        <v>4</v>
      </c>
      <c r="E14" s="563">
        <v>14</v>
      </c>
      <c r="F14" s="145">
        <f t="shared" si="0"/>
        <v>18</v>
      </c>
      <c r="G14" s="563">
        <v>10</v>
      </c>
      <c r="H14" s="446">
        <f t="shared" si="1"/>
        <v>250</v>
      </c>
      <c r="I14" s="145">
        <v>11</v>
      </c>
      <c r="J14" s="446">
        <f t="shared" si="2"/>
        <v>78.571428571428569</v>
      </c>
      <c r="K14" s="145">
        <f t="shared" si="3"/>
        <v>21</v>
      </c>
      <c r="L14" s="446">
        <f t="shared" si="4"/>
        <v>116.66666666666667</v>
      </c>
      <c r="M14" s="145">
        <v>10</v>
      </c>
      <c r="N14" s="446">
        <f t="shared" si="5"/>
        <v>250</v>
      </c>
      <c r="O14" s="145">
        <v>11</v>
      </c>
      <c r="P14" s="446">
        <f t="shared" si="6"/>
        <v>78.571428571428569</v>
      </c>
      <c r="Q14" s="145">
        <f t="shared" si="7"/>
        <v>21</v>
      </c>
      <c r="R14" s="446">
        <f t="shared" si="8"/>
        <v>116.66666666666667</v>
      </c>
      <c r="S14" s="145">
        <v>11</v>
      </c>
      <c r="T14" s="446">
        <f t="shared" si="9"/>
        <v>275</v>
      </c>
      <c r="U14" s="145">
        <v>16</v>
      </c>
      <c r="V14" s="446">
        <f t="shared" si="10"/>
        <v>114.28571428571428</v>
      </c>
      <c r="W14" s="145">
        <f t="shared" si="11"/>
        <v>27</v>
      </c>
      <c r="X14" s="446">
        <f t="shared" si="12"/>
        <v>150</v>
      </c>
      <c r="Y14" s="145">
        <v>11</v>
      </c>
      <c r="Z14" s="446">
        <f t="shared" si="13"/>
        <v>275</v>
      </c>
      <c r="AA14" s="145">
        <v>16</v>
      </c>
      <c r="AB14" s="446">
        <f t="shared" si="14"/>
        <v>114.28571428571428</v>
      </c>
      <c r="AC14" s="145">
        <f t="shared" si="15"/>
        <v>27</v>
      </c>
      <c r="AD14" s="446">
        <f t="shared" si="16"/>
        <v>150</v>
      </c>
    </row>
    <row r="15" spans="1:30" ht="19.5" customHeight="1">
      <c r="A15" s="487">
        <v>4</v>
      </c>
      <c r="B15" s="199"/>
      <c r="C15" s="422" t="str">
        <f>'29'!C14</f>
        <v>PLOSO</v>
      </c>
      <c r="D15" s="562">
        <v>14</v>
      </c>
      <c r="E15" s="563">
        <v>12</v>
      </c>
      <c r="F15" s="145">
        <f t="shared" si="0"/>
        <v>26</v>
      </c>
      <c r="G15" s="563">
        <v>11</v>
      </c>
      <c r="H15" s="446">
        <f t="shared" si="1"/>
        <v>78.571428571428569</v>
      </c>
      <c r="I15" s="145">
        <v>13</v>
      </c>
      <c r="J15" s="446">
        <f t="shared" si="2"/>
        <v>108.33333333333333</v>
      </c>
      <c r="K15" s="145">
        <f t="shared" si="3"/>
        <v>24</v>
      </c>
      <c r="L15" s="446">
        <f t="shared" si="4"/>
        <v>92.307692307692307</v>
      </c>
      <c r="M15" s="145">
        <v>11</v>
      </c>
      <c r="N15" s="446">
        <f t="shared" si="5"/>
        <v>78.571428571428569</v>
      </c>
      <c r="O15" s="145">
        <v>13</v>
      </c>
      <c r="P15" s="446">
        <f t="shared" si="6"/>
        <v>108.33333333333333</v>
      </c>
      <c r="Q15" s="145">
        <f t="shared" si="7"/>
        <v>24</v>
      </c>
      <c r="R15" s="446">
        <f t="shared" si="8"/>
        <v>92.307692307692307</v>
      </c>
      <c r="S15" s="145">
        <v>14</v>
      </c>
      <c r="T15" s="446">
        <f t="shared" si="9"/>
        <v>100</v>
      </c>
      <c r="U15" s="145">
        <v>16</v>
      </c>
      <c r="V15" s="446">
        <f t="shared" si="10"/>
        <v>133.33333333333331</v>
      </c>
      <c r="W15" s="145">
        <f t="shared" si="11"/>
        <v>30</v>
      </c>
      <c r="X15" s="446">
        <f t="shared" si="12"/>
        <v>115.38461538461537</v>
      </c>
      <c r="Y15" s="145">
        <v>14</v>
      </c>
      <c r="Z15" s="446">
        <f t="shared" si="13"/>
        <v>100</v>
      </c>
      <c r="AA15" s="145">
        <v>16</v>
      </c>
      <c r="AB15" s="446">
        <f t="shared" si="14"/>
        <v>133.33333333333331</v>
      </c>
      <c r="AC15" s="145">
        <f t="shared" si="15"/>
        <v>30</v>
      </c>
      <c r="AD15" s="446">
        <f t="shared" si="16"/>
        <v>115.38461538461537</v>
      </c>
    </row>
    <row r="16" spans="1:30" ht="19.5" customHeight="1">
      <c r="A16" s="487">
        <v>5</v>
      </c>
      <c r="B16" s="199"/>
      <c r="C16" s="422" t="str">
        <f>'29'!C15</f>
        <v>GIRIWONDO</v>
      </c>
      <c r="D16" s="562">
        <v>17</v>
      </c>
      <c r="E16" s="563">
        <v>17</v>
      </c>
      <c r="F16" s="145">
        <f t="shared" si="0"/>
        <v>34</v>
      </c>
      <c r="G16" s="563">
        <v>20</v>
      </c>
      <c r="H16" s="446">
        <f t="shared" si="1"/>
        <v>117.64705882352942</v>
      </c>
      <c r="I16" s="145">
        <v>11</v>
      </c>
      <c r="J16" s="446">
        <f t="shared" si="2"/>
        <v>64.705882352941174</v>
      </c>
      <c r="K16" s="145">
        <f t="shared" si="3"/>
        <v>31</v>
      </c>
      <c r="L16" s="446">
        <f t="shared" si="4"/>
        <v>91.17647058823529</v>
      </c>
      <c r="M16" s="145">
        <v>20</v>
      </c>
      <c r="N16" s="446">
        <f t="shared" si="5"/>
        <v>117.64705882352942</v>
      </c>
      <c r="O16" s="145">
        <v>11</v>
      </c>
      <c r="P16" s="446">
        <f t="shared" si="6"/>
        <v>64.705882352941174</v>
      </c>
      <c r="Q16" s="145">
        <f t="shared" si="7"/>
        <v>31</v>
      </c>
      <c r="R16" s="446">
        <f t="shared" si="8"/>
        <v>91.17647058823529</v>
      </c>
      <c r="S16" s="145">
        <v>20</v>
      </c>
      <c r="T16" s="446">
        <f t="shared" si="9"/>
        <v>117.64705882352942</v>
      </c>
      <c r="U16" s="145">
        <v>10</v>
      </c>
      <c r="V16" s="446">
        <f t="shared" si="10"/>
        <v>58.82352941176471</v>
      </c>
      <c r="W16" s="145">
        <f t="shared" si="11"/>
        <v>30</v>
      </c>
      <c r="X16" s="446">
        <f t="shared" si="12"/>
        <v>88.235294117647058</v>
      </c>
      <c r="Y16" s="145">
        <v>20</v>
      </c>
      <c r="Z16" s="446">
        <f t="shared" si="13"/>
        <v>117.64705882352942</v>
      </c>
      <c r="AA16" s="145">
        <v>10</v>
      </c>
      <c r="AB16" s="446">
        <f t="shared" si="14"/>
        <v>58.82352941176471</v>
      </c>
      <c r="AC16" s="145">
        <f t="shared" si="15"/>
        <v>30</v>
      </c>
      <c r="AD16" s="446">
        <f t="shared" si="16"/>
        <v>88.235294117647058</v>
      </c>
    </row>
    <row r="17" spans="1:30" ht="19.5" customHeight="1">
      <c r="A17" s="487">
        <v>6</v>
      </c>
      <c r="B17" s="199"/>
      <c r="C17" s="422" t="str">
        <f>'29'!C16</f>
        <v>KADIPIRO</v>
      </c>
      <c r="D17" s="562">
        <v>13</v>
      </c>
      <c r="E17" s="563">
        <v>18</v>
      </c>
      <c r="F17" s="145">
        <f t="shared" si="0"/>
        <v>31</v>
      </c>
      <c r="G17" s="563">
        <v>9</v>
      </c>
      <c r="H17" s="446">
        <f t="shared" si="1"/>
        <v>69.230769230769226</v>
      </c>
      <c r="I17" s="145">
        <v>16</v>
      </c>
      <c r="J17" s="446">
        <f t="shared" si="2"/>
        <v>88.888888888888886</v>
      </c>
      <c r="K17" s="145">
        <f t="shared" si="3"/>
        <v>25</v>
      </c>
      <c r="L17" s="446">
        <f t="shared" si="4"/>
        <v>80.645161290322577</v>
      </c>
      <c r="M17" s="145">
        <v>9</v>
      </c>
      <c r="N17" s="446">
        <f t="shared" si="5"/>
        <v>69.230769230769226</v>
      </c>
      <c r="O17" s="145">
        <v>16</v>
      </c>
      <c r="P17" s="446">
        <f t="shared" si="6"/>
        <v>88.888888888888886</v>
      </c>
      <c r="Q17" s="145">
        <f t="shared" si="7"/>
        <v>25</v>
      </c>
      <c r="R17" s="446">
        <f t="shared" si="8"/>
        <v>80.645161290322577</v>
      </c>
      <c r="S17" s="145">
        <v>12</v>
      </c>
      <c r="T17" s="446">
        <f t="shared" si="9"/>
        <v>92.307692307692307</v>
      </c>
      <c r="U17" s="145">
        <v>17</v>
      </c>
      <c r="V17" s="446">
        <f t="shared" si="10"/>
        <v>94.444444444444443</v>
      </c>
      <c r="W17" s="145">
        <f t="shared" si="11"/>
        <v>29</v>
      </c>
      <c r="X17" s="446">
        <f t="shared" si="12"/>
        <v>93.548387096774192</v>
      </c>
      <c r="Y17" s="145">
        <v>12</v>
      </c>
      <c r="Z17" s="446">
        <f t="shared" si="13"/>
        <v>92.307692307692307</v>
      </c>
      <c r="AA17" s="145">
        <v>17</v>
      </c>
      <c r="AB17" s="446">
        <f t="shared" si="14"/>
        <v>94.444444444444443</v>
      </c>
      <c r="AC17" s="145">
        <f t="shared" si="15"/>
        <v>29</v>
      </c>
      <c r="AD17" s="446">
        <f t="shared" si="16"/>
        <v>93.548387096774192</v>
      </c>
    </row>
    <row r="18" spans="1:30" ht="19.5" customHeight="1">
      <c r="A18" s="487">
        <v>7</v>
      </c>
      <c r="B18" s="199"/>
      <c r="C18" s="422" t="str">
        <f>'29'!C17</f>
        <v>JUMANTORO</v>
      </c>
      <c r="D18" s="562">
        <v>21</v>
      </c>
      <c r="E18" s="563">
        <v>26</v>
      </c>
      <c r="F18" s="145">
        <f t="shared" si="0"/>
        <v>47</v>
      </c>
      <c r="G18" s="563">
        <v>21</v>
      </c>
      <c r="H18" s="446">
        <f t="shared" si="1"/>
        <v>100</v>
      </c>
      <c r="I18" s="145">
        <v>29</v>
      </c>
      <c r="J18" s="446">
        <f t="shared" si="2"/>
        <v>111.53846153846155</v>
      </c>
      <c r="K18" s="145">
        <f t="shared" si="3"/>
        <v>50</v>
      </c>
      <c r="L18" s="446">
        <f t="shared" si="4"/>
        <v>106.38297872340425</v>
      </c>
      <c r="M18" s="145">
        <v>21</v>
      </c>
      <c r="N18" s="446">
        <f t="shared" si="5"/>
        <v>100</v>
      </c>
      <c r="O18" s="145">
        <v>29</v>
      </c>
      <c r="P18" s="446">
        <f t="shared" si="6"/>
        <v>111.53846153846155</v>
      </c>
      <c r="Q18" s="145">
        <f t="shared" si="7"/>
        <v>50</v>
      </c>
      <c r="R18" s="446">
        <f t="shared" si="8"/>
        <v>106.38297872340425</v>
      </c>
      <c r="S18" s="145">
        <v>18</v>
      </c>
      <c r="T18" s="446">
        <f t="shared" si="9"/>
        <v>85.714285714285708</v>
      </c>
      <c r="U18" s="145">
        <v>21</v>
      </c>
      <c r="V18" s="446">
        <f t="shared" si="10"/>
        <v>80.769230769230774</v>
      </c>
      <c r="W18" s="145">
        <f t="shared" si="11"/>
        <v>39</v>
      </c>
      <c r="X18" s="446">
        <f t="shared" si="12"/>
        <v>82.978723404255319</v>
      </c>
      <c r="Y18" s="145">
        <v>18</v>
      </c>
      <c r="Z18" s="446">
        <f t="shared" si="13"/>
        <v>85.714285714285708</v>
      </c>
      <c r="AA18" s="145">
        <v>21</v>
      </c>
      <c r="AB18" s="446">
        <f t="shared" si="14"/>
        <v>80.769230769230774</v>
      </c>
      <c r="AC18" s="145">
        <f t="shared" si="15"/>
        <v>39</v>
      </c>
      <c r="AD18" s="446">
        <f t="shared" si="16"/>
        <v>82.978723404255319</v>
      </c>
    </row>
    <row r="19" spans="1:30" ht="19.5" customHeight="1">
      <c r="A19" s="487">
        <v>8</v>
      </c>
      <c r="B19" s="199"/>
      <c r="C19" s="422" t="str">
        <f>'29'!C18</f>
        <v>KEDAWUNG</v>
      </c>
      <c r="D19" s="562">
        <v>8</v>
      </c>
      <c r="E19" s="563">
        <v>14</v>
      </c>
      <c r="F19" s="145">
        <f t="shared" si="0"/>
        <v>22</v>
      </c>
      <c r="G19" s="563">
        <v>8</v>
      </c>
      <c r="H19" s="446">
        <f t="shared" si="1"/>
        <v>100</v>
      </c>
      <c r="I19" s="145">
        <v>9</v>
      </c>
      <c r="J19" s="446">
        <f t="shared" si="2"/>
        <v>64.285714285714292</v>
      </c>
      <c r="K19" s="145">
        <f t="shared" si="3"/>
        <v>17</v>
      </c>
      <c r="L19" s="446">
        <f t="shared" si="4"/>
        <v>77.272727272727266</v>
      </c>
      <c r="M19" s="145">
        <v>8</v>
      </c>
      <c r="N19" s="446">
        <f t="shared" si="5"/>
        <v>100</v>
      </c>
      <c r="O19" s="145">
        <v>9</v>
      </c>
      <c r="P19" s="446">
        <f t="shared" si="6"/>
        <v>64.285714285714292</v>
      </c>
      <c r="Q19" s="145">
        <f t="shared" si="7"/>
        <v>17</v>
      </c>
      <c r="R19" s="446">
        <f t="shared" si="8"/>
        <v>77.272727272727266</v>
      </c>
      <c r="S19" s="145">
        <v>12</v>
      </c>
      <c r="T19" s="446">
        <f t="shared" si="9"/>
        <v>150</v>
      </c>
      <c r="U19" s="145">
        <v>10</v>
      </c>
      <c r="V19" s="446">
        <f t="shared" si="10"/>
        <v>71.428571428571431</v>
      </c>
      <c r="W19" s="145">
        <f t="shared" si="11"/>
        <v>22</v>
      </c>
      <c r="X19" s="446">
        <f t="shared" si="12"/>
        <v>100</v>
      </c>
      <c r="Y19" s="145">
        <v>12</v>
      </c>
      <c r="Z19" s="446">
        <f t="shared" si="13"/>
        <v>150</v>
      </c>
      <c r="AA19" s="145">
        <v>10</v>
      </c>
      <c r="AB19" s="446">
        <f t="shared" si="14"/>
        <v>71.428571428571431</v>
      </c>
      <c r="AC19" s="145">
        <f t="shared" si="15"/>
        <v>22</v>
      </c>
      <c r="AD19" s="446">
        <f t="shared" si="16"/>
        <v>100</v>
      </c>
    </row>
    <row r="20" spans="1:30" ht="19.5" customHeight="1">
      <c r="A20" s="487">
        <v>9</v>
      </c>
      <c r="B20" s="199"/>
      <c r="C20" s="422" t="str">
        <f>'29'!C19</f>
        <v>BAKALAN</v>
      </c>
      <c r="D20" s="562">
        <v>22</v>
      </c>
      <c r="E20" s="563">
        <v>12</v>
      </c>
      <c r="F20" s="145">
        <f t="shared" si="0"/>
        <v>34</v>
      </c>
      <c r="G20" s="563">
        <v>16</v>
      </c>
      <c r="H20" s="446">
        <f t="shared" si="1"/>
        <v>72.727272727272734</v>
      </c>
      <c r="I20" s="145">
        <v>9</v>
      </c>
      <c r="J20" s="446">
        <f t="shared" si="2"/>
        <v>75</v>
      </c>
      <c r="K20" s="145">
        <f t="shared" si="3"/>
        <v>25</v>
      </c>
      <c r="L20" s="446">
        <f t="shared" si="4"/>
        <v>73.529411764705884</v>
      </c>
      <c r="M20" s="145">
        <v>16</v>
      </c>
      <c r="N20" s="446">
        <f t="shared" si="5"/>
        <v>72.727272727272734</v>
      </c>
      <c r="O20" s="145">
        <v>9</v>
      </c>
      <c r="P20" s="446">
        <f t="shared" si="6"/>
        <v>75</v>
      </c>
      <c r="Q20" s="145">
        <f t="shared" si="7"/>
        <v>25</v>
      </c>
      <c r="R20" s="446">
        <f t="shared" si="8"/>
        <v>73.529411764705884</v>
      </c>
      <c r="S20" s="145">
        <v>20</v>
      </c>
      <c r="T20" s="446">
        <f t="shared" si="9"/>
        <v>90.909090909090907</v>
      </c>
      <c r="U20" s="145">
        <v>17</v>
      </c>
      <c r="V20" s="446">
        <f t="shared" si="10"/>
        <v>141.66666666666669</v>
      </c>
      <c r="W20" s="145">
        <f t="shared" si="11"/>
        <v>37</v>
      </c>
      <c r="X20" s="446">
        <f t="shared" si="12"/>
        <v>108.8235294117647</v>
      </c>
      <c r="Y20" s="145">
        <v>20</v>
      </c>
      <c r="Z20" s="446">
        <f t="shared" si="13"/>
        <v>90.909090909090907</v>
      </c>
      <c r="AA20" s="145">
        <v>17</v>
      </c>
      <c r="AB20" s="446">
        <f t="shared" si="14"/>
        <v>141.66666666666669</v>
      </c>
      <c r="AC20" s="145">
        <f t="shared" si="15"/>
        <v>37</v>
      </c>
      <c r="AD20" s="446">
        <f t="shared" si="16"/>
        <v>108.8235294117647</v>
      </c>
    </row>
    <row r="21" spans="1:30" ht="19.5" customHeight="1">
      <c r="A21" s="487">
        <v>10</v>
      </c>
      <c r="B21" s="199"/>
      <c r="C21" s="422" t="str">
        <f>'29'!C20</f>
        <v>JUMAPOLO</v>
      </c>
      <c r="D21" s="562">
        <v>26</v>
      </c>
      <c r="E21" s="563">
        <v>28</v>
      </c>
      <c r="F21" s="145">
        <f t="shared" si="0"/>
        <v>54</v>
      </c>
      <c r="G21" s="563">
        <v>38</v>
      </c>
      <c r="H21" s="446">
        <f t="shared" si="1"/>
        <v>146.15384615384613</v>
      </c>
      <c r="I21" s="145">
        <v>21</v>
      </c>
      <c r="J21" s="446">
        <f t="shared" si="2"/>
        <v>75</v>
      </c>
      <c r="K21" s="145">
        <f t="shared" si="3"/>
        <v>59</v>
      </c>
      <c r="L21" s="446">
        <f t="shared" si="4"/>
        <v>109.25925925925925</v>
      </c>
      <c r="M21" s="145">
        <v>38</v>
      </c>
      <c r="N21" s="446">
        <f t="shared" si="5"/>
        <v>146.15384615384613</v>
      </c>
      <c r="O21" s="145">
        <v>21</v>
      </c>
      <c r="P21" s="446">
        <f t="shared" si="6"/>
        <v>75</v>
      </c>
      <c r="Q21" s="145">
        <f t="shared" si="7"/>
        <v>59</v>
      </c>
      <c r="R21" s="446">
        <f t="shared" si="8"/>
        <v>109.25925925925925</v>
      </c>
      <c r="S21" s="145">
        <v>26</v>
      </c>
      <c r="T21" s="446">
        <f t="shared" si="9"/>
        <v>100</v>
      </c>
      <c r="U21" s="145">
        <v>25</v>
      </c>
      <c r="V21" s="446">
        <f t="shared" si="10"/>
        <v>89.285714285714292</v>
      </c>
      <c r="W21" s="145">
        <f t="shared" si="11"/>
        <v>51</v>
      </c>
      <c r="X21" s="446">
        <f t="shared" si="12"/>
        <v>94.444444444444443</v>
      </c>
      <c r="Y21" s="145">
        <v>26</v>
      </c>
      <c r="Z21" s="446">
        <f t="shared" si="13"/>
        <v>100</v>
      </c>
      <c r="AA21" s="145">
        <v>25</v>
      </c>
      <c r="AB21" s="446">
        <f t="shared" si="14"/>
        <v>89.285714285714292</v>
      </c>
      <c r="AC21" s="145">
        <f t="shared" si="15"/>
        <v>51</v>
      </c>
      <c r="AD21" s="446">
        <f t="shared" si="16"/>
        <v>94.444444444444443</v>
      </c>
    </row>
    <row r="22" spans="1:30" ht="19.5" customHeight="1">
      <c r="A22" s="487">
        <v>11</v>
      </c>
      <c r="B22" s="199"/>
      <c r="C22" s="422" t="str">
        <f>'29'!C21</f>
        <v>KWANGSAN</v>
      </c>
      <c r="D22" s="562">
        <v>30</v>
      </c>
      <c r="E22" s="563">
        <v>21</v>
      </c>
      <c r="F22" s="145">
        <f t="shared" si="0"/>
        <v>51</v>
      </c>
      <c r="G22" s="563">
        <v>24</v>
      </c>
      <c r="H22" s="446">
        <f t="shared" si="1"/>
        <v>80</v>
      </c>
      <c r="I22" s="145">
        <v>22</v>
      </c>
      <c r="J22" s="446">
        <f t="shared" si="2"/>
        <v>104.76190476190477</v>
      </c>
      <c r="K22" s="145">
        <f t="shared" si="3"/>
        <v>46</v>
      </c>
      <c r="L22" s="446">
        <f t="shared" si="4"/>
        <v>90.196078431372555</v>
      </c>
      <c r="M22" s="145">
        <v>24</v>
      </c>
      <c r="N22" s="446">
        <f t="shared" si="5"/>
        <v>80</v>
      </c>
      <c r="O22" s="145">
        <v>22</v>
      </c>
      <c r="P22" s="446">
        <f t="shared" si="6"/>
        <v>104.76190476190477</v>
      </c>
      <c r="Q22" s="145">
        <f t="shared" si="7"/>
        <v>46</v>
      </c>
      <c r="R22" s="446">
        <f t="shared" si="8"/>
        <v>90.196078431372555</v>
      </c>
      <c r="S22" s="145">
        <v>18</v>
      </c>
      <c r="T22" s="446">
        <f t="shared" si="9"/>
        <v>60</v>
      </c>
      <c r="U22" s="145">
        <v>20</v>
      </c>
      <c r="V22" s="446">
        <f t="shared" si="10"/>
        <v>95.238095238095227</v>
      </c>
      <c r="W22" s="145">
        <f t="shared" si="11"/>
        <v>38</v>
      </c>
      <c r="X22" s="446">
        <f t="shared" si="12"/>
        <v>74.509803921568633</v>
      </c>
      <c r="Y22" s="145">
        <v>18</v>
      </c>
      <c r="Z22" s="446">
        <f t="shared" si="13"/>
        <v>60</v>
      </c>
      <c r="AA22" s="145">
        <v>20</v>
      </c>
      <c r="AB22" s="446">
        <f t="shared" si="14"/>
        <v>95.238095238095227</v>
      </c>
      <c r="AC22" s="145">
        <f t="shared" si="15"/>
        <v>38</v>
      </c>
      <c r="AD22" s="446">
        <f t="shared" si="16"/>
        <v>74.509803921568633</v>
      </c>
    </row>
    <row r="23" spans="1:30" ht="19.5" customHeight="1">
      <c r="A23" s="487">
        <v>12</v>
      </c>
      <c r="B23" s="431"/>
      <c r="C23" s="422" t="str">
        <f>'29'!C22</f>
        <v>JATIREJO</v>
      </c>
      <c r="D23" s="562">
        <v>30</v>
      </c>
      <c r="E23" s="563">
        <v>24</v>
      </c>
      <c r="F23" s="145">
        <f t="shared" si="0"/>
        <v>54</v>
      </c>
      <c r="G23" s="563">
        <v>22</v>
      </c>
      <c r="H23" s="446">
        <f t="shared" si="1"/>
        <v>73.333333333333329</v>
      </c>
      <c r="I23" s="145">
        <v>32</v>
      </c>
      <c r="J23" s="446">
        <f t="shared" si="2"/>
        <v>133.33333333333331</v>
      </c>
      <c r="K23" s="145">
        <f t="shared" si="3"/>
        <v>54</v>
      </c>
      <c r="L23" s="446">
        <f t="shared" si="4"/>
        <v>100</v>
      </c>
      <c r="M23" s="145">
        <v>22</v>
      </c>
      <c r="N23" s="446">
        <f t="shared" si="5"/>
        <v>73.333333333333329</v>
      </c>
      <c r="O23" s="145">
        <v>32</v>
      </c>
      <c r="P23" s="446">
        <f t="shared" si="6"/>
        <v>133.33333333333331</v>
      </c>
      <c r="Q23" s="145">
        <f t="shared" si="7"/>
        <v>54</v>
      </c>
      <c r="R23" s="446">
        <f t="shared" si="8"/>
        <v>100</v>
      </c>
      <c r="S23" s="145">
        <v>25</v>
      </c>
      <c r="T23" s="446">
        <f t="shared" si="9"/>
        <v>83.333333333333343</v>
      </c>
      <c r="U23" s="145">
        <v>33</v>
      </c>
      <c r="V23" s="446">
        <f t="shared" si="10"/>
        <v>137.5</v>
      </c>
      <c r="W23" s="145">
        <f t="shared" si="11"/>
        <v>58</v>
      </c>
      <c r="X23" s="446">
        <f t="shared" si="12"/>
        <v>107.40740740740742</v>
      </c>
      <c r="Y23" s="145">
        <v>25</v>
      </c>
      <c r="Z23" s="446">
        <f t="shared" si="13"/>
        <v>83.333333333333343</v>
      </c>
      <c r="AA23" s="145">
        <v>33</v>
      </c>
      <c r="AB23" s="446">
        <f t="shared" si="14"/>
        <v>137.5</v>
      </c>
      <c r="AC23" s="145">
        <f t="shared" si="15"/>
        <v>58</v>
      </c>
      <c r="AD23" s="446">
        <f t="shared" si="16"/>
        <v>107.40740740740742</v>
      </c>
    </row>
    <row r="24" spans="1:30" ht="19.5" customHeight="1">
      <c r="A24" s="203"/>
      <c r="B24" s="203"/>
      <c r="C24" s="203"/>
      <c r="D24" s="226"/>
      <c r="E24" s="226"/>
      <c r="F24" s="226"/>
      <c r="G24" s="226"/>
      <c r="H24" s="446"/>
      <c r="I24" s="236"/>
      <c r="J24" s="446"/>
      <c r="K24" s="145"/>
      <c r="L24" s="446"/>
      <c r="M24" s="236"/>
      <c r="N24" s="446"/>
      <c r="O24" s="236"/>
      <c r="P24" s="446"/>
      <c r="Q24" s="145"/>
      <c r="R24" s="446"/>
      <c r="S24" s="236"/>
      <c r="T24" s="446"/>
      <c r="U24" s="236"/>
      <c r="V24" s="446"/>
      <c r="W24" s="145"/>
      <c r="X24" s="446"/>
      <c r="Y24" s="236"/>
      <c r="Z24" s="446"/>
      <c r="AA24" s="236"/>
      <c r="AB24" s="446"/>
      <c r="AC24" s="145"/>
      <c r="AD24" s="446"/>
    </row>
    <row r="25" spans="1:30" ht="19.5" customHeight="1">
      <c r="A25" s="131" t="s">
        <v>591</v>
      </c>
      <c r="B25" s="131"/>
      <c r="C25" s="131"/>
      <c r="D25" s="237">
        <f t="shared" ref="D25:G25" si="17">SUM(D12:D24)</f>
        <v>218</v>
      </c>
      <c r="E25" s="237">
        <f t="shared" si="17"/>
        <v>216</v>
      </c>
      <c r="F25" s="237">
        <f t="shared" si="17"/>
        <v>434</v>
      </c>
      <c r="G25" s="237">
        <f t="shared" si="17"/>
        <v>211</v>
      </c>
      <c r="H25" s="450">
        <f>G25/D25*100</f>
        <v>96.788990825688074</v>
      </c>
      <c r="I25" s="237">
        <f>SUM(I12:I24)</f>
        <v>205</v>
      </c>
      <c r="J25" s="450">
        <f>I25/E25*100</f>
        <v>94.907407407407405</v>
      </c>
      <c r="K25" s="572">
        <f>SUM(G25+I25)</f>
        <v>416</v>
      </c>
      <c r="L25" s="450">
        <f>K25/F25*100</f>
        <v>95.852534562211972</v>
      </c>
      <c r="M25" s="237">
        <f>SUM(M12:M24)</f>
        <v>211</v>
      </c>
      <c r="N25" s="450">
        <f>M25/D25*100</f>
        <v>96.788990825688074</v>
      </c>
      <c r="O25" s="237">
        <f>SUM(O12:O24)</f>
        <v>205</v>
      </c>
      <c r="P25" s="450">
        <f>O25/E25*100</f>
        <v>94.907407407407405</v>
      </c>
      <c r="Q25" s="572">
        <f>SUM(M25+O25)</f>
        <v>416</v>
      </c>
      <c r="R25" s="450">
        <f>Q25/F25*100</f>
        <v>95.852534562211972</v>
      </c>
      <c r="S25" s="237">
        <f>SUM(S12:S24)</f>
        <v>204</v>
      </c>
      <c r="T25" s="450">
        <f>S25/D25*100</f>
        <v>93.577981651376149</v>
      </c>
      <c r="U25" s="237">
        <f>SUM(U12:U24)</f>
        <v>222</v>
      </c>
      <c r="V25" s="450">
        <f>U25/E25*100</f>
        <v>102.77777777777777</v>
      </c>
      <c r="W25" s="572">
        <f>SUM(S25+U25)</f>
        <v>426</v>
      </c>
      <c r="X25" s="450">
        <f>W25/F25*100</f>
        <v>98.156682027649765</v>
      </c>
      <c r="Y25" s="237">
        <f>SUM(Y12:Y24)</f>
        <v>204</v>
      </c>
      <c r="Z25" s="450">
        <f>Y25/D25*100</f>
        <v>93.577981651376149</v>
      </c>
      <c r="AA25" s="237">
        <f>SUM(AA12:AA24)</f>
        <v>222</v>
      </c>
      <c r="AB25" s="450">
        <f>AA25/E25*100</f>
        <v>102.77777777777777</v>
      </c>
      <c r="AC25" s="572">
        <f>SUM(Y25+AA25)</f>
        <v>426</v>
      </c>
      <c r="AD25" s="450">
        <f>AC25/F25*100</f>
        <v>98.156682027649765</v>
      </c>
    </row>
    <row r="26" spans="1:30" ht="19.5" customHeight="1">
      <c r="A26" s="162"/>
      <c r="B26" s="162"/>
      <c r="C26" s="162"/>
      <c r="D26" s="162"/>
      <c r="E26" s="16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  <c r="AA26" s="102"/>
      <c r="AB26" s="102"/>
      <c r="AC26" s="102"/>
      <c r="AD26" s="102"/>
    </row>
    <row r="27" spans="1:30" ht="19.5" customHeight="1">
      <c r="A27" s="137" t="s">
        <v>505</v>
      </c>
      <c r="B27" s="137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  <c r="AA27" s="102"/>
      <c r="AB27" s="102"/>
      <c r="AC27" s="102"/>
      <c r="AD27" s="102"/>
    </row>
    <row r="28" spans="1:30" ht="19.5" customHeight="1">
      <c r="A28" s="137" t="s">
        <v>721</v>
      </c>
      <c r="B28" s="137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</row>
    <row r="29" spans="1:30" ht="19.5" customHeight="1">
      <c r="A29" s="137"/>
      <c r="B29" s="459" t="s">
        <v>931</v>
      </c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  <c r="AA29" s="102"/>
      <c r="AB29" s="102"/>
      <c r="AC29" s="102"/>
      <c r="AD29" s="102"/>
    </row>
    <row r="30" spans="1:30" ht="19.5" customHeight="1">
      <c r="A30" s="102"/>
      <c r="B30" s="137" t="s">
        <v>932</v>
      </c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</row>
    <row r="31" spans="1:30" ht="19.5" customHeight="1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  <c r="AA31" s="102"/>
      <c r="AB31" s="102"/>
      <c r="AC31" s="102"/>
      <c r="AD31" s="102"/>
    </row>
    <row r="32" spans="1:30" ht="19.5" customHeight="1">
      <c r="A32" s="102"/>
      <c r="B32" s="102"/>
      <c r="C32" s="102"/>
      <c r="D32" s="102">
        <f>'40'!D11</f>
        <v>16</v>
      </c>
      <c r="E32" s="102">
        <f>'40'!E11</f>
        <v>16</v>
      </c>
      <c r="F32" s="270">
        <f>SUM(D12:E12)</f>
        <v>33</v>
      </c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</row>
    <row r="33" spans="1:30" ht="19.5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  <c r="AA33" s="102"/>
      <c r="AB33" s="102"/>
      <c r="AC33" s="102"/>
      <c r="AD33" s="102"/>
    </row>
    <row r="34" spans="1:30" ht="19.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  <c r="AC34" s="102"/>
      <c r="AD34" s="102"/>
    </row>
    <row r="35" spans="1:30" ht="15.7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  <c r="AA35" s="102"/>
      <c r="AB35" s="102"/>
      <c r="AC35" s="102"/>
      <c r="AD35" s="102"/>
    </row>
    <row r="36" spans="1:30" ht="15.7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  <c r="AD36" s="102"/>
    </row>
    <row r="37" spans="1:30" ht="15.7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  <c r="AA37" s="102"/>
      <c r="AB37" s="102"/>
      <c r="AC37" s="102"/>
      <c r="AD37" s="102"/>
    </row>
    <row r="38" spans="1:30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</row>
    <row r="39" spans="1:30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  <c r="AA39" s="102"/>
      <c r="AB39" s="102"/>
      <c r="AC39" s="102"/>
      <c r="AD39" s="102"/>
    </row>
    <row r="40" spans="1:30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</row>
    <row r="41" spans="1:30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  <c r="AA41" s="102"/>
      <c r="AB41" s="102"/>
      <c r="AC41" s="102"/>
      <c r="AD41" s="102"/>
    </row>
    <row r="42" spans="1:30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</row>
    <row r="43" spans="1:30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  <c r="AA43" s="102"/>
      <c r="AB43" s="102"/>
      <c r="AC43" s="102"/>
      <c r="AD43" s="102"/>
    </row>
    <row r="44" spans="1:30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</row>
    <row r="45" spans="1:30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  <c r="AD45" s="102"/>
    </row>
    <row r="46" spans="1:30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  <c r="AD46" s="102"/>
    </row>
    <row r="47" spans="1:30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  <c r="AA47" s="102"/>
      <c r="AB47" s="102"/>
      <c r="AC47" s="102"/>
      <c r="AD47" s="102"/>
    </row>
    <row r="48" spans="1:30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/>
      <c r="AC48" s="102"/>
      <c r="AD48" s="102"/>
    </row>
    <row r="49" spans="1:30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  <c r="AD49" s="102"/>
    </row>
    <row r="50" spans="1:30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</row>
    <row r="51" spans="1:30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  <c r="AA51" s="102"/>
      <c r="AB51" s="102"/>
      <c r="AC51" s="102"/>
      <c r="AD51" s="102"/>
    </row>
    <row r="52" spans="1:30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  <c r="AA52" s="102"/>
      <c r="AB52" s="102"/>
      <c r="AC52" s="102"/>
      <c r="AD52" s="102"/>
    </row>
    <row r="53" spans="1:30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  <c r="AA53" s="102"/>
      <c r="AB53" s="102"/>
      <c r="AC53" s="102"/>
      <c r="AD53" s="102"/>
    </row>
    <row r="54" spans="1:30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  <c r="AC54" s="102"/>
      <c r="AD54" s="102"/>
    </row>
    <row r="55" spans="1:30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</row>
    <row r="56" spans="1:30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  <c r="AA56" s="102"/>
      <c r="AB56" s="102"/>
      <c r="AC56" s="102"/>
      <c r="AD56" s="102"/>
    </row>
    <row r="57" spans="1:30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  <c r="AA57" s="102"/>
      <c r="AB57" s="102"/>
      <c r="AC57" s="102"/>
      <c r="AD57" s="102"/>
    </row>
    <row r="58" spans="1:30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  <c r="AA58" s="102"/>
      <c r="AB58" s="102"/>
      <c r="AC58" s="102"/>
      <c r="AD58" s="102"/>
    </row>
    <row r="59" spans="1:30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  <c r="AA59" s="102"/>
      <c r="AB59" s="102"/>
      <c r="AC59" s="102"/>
      <c r="AD59" s="102"/>
    </row>
    <row r="60" spans="1:30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</row>
    <row r="61" spans="1:30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  <c r="AB61" s="102"/>
      <c r="AC61" s="102"/>
      <c r="AD61" s="102"/>
    </row>
    <row r="62" spans="1:30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  <c r="AA62" s="102"/>
      <c r="AB62" s="102"/>
      <c r="AC62" s="102"/>
      <c r="AD62" s="102"/>
    </row>
    <row r="63" spans="1:30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  <c r="AA63" s="102"/>
      <c r="AB63" s="102"/>
      <c r="AC63" s="102"/>
      <c r="AD63" s="102"/>
    </row>
    <row r="64" spans="1:30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  <c r="AA64" s="102"/>
      <c r="AB64" s="102"/>
      <c r="AC64" s="102"/>
      <c r="AD64" s="102"/>
    </row>
    <row r="65" spans="1:30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</row>
    <row r="66" spans="1:30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</row>
    <row r="67" spans="1:30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  <c r="AD67" s="102"/>
    </row>
    <row r="68" spans="1:30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</row>
    <row r="69" spans="1:30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  <c r="AD69" s="102"/>
    </row>
    <row r="70" spans="1:30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</row>
    <row r="71" spans="1:30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  <c r="AD71" s="102"/>
    </row>
    <row r="72" spans="1:30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</row>
    <row r="73" spans="1:30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  <c r="AD73" s="102"/>
    </row>
    <row r="74" spans="1:30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</row>
    <row r="75" spans="1:30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</row>
    <row r="76" spans="1:30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102"/>
    </row>
    <row r="77" spans="1:30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</row>
    <row r="78" spans="1:30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  <c r="AB78" s="102"/>
      <c r="AC78" s="102"/>
      <c r="AD78" s="102"/>
    </row>
    <row r="79" spans="1:30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  <c r="AC79" s="102"/>
      <c r="AD79" s="102"/>
    </row>
    <row r="80" spans="1:30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</row>
    <row r="81" spans="1:30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  <c r="AC81" s="102"/>
      <c r="AD81" s="102"/>
    </row>
    <row r="82" spans="1:30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  <c r="AB82" s="102"/>
      <c r="AC82" s="102"/>
      <c r="AD82" s="102"/>
    </row>
    <row r="83" spans="1:30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  <c r="AD83" s="102"/>
    </row>
    <row r="84" spans="1:30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  <c r="AD84" s="102"/>
    </row>
    <row r="85" spans="1:30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</row>
    <row r="86" spans="1:30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</row>
    <row r="87" spans="1:30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</row>
    <row r="88" spans="1:30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</row>
    <row r="89" spans="1:30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</row>
    <row r="90" spans="1:30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</row>
    <row r="91" spans="1:30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</row>
    <row r="92" spans="1:30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  <c r="AD92" s="102"/>
    </row>
    <row r="93" spans="1:30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  <c r="AB93" s="102"/>
      <c r="AC93" s="102"/>
      <c r="AD93" s="102"/>
    </row>
    <row r="94" spans="1:30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  <c r="AB94" s="102"/>
      <c r="AC94" s="102"/>
      <c r="AD94" s="102"/>
    </row>
    <row r="95" spans="1:30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  <c r="AA95" s="102"/>
      <c r="AB95" s="102"/>
      <c r="AC95" s="102"/>
      <c r="AD95" s="102"/>
    </row>
    <row r="96" spans="1:30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  <c r="AB96" s="102"/>
      <c r="AC96" s="102"/>
      <c r="AD96" s="102"/>
    </row>
    <row r="97" spans="1:30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  <c r="AB97" s="102"/>
      <c r="AC97" s="102"/>
      <c r="AD97" s="102"/>
    </row>
    <row r="98" spans="1:30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  <c r="AB98" s="102"/>
      <c r="AC98" s="102"/>
      <c r="AD98" s="102"/>
    </row>
    <row r="99" spans="1:30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</row>
    <row r="100" spans="1:30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  <c r="AC100" s="102"/>
      <c r="AD100" s="102"/>
    </row>
    <row r="101" spans="1:30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</row>
    <row r="102" spans="1:30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  <c r="AA102" s="102"/>
      <c r="AB102" s="102"/>
      <c r="AC102" s="102"/>
      <c r="AD102" s="102"/>
    </row>
    <row r="103" spans="1:30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  <c r="AD103" s="102"/>
    </row>
    <row r="104" spans="1:30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  <c r="AA104" s="102"/>
      <c r="AB104" s="102"/>
      <c r="AC104" s="102"/>
      <c r="AD104" s="102"/>
    </row>
    <row r="105" spans="1:30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  <c r="AD105" s="102"/>
    </row>
    <row r="106" spans="1:30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  <c r="AA106" s="102"/>
      <c r="AB106" s="102"/>
      <c r="AC106" s="102"/>
      <c r="AD106" s="102"/>
    </row>
    <row r="107" spans="1:30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</row>
    <row r="108" spans="1:30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  <c r="AA108" s="102"/>
      <c r="AB108" s="102"/>
      <c r="AC108" s="102"/>
      <c r="AD108" s="102"/>
    </row>
    <row r="109" spans="1:30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  <c r="AA109" s="102"/>
      <c r="AB109" s="102"/>
      <c r="AC109" s="102"/>
      <c r="AD109" s="102"/>
    </row>
    <row r="110" spans="1:30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  <c r="AA110" s="102"/>
      <c r="AB110" s="102"/>
      <c r="AC110" s="102"/>
      <c r="AD110" s="102"/>
    </row>
    <row r="111" spans="1:30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  <c r="AA111" s="102"/>
      <c r="AB111" s="102"/>
      <c r="AC111" s="102"/>
      <c r="AD111" s="102"/>
    </row>
    <row r="112" spans="1:30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  <c r="AA112" s="102"/>
      <c r="AB112" s="102"/>
      <c r="AC112" s="102"/>
      <c r="AD112" s="102"/>
    </row>
    <row r="113" spans="1:30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</row>
    <row r="114" spans="1:30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</row>
    <row r="115" spans="1:30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</row>
    <row r="116" spans="1:30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</row>
    <row r="117" spans="1:30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</row>
    <row r="118" spans="1:30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  <c r="AA118" s="102"/>
      <c r="AB118" s="102"/>
      <c r="AC118" s="102"/>
      <c r="AD118" s="102"/>
    </row>
    <row r="119" spans="1:30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</row>
    <row r="120" spans="1:30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  <c r="AA120" s="102"/>
      <c r="AB120" s="102"/>
      <c r="AC120" s="102"/>
      <c r="AD120" s="102"/>
    </row>
    <row r="121" spans="1:30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  <c r="AA121" s="102"/>
      <c r="AB121" s="102"/>
      <c r="AC121" s="102"/>
      <c r="AD121" s="102"/>
    </row>
    <row r="122" spans="1:30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  <c r="AA122" s="102"/>
      <c r="AB122" s="102"/>
      <c r="AC122" s="102"/>
      <c r="AD122" s="102"/>
    </row>
    <row r="123" spans="1:30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  <c r="AB123" s="102"/>
      <c r="AC123" s="102"/>
      <c r="AD123" s="102"/>
    </row>
    <row r="124" spans="1:30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  <c r="AA124" s="102"/>
      <c r="AB124" s="102"/>
      <c r="AC124" s="102"/>
      <c r="AD124" s="102"/>
    </row>
    <row r="125" spans="1:30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  <c r="AA125" s="102"/>
      <c r="AB125" s="102"/>
      <c r="AC125" s="102"/>
      <c r="AD125" s="102"/>
    </row>
    <row r="126" spans="1:30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  <c r="AA126" s="102"/>
      <c r="AB126" s="102"/>
      <c r="AC126" s="102"/>
      <c r="AD126" s="102"/>
    </row>
    <row r="127" spans="1:30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</row>
    <row r="128" spans="1:30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  <c r="AB128" s="102"/>
      <c r="AC128" s="102"/>
      <c r="AD128" s="102"/>
    </row>
    <row r="129" spans="1:30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  <c r="AA129" s="102"/>
      <c r="AB129" s="102"/>
      <c r="AC129" s="102"/>
      <c r="AD129" s="102"/>
    </row>
    <row r="130" spans="1:30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  <c r="AB130" s="102"/>
      <c r="AC130" s="102"/>
      <c r="AD130" s="102"/>
    </row>
    <row r="131" spans="1:30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  <c r="AB131" s="102"/>
      <c r="AC131" s="102"/>
      <c r="AD131" s="102"/>
    </row>
    <row r="132" spans="1:30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  <c r="AA132" s="102"/>
      <c r="AB132" s="102"/>
      <c r="AC132" s="102"/>
      <c r="AD132" s="102"/>
    </row>
    <row r="133" spans="1:30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  <c r="AA133" s="102"/>
      <c r="AB133" s="102"/>
      <c r="AC133" s="102"/>
      <c r="AD133" s="102"/>
    </row>
    <row r="134" spans="1:30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  <c r="AA134" s="102"/>
      <c r="AB134" s="102"/>
      <c r="AC134" s="102"/>
      <c r="AD134" s="102"/>
    </row>
    <row r="135" spans="1:30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  <c r="AA135" s="102"/>
      <c r="AB135" s="102"/>
      <c r="AC135" s="102"/>
      <c r="AD135" s="102"/>
    </row>
    <row r="136" spans="1:30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</row>
    <row r="137" spans="1:30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  <c r="AB137" s="102"/>
      <c r="AC137" s="102"/>
      <c r="AD137" s="102"/>
    </row>
    <row r="138" spans="1:30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  <c r="AB138" s="102"/>
      <c r="AC138" s="102"/>
      <c r="AD138" s="102"/>
    </row>
    <row r="139" spans="1:30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  <c r="AB139" s="102"/>
      <c r="AC139" s="102"/>
      <c r="AD139" s="102"/>
    </row>
    <row r="140" spans="1:30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  <c r="AA140" s="102"/>
      <c r="AB140" s="102"/>
      <c r="AC140" s="102"/>
      <c r="AD140" s="102"/>
    </row>
    <row r="141" spans="1:30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</row>
    <row r="142" spans="1:30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</row>
    <row r="143" spans="1:30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</row>
    <row r="144" spans="1:30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</row>
    <row r="145" spans="1:30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</row>
    <row r="146" spans="1:30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</row>
    <row r="147" spans="1:30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</row>
    <row r="148" spans="1:30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  <c r="AA148" s="102"/>
      <c r="AB148" s="102"/>
      <c r="AC148" s="102"/>
      <c r="AD148" s="102"/>
    </row>
    <row r="149" spans="1:30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  <c r="AA149" s="102"/>
      <c r="AB149" s="102"/>
      <c r="AC149" s="102"/>
      <c r="AD149" s="102"/>
    </row>
    <row r="150" spans="1:30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  <c r="AA150" s="102"/>
      <c r="AB150" s="102"/>
      <c r="AC150" s="102"/>
      <c r="AD150" s="102"/>
    </row>
    <row r="151" spans="1:30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  <c r="AA151" s="102"/>
      <c r="AB151" s="102"/>
      <c r="AC151" s="102"/>
      <c r="AD151" s="102"/>
    </row>
    <row r="152" spans="1:30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  <c r="AA152" s="102"/>
      <c r="AB152" s="102"/>
      <c r="AC152" s="102"/>
      <c r="AD152" s="102"/>
    </row>
    <row r="153" spans="1:30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  <c r="AA153" s="102"/>
      <c r="AB153" s="102"/>
      <c r="AC153" s="102"/>
      <c r="AD153" s="102"/>
    </row>
    <row r="154" spans="1:30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  <c r="AA154" s="102"/>
      <c r="AB154" s="102"/>
      <c r="AC154" s="102"/>
      <c r="AD154" s="102"/>
    </row>
    <row r="155" spans="1:30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  <c r="AA155" s="102"/>
      <c r="AB155" s="102"/>
      <c r="AC155" s="102"/>
      <c r="AD155" s="102"/>
    </row>
    <row r="156" spans="1:30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  <c r="AA156" s="102"/>
      <c r="AB156" s="102"/>
      <c r="AC156" s="102"/>
      <c r="AD156" s="102"/>
    </row>
    <row r="157" spans="1:30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  <c r="AA157" s="102"/>
      <c r="AB157" s="102"/>
      <c r="AC157" s="102"/>
      <c r="AD157" s="102"/>
    </row>
    <row r="158" spans="1:30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  <c r="AA158" s="102"/>
      <c r="AB158" s="102"/>
      <c r="AC158" s="102"/>
      <c r="AD158" s="102"/>
    </row>
    <row r="159" spans="1:30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  <c r="AB159" s="102"/>
      <c r="AC159" s="102"/>
      <c r="AD159" s="102"/>
    </row>
    <row r="160" spans="1:30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  <c r="AA160" s="102"/>
      <c r="AB160" s="102"/>
      <c r="AC160" s="102"/>
      <c r="AD160" s="102"/>
    </row>
    <row r="161" spans="1:30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  <c r="AA161" s="102"/>
      <c r="AB161" s="102"/>
      <c r="AC161" s="102"/>
      <c r="AD161" s="102"/>
    </row>
    <row r="162" spans="1:30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  <c r="AA162" s="102"/>
      <c r="AB162" s="102"/>
      <c r="AC162" s="102"/>
      <c r="AD162" s="102"/>
    </row>
    <row r="163" spans="1:30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  <c r="AA163" s="102"/>
      <c r="AB163" s="102"/>
      <c r="AC163" s="102"/>
      <c r="AD163" s="102"/>
    </row>
    <row r="164" spans="1:30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  <c r="AA164" s="102"/>
      <c r="AB164" s="102"/>
      <c r="AC164" s="102"/>
      <c r="AD164" s="102"/>
    </row>
    <row r="165" spans="1:30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</row>
    <row r="166" spans="1:30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  <c r="AA166" s="102"/>
      <c r="AB166" s="102"/>
      <c r="AC166" s="102"/>
      <c r="AD166" s="102"/>
    </row>
    <row r="167" spans="1:30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  <c r="AA167" s="102"/>
      <c r="AB167" s="102"/>
      <c r="AC167" s="102"/>
      <c r="AD167" s="102"/>
    </row>
    <row r="168" spans="1:30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  <c r="AA168" s="102"/>
      <c r="AB168" s="102"/>
      <c r="AC168" s="102"/>
      <c r="AD168" s="102"/>
    </row>
    <row r="169" spans="1:30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  <c r="AA169" s="102"/>
      <c r="AB169" s="102"/>
      <c r="AC169" s="102"/>
      <c r="AD169" s="102"/>
    </row>
    <row r="170" spans="1:30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  <c r="AA170" s="102"/>
      <c r="AB170" s="102"/>
      <c r="AC170" s="102"/>
      <c r="AD170" s="102"/>
    </row>
    <row r="171" spans="1:30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  <c r="AA171" s="102"/>
      <c r="AB171" s="102"/>
      <c r="AC171" s="102"/>
      <c r="AD171" s="102"/>
    </row>
    <row r="172" spans="1:30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  <c r="AA172" s="102"/>
      <c r="AB172" s="102"/>
      <c r="AC172" s="102"/>
      <c r="AD172" s="102"/>
    </row>
    <row r="173" spans="1:30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  <c r="AA173" s="102"/>
      <c r="AB173" s="102"/>
      <c r="AC173" s="102"/>
      <c r="AD173" s="102"/>
    </row>
    <row r="174" spans="1:30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  <c r="AA174" s="102"/>
      <c r="AB174" s="102"/>
      <c r="AC174" s="102"/>
      <c r="AD174" s="102"/>
    </row>
    <row r="175" spans="1:30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  <c r="AA175" s="102"/>
      <c r="AB175" s="102"/>
      <c r="AC175" s="102"/>
      <c r="AD175" s="102"/>
    </row>
    <row r="176" spans="1:30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  <c r="AA176" s="102"/>
      <c r="AB176" s="102"/>
      <c r="AC176" s="102"/>
      <c r="AD176" s="102"/>
    </row>
    <row r="177" spans="1:30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  <c r="AA177" s="102"/>
      <c r="AB177" s="102"/>
      <c r="AC177" s="102"/>
      <c r="AD177" s="102"/>
    </row>
    <row r="178" spans="1:30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  <c r="AA178" s="102"/>
      <c r="AB178" s="102"/>
      <c r="AC178" s="102"/>
      <c r="AD178" s="102"/>
    </row>
    <row r="179" spans="1:30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  <c r="AA179" s="102"/>
      <c r="AB179" s="102"/>
      <c r="AC179" s="102"/>
      <c r="AD179" s="102"/>
    </row>
    <row r="180" spans="1:30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  <c r="AA180" s="102"/>
      <c r="AB180" s="102"/>
      <c r="AC180" s="102"/>
      <c r="AD180" s="102"/>
    </row>
    <row r="181" spans="1:30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  <c r="AA181" s="102"/>
      <c r="AB181" s="102"/>
      <c r="AC181" s="102"/>
      <c r="AD181" s="102"/>
    </row>
    <row r="182" spans="1:30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  <c r="AA182" s="102"/>
      <c r="AB182" s="102"/>
      <c r="AC182" s="102"/>
      <c r="AD182" s="102"/>
    </row>
    <row r="183" spans="1:30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  <c r="AC183" s="102"/>
      <c r="AD183" s="102"/>
    </row>
    <row r="184" spans="1:30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  <c r="AC184" s="102"/>
      <c r="AD184" s="102"/>
    </row>
    <row r="185" spans="1:30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  <c r="AC185" s="102"/>
      <c r="AD185" s="102"/>
    </row>
    <row r="186" spans="1:30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  <c r="AA186" s="102"/>
      <c r="AB186" s="102"/>
      <c r="AC186" s="102"/>
      <c r="AD186" s="102"/>
    </row>
    <row r="187" spans="1:30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  <c r="AA187" s="102"/>
      <c r="AB187" s="102"/>
      <c r="AC187" s="102"/>
      <c r="AD187" s="102"/>
    </row>
    <row r="188" spans="1:30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  <c r="AA188" s="102"/>
      <c r="AB188" s="102"/>
      <c r="AC188" s="102"/>
      <c r="AD188" s="102"/>
    </row>
    <row r="189" spans="1:30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  <c r="AA189" s="102"/>
      <c r="AB189" s="102"/>
      <c r="AC189" s="102"/>
      <c r="AD189" s="102"/>
    </row>
    <row r="190" spans="1:30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  <c r="AA190" s="102"/>
      <c r="AB190" s="102"/>
      <c r="AC190" s="102"/>
      <c r="AD190" s="102"/>
    </row>
    <row r="191" spans="1:30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  <c r="AA191" s="102"/>
      <c r="AB191" s="102"/>
      <c r="AC191" s="102"/>
      <c r="AD191" s="102"/>
    </row>
    <row r="192" spans="1:30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  <c r="AA192" s="102"/>
      <c r="AB192" s="102"/>
      <c r="AC192" s="102"/>
      <c r="AD192" s="102"/>
    </row>
    <row r="193" spans="1:30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  <c r="AA193" s="102"/>
      <c r="AB193" s="102"/>
      <c r="AC193" s="102"/>
      <c r="AD193" s="102"/>
    </row>
    <row r="194" spans="1:30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  <c r="AA194" s="102"/>
      <c r="AB194" s="102"/>
      <c r="AC194" s="102"/>
      <c r="AD194" s="102"/>
    </row>
    <row r="195" spans="1:30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  <c r="AA195" s="102"/>
      <c r="AB195" s="102"/>
      <c r="AC195" s="102"/>
      <c r="AD195" s="102"/>
    </row>
    <row r="196" spans="1:30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  <c r="AA196" s="102"/>
      <c r="AB196" s="102"/>
      <c r="AC196" s="102"/>
      <c r="AD196" s="102"/>
    </row>
    <row r="197" spans="1:30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  <c r="AA197" s="102"/>
      <c r="AB197" s="102"/>
      <c r="AC197" s="102"/>
      <c r="AD197" s="102"/>
    </row>
    <row r="198" spans="1:30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  <c r="AA198" s="102"/>
      <c r="AB198" s="102"/>
      <c r="AC198" s="102"/>
      <c r="AD198" s="102"/>
    </row>
    <row r="199" spans="1:30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  <c r="AA199" s="102"/>
      <c r="AB199" s="102"/>
      <c r="AC199" s="102"/>
      <c r="AD199" s="102"/>
    </row>
    <row r="200" spans="1:30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  <c r="AA200" s="102"/>
      <c r="AB200" s="102"/>
      <c r="AC200" s="102"/>
      <c r="AD200" s="102"/>
    </row>
    <row r="201" spans="1:30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  <c r="AA201" s="102"/>
      <c r="AB201" s="102"/>
      <c r="AC201" s="102"/>
      <c r="AD201" s="102"/>
    </row>
    <row r="202" spans="1:30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  <c r="AA202" s="102"/>
      <c r="AB202" s="102"/>
      <c r="AC202" s="102"/>
      <c r="AD202" s="102"/>
    </row>
    <row r="203" spans="1:30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  <c r="AA203" s="102"/>
      <c r="AB203" s="102"/>
      <c r="AC203" s="102"/>
      <c r="AD203" s="102"/>
    </row>
    <row r="204" spans="1:30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  <c r="AA204" s="102"/>
      <c r="AB204" s="102"/>
      <c r="AC204" s="102"/>
      <c r="AD204" s="102"/>
    </row>
    <row r="205" spans="1:30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  <c r="AA205" s="102"/>
      <c r="AB205" s="102"/>
      <c r="AC205" s="102"/>
      <c r="AD205" s="102"/>
    </row>
    <row r="206" spans="1:30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  <c r="AA206" s="102"/>
      <c r="AB206" s="102"/>
      <c r="AC206" s="102"/>
      <c r="AD206" s="102"/>
    </row>
    <row r="207" spans="1:30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  <c r="AA207" s="102"/>
      <c r="AB207" s="102"/>
      <c r="AC207" s="102"/>
      <c r="AD207" s="102"/>
    </row>
    <row r="208" spans="1:30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  <c r="AA208" s="102"/>
      <c r="AB208" s="102"/>
      <c r="AC208" s="102"/>
      <c r="AD208" s="102"/>
    </row>
    <row r="209" spans="1:30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  <c r="AA209" s="102"/>
      <c r="AB209" s="102"/>
      <c r="AC209" s="102"/>
      <c r="AD209" s="102"/>
    </row>
    <row r="210" spans="1:30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  <c r="AA210" s="102"/>
      <c r="AB210" s="102"/>
      <c r="AC210" s="102"/>
      <c r="AD210" s="102"/>
    </row>
    <row r="211" spans="1:30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  <c r="AA211" s="102"/>
      <c r="AB211" s="102"/>
      <c r="AC211" s="102"/>
      <c r="AD211" s="102"/>
    </row>
    <row r="212" spans="1:30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  <c r="AA212" s="102"/>
      <c r="AB212" s="102"/>
      <c r="AC212" s="102"/>
      <c r="AD212" s="102"/>
    </row>
    <row r="213" spans="1:30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</row>
    <row r="214" spans="1:30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  <c r="AA214" s="102"/>
      <c r="AB214" s="102"/>
      <c r="AC214" s="102"/>
      <c r="AD214" s="102"/>
    </row>
    <row r="215" spans="1:30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  <c r="AA215" s="102"/>
      <c r="AB215" s="102"/>
      <c r="AC215" s="102"/>
      <c r="AD215" s="102"/>
    </row>
    <row r="216" spans="1:30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  <c r="AA216" s="102"/>
      <c r="AB216" s="102"/>
      <c r="AC216" s="102"/>
      <c r="AD216" s="102"/>
    </row>
    <row r="217" spans="1:30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  <c r="AA217" s="102"/>
      <c r="AB217" s="102"/>
      <c r="AC217" s="102"/>
      <c r="AD217" s="102"/>
    </row>
    <row r="218" spans="1:30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  <c r="AA218" s="102"/>
      <c r="AB218" s="102"/>
      <c r="AC218" s="102"/>
      <c r="AD218" s="102"/>
    </row>
    <row r="219" spans="1:30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  <c r="AA219" s="102"/>
      <c r="AB219" s="102"/>
      <c r="AC219" s="102"/>
      <c r="AD219" s="102"/>
    </row>
    <row r="220" spans="1:30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  <c r="AA220" s="102"/>
      <c r="AB220" s="102"/>
      <c r="AC220" s="102"/>
      <c r="AD220" s="102"/>
    </row>
    <row r="221" spans="1:30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  <c r="AA221" s="102"/>
      <c r="AB221" s="102"/>
      <c r="AC221" s="102"/>
      <c r="AD221" s="102"/>
    </row>
    <row r="222" spans="1:30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  <c r="AA222" s="102"/>
      <c r="AB222" s="102"/>
      <c r="AC222" s="102"/>
      <c r="AD222" s="102"/>
    </row>
    <row r="223" spans="1:30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  <c r="AA223" s="102"/>
      <c r="AB223" s="102"/>
      <c r="AC223" s="102"/>
      <c r="AD223" s="102"/>
    </row>
    <row r="224" spans="1:30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  <c r="AA224" s="102"/>
      <c r="AB224" s="102"/>
      <c r="AC224" s="102"/>
      <c r="AD224" s="102"/>
    </row>
    <row r="225" spans="1:30" ht="15.75" customHeight="1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  <c r="AA225" s="102"/>
      <c r="AB225" s="102"/>
      <c r="AC225" s="102"/>
      <c r="AD225" s="102"/>
    </row>
    <row r="226" spans="1:30" ht="15.75" customHeight="1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  <c r="AA226" s="102"/>
      <c r="AB226" s="102"/>
      <c r="AC226" s="102"/>
      <c r="AD226" s="102"/>
    </row>
    <row r="227" spans="1:30" ht="15.75" customHeight="1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  <c r="AA227" s="102"/>
      <c r="AB227" s="102"/>
      <c r="AC227" s="102"/>
      <c r="AD227" s="102"/>
    </row>
    <row r="228" spans="1:30" ht="15.75" customHeight="1">
      <c r="A228" s="102"/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  <c r="AA228" s="102"/>
      <c r="AB228" s="102"/>
      <c r="AC228" s="102"/>
      <c r="AD228" s="102"/>
    </row>
    <row r="229" spans="1:30" ht="15.75" customHeight="1">
      <c r="A229" s="102"/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  <c r="AA229" s="102"/>
      <c r="AB229" s="102"/>
      <c r="AC229" s="102"/>
      <c r="AD229" s="102"/>
    </row>
    <row r="230" spans="1:30" ht="15.75" customHeight="1">
      <c r="A230" s="102"/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  <c r="Z230" s="102"/>
      <c r="AA230" s="102"/>
      <c r="AB230" s="102"/>
      <c r="AC230" s="102"/>
      <c r="AD230" s="102"/>
    </row>
    <row r="231" spans="1:30" ht="15.75" customHeight="1">
      <c r="A231" s="102"/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  <c r="Z231" s="102"/>
      <c r="AA231" s="102"/>
      <c r="AB231" s="102"/>
      <c r="AC231" s="102"/>
      <c r="AD231" s="102"/>
    </row>
    <row r="232" spans="1:30" ht="15.75" customHeight="1">
      <c r="A232" s="102"/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2"/>
      <c r="Z232" s="102"/>
      <c r="AA232" s="102"/>
      <c r="AB232" s="102"/>
      <c r="AC232" s="102"/>
      <c r="AD232" s="102"/>
    </row>
    <row r="233" spans="1:30" ht="15.75" customHeight="1"/>
    <row r="234" spans="1:30" ht="15.75" customHeight="1"/>
    <row r="235" spans="1:30" ht="15.75" customHeight="1"/>
    <row r="236" spans="1:30" ht="15.75" customHeight="1"/>
    <row r="237" spans="1:30" ht="15.75" customHeight="1"/>
    <row r="238" spans="1:30" ht="15.75" customHeight="1"/>
    <row r="239" spans="1:30" ht="15.75" customHeight="1"/>
    <row r="240" spans="1:3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2">
    <mergeCell ref="Y9:Z9"/>
    <mergeCell ref="AA9:AB9"/>
    <mergeCell ref="A3:AD3"/>
    <mergeCell ref="A7:A10"/>
    <mergeCell ref="B7:B10"/>
    <mergeCell ref="C7:C10"/>
    <mergeCell ref="D7:F9"/>
    <mergeCell ref="G7:AD7"/>
    <mergeCell ref="Y8:AD8"/>
    <mergeCell ref="AC9:AD9"/>
    <mergeCell ref="M8:R8"/>
    <mergeCell ref="S8:X8"/>
    <mergeCell ref="G8:L8"/>
    <mergeCell ref="G9:H9"/>
    <mergeCell ref="I9:J9"/>
    <mergeCell ref="K9:L9"/>
    <mergeCell ref="W9:X9"/>
    <mergeCell ref="M9:N9"/>
    <mergeCell ref="O9:P9"/>
    <mergeCell ref="Q9:R9"/>
    <mergeCell ref="S9:T9"/>
    <mergeCell ref="U9:V9"/>
  </mergeCells>
  <printOptions horizontalCentered="1"/>
  <pageMargins left="0.75" right="0.66" top="1.1499999999999999" bottom="0.9" header="0" footer="0"/>
  <pageSetup paperSize="9"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1000"/>
  <sheetViews>
    <sheetView topLeftCell="A7" workbookViewId="0"/>
  </sheetViews>
  <sheetFormatPr defaultColWidth="14.42578125" defaultRowHeight="15" customHeight="1"/>
  <cols>
    <col min="1" max="1" width="5.7109375" customWidth="1"/>
    <col min="2" max="2" width="21.7109375" customWidth="1"/>
    <col min="3" max="3" width="25.140625" customWidth="1"/>
    <col min="4" max="6" width="8.5703125" customWidth="1"/>
    <col min="7" max="7" width="11" customWidth="1"/>
    <col min="8" max="8" width="9.42578125" customWidth="1"/>
    <col min="9" max="9" width="11" customWidth="1"/>
    <col min="10" max="10" width="9.42578125" customWidth="1"/>
    <col min="11" max="11" width="10.7109375" customWidth="1"/>
    <col min="12" max="12" width="9.42578125" customWidth="1"/>
    <col min="13" max="13" width="10.28515625" customWidth="1"/>
    <col min="14" max="14" width="9.42578125" customWidth="1"/>
    <col min="15" max="15" width="12.42578125" customWidth="1"/>
    <col min="16" max="16" width="9.42578125" customWidth="1"/>
    <col min="17" max="17" width="11.28515625" customWidth="1"/>
    <col min="18" max="26" width="9.42578125" customWidth="1"/>
  </cols>
  <sheetData>
    <row r="1" spans="1:26" ht="15.75">
      <c r="A1" s="100" t="s">
        <v>933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5.75">
      <c r="A3" s="963" t="s">
        <v>934</v>
      </c>
      <c r="B3" s="953"/>
      <c r="C3" s="953"/>
      <c r="D3" s="953"/>
      <c r="E3" s="953"/>
      <c r="F3" s="953"/>
      <c r="G3" s="953"/>
      <c r="H3" s="953"/>
      <c r="I3" s="953"/>
      <c r="J3" s="953"/>
      <c r="K3" s="953"/>
      <c r="L3" s="953"/>
      <c r="M3" s="953"/>
      <c r="N3" s="953"/>
      <c r="O3" s="953"/>
      <c r="P3" s="953"/>
      <c r="Q3" s="953"/>
      <c r="R3" s="953"/>
      <c r="S3" s="102"/>
      <c r="T3" s="102"/>
      <c r="U3" s="102"/>
      <c r="V3" s="102"/>
      <c r="W3" s="102"/>
      <c r="X3" s="102"/>
      <c r="Y3" s="102"/>
      <c r="Z3" s="102"/>
    </row>
    <row r="4" spans="1:26" ht="15.75">
      <c r="A4" s="963" t="s">
        <v>826</v>
      </c>
      <c r="B4" s="953"/>
      <c r="C4" s="953"/>
      <c r="D4" s="953"/>
      <c r="E4" s="953"/>
      <c r="F4" s="953"/>
      <c r="G4" s="953"/>
      <c r="H4" s="953"/>
      <c r="I4" s="953"/>
      <c r="J4" s="953"/>
      <c r="K4" s="953"/>
      <c r="L4" s="953"/>
      <c r="M4" s="953"/>
      <c r="N4" s="953"/>
      <c r="O4" s="953"/>
      <c r="P4" s="953"/>
      <c r="Q4" s="953"/>
      <c r="R4" s="953"/>
      <c r="S4" s="102"/>
      <c r="T4" s="102"/>
      <c r="U4" s="102"/>
      <c r="V4" s="102"/>
      <c r="W4" s="102"/>
      <c r="X4" s="102"/>
      <c r="Y4" s="102"/>
      <c r="Z4" s="102"/>
    </row>
    <row r="5" spans="1:26" ht="15.75">
      <c r="A5" s="101"/>
      <c r="B5" s="101"/>
      <c r="C5" s="101"/>
      <c r="D5" s="101"/>
      <c r="E5" s="101"/>
      <c r="F5" s="101"/>
      <c r="G5" s="101"/>
      <c r="H5" s="139" t="str">
        <f>'1'!$E$5</f>
        <v>KABUPATEN/KOTA</v>
      </c>
      <c r="I5" s="105" t="str">
        <f>'1'!$F$5</f>
        <v>KARANGANYAR</v>
      </c>
      <c r="J5" s="101"/>
      <c r="K5" s="101"/>
      <c r="L5" s="101"/>
      <c r="M5" s="103"/>
      <c r="N5" s="103"/>
      <c r="O5" s="103"/>
      <c r="P5" s="103"/>
      <c r="Q5" s="103"/>
      <c r="R5" s="103"/>
      <c r="S5" s="102"/>
      <c r="T5" s="102"/>
      <c r="U5" s="102"/>
      <c r="V5" s="102"/>
      <c r="W5" s="102"/>
      <c r="X5" s="102"/>
      <c r="Y5" s="102"/>
      <c r="Z5" s="102"/>
    </row>
    <row r="6" spans="1:26" ht="15.75">
      <c r="A6" s="101"/>
      <c r="B6" s="101"/>
      <c r="C6" s="101"/>
      <c r="D6" s="101"/>
      <c r="E6" s="101"/>
      <c r="F6" s="101"/>
      <c r="G6" s="101"/>
      <c r="H6" s="139" t="str">
        <f>'1'!$E$6</f>
        <v>TAHUN</v>
      </c>
      <c r="I6" s="105">
        <f>'1'!$F$6</f>
        <v>2023</v>
      </c>
      <c r="J6" s="101"/>
      <c r="K6" s="101"/>
      <c r="L6" s="101"/>
      <c r="M6" s="103"/>
      <c r="N6" s="103"/>
      <c r="O6" s="103"/>
      <c r="P6" s="103"/>
      <c r="Q6" s="103"/>
      <c r="R6" s="103"/>
      <c r="S6" s="102"/>
      <c r="T6" s="102"/>
      <c r="U6" s="102"/>
      <c r="V6" s="102"/>
      <c r="W6" s="102"/>
      <c r="X6" s="102"/>
      <c r="Y6" s="102"/>
      <c r="Z6" s="102"/>
    </row>
    <row r="7" spans="1:26">
      <c r="A7" s="102"/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15.75">
      <c r="A8" s="986" t="s">
        <v>4</v>
      </c>
      <c r="B8" s="986" t="s">
        <v>498</v>
      </c>
      <c r="C8" s="986" t="str">
        <f>'12'!C7</f>
        <v>DESA</v>
      </c>
      <c r="D8" s="991" t="s">
        <v>935</v>
      </c>
      <c r="E8" s="995"/>
      <c r="F8" s="996"/>
      <c r="G8" s="988" t="s">
        <v>936</v>
      </c>
      <c r="H8" s="977"/>
      <c r="I8" s="977"/>
      <c r="J8" s="977"/>
      <c r="K8" s="977"/>
      <c r="L8" s="977"/>
      <c r="M8" s="977"/>
      <c r="N8" s="977"/>
      <c r="O8" s="977"/>
      <c r="P8" s="977"/>
      <c r="Q8" s="977"/>
      <c r="R8" s="978"/>
      <c r="S8" s="102"/>
      <c r="T8" s="102"/>
      <c r="U8" s="102"/>
      <c r="V8" s="102"/>
      <c r="W8" s="102"/>
      <c r="X8" s="102"/>
      <c r="Y8" s="102"/>
      <c r="Z8" s="102"/>
    </row>
    <row r="9" spans="1:26" ht="15.75">
      <c r="A9" s="965"/>
      <c r="B9" s="965"/>
      <c r="C9" s="965"/>
      <c r="D9" s="1029"/>
      <c r="E9" s="953"/>
      <c r="F9" s="1030"/>
      <c r="G9" s="980" t="s">
        <v>937</v>
      </c>
      <c r="H9" s="958"/>
      <c r="I9" s="958"/>
      <c r="J9" s="958"/>
      <c r="K9" s="958"/>
      <c r="L9" s="959"/>
      <c r="M9" s="980" t="s">
        <v>938</v>
      </c>
      <c r="N9" s="958"/>
      <c r="O9" s="958"/>
      <c r="P9" s="958"/>
      <c r="Q9" s="958"/>
      <c r="R9" s="959"/>
      <c r="S9" s="102"/>
      <c r="T9" s="102"/>
      <c r="U9" s="102"/>
      <c r="V9" s="102"/>
      <c r="W9" s="102"/>
      <c r="X9" s="102"/>
      <c r="Y9" s="102"/>
      <c r="Z9" s="102"/>
    </row>
    <row r="10" spans="1:26" ht="15.75">
      <c r="A10" s="965"/>
      <c r="B10" s="965"/>
      <c r="C10" s="965"/>
      <c r="D10" s="971"/>
      <c r="E10" s="967"/>
      <c r="F10" s="968"/>
      <c r="G10" s="980" t="s">
        <v>8</v>
      </c>
      <c r="H10" s="958"/>
      <c r="I10" s="980" t="s">
        <v>9</v>
      </c>
      <c r="J10" s="958"/>
      <c r="K10" s="980" t="s">
        <v>10</v>
      </c>
      <c r="L10" s="958"/>
      <c r="M10" s="980" t="s">
        <v>8</v>
      </c>
      <c r="N10" s="958"/>
      <c r="O10" s="980" t="s">
        <v>9</v>
      </c>
      <c r="P10" s="959"/>
      <c r="Q10" s="980" t="s">
        <v>10</v>
      </c>
      <c r="R10" s="959"/>
      <c r="S10" s="102"/>
      <c r="T10" s="102"/>
      <c r="U10" s="102"/>
      <c r="V10" s="102"/>
      <c r="W10" s="102"/>
      <c r="X10" s="102"/>
      <c r="Y10" s="102"/>
      <c r="Z10" s="102"/>
    </row>
    <row r="11" spans="1:26" ht="31.5">
      <c r="A11" s="955"/>
      <c r="B11" s="955"/>
      <c r="C11" s="955"/>
      <c r="D11" s="172" t="s">
        <v>8</v>
      </c>
      <c r="E11" s="172" t="s">
        <v>9</v>
      </c>
      <c r="F11" s="172" t="s">
        <v>454</v>
      </c>
      <c r="G11" s="172" t="s">
        <v>326</v>
      </c>
      <c r="H11" s="172" t="s">
        <v>30</v>
      </c>
      <c r="I11" s="172" t="s">
        <v>326</v>
      </c>
      <c r="J11" s="172" t="s">
        <v>30</v>
      </c>
      <c r="K11" s="172" t="s">
        <v>326</v>
      </c>
      <c r="L11" s="172" t="s">
        <v>30</v>
      </c>
      <c r="M11" s="172" t="s">
        <v>326</v>
      </c>
      <c r="N11" s="172" t="s">
        <v>30</v>
      </c>
      <c r="O11" s="172" t="s">
        <v>326</v>
      </c>
      <c r="P11" s="571" t="s">
        <v>30</v>
      </c>
      <c r="Q11" s="172" t="s">
        <v>326</v>
      </c>
      <c r="R11" s="172" t="s">
        <v>30</v>
      </c>
      <c r="S11" s="102"/>
      <c r="T11" s="102"/>
      <c r="U11" s="102"/>
      <c r="V11" s="102"/>
      <c r="W11" s="102"/>
      <c r="X11" s="102"/>
      <c r="Y11" s="102"/>
      <c r="Z11" s="102"/>
    </row>
    <row r="12" spans="1:26">
      <c r="A12" s="115">
        <v>1</v>
      </c>
      <c r="B12" s="142">
        <v>2</v>
      </c>
      <c r="C12" s="142">
        <v>3</v>
      </c>
      <c r="D12" s="115">
        <v>4</v>
      </c>
      <c r="E12" s="115">
        <v>5</v>
      </c>
      <c r="F12" s="115">
        <v>6</v>
      </c>
      <c r="G12" s="115">
        <v>7</v>
      </c>
      <c r="H12" s="115">
        <v>8</v>
      </c>
      <c r="I12" s="115">
        <v>9</v>
      </c>
      <c r="J12" s="115">
        <v>10</v>
      </c>
      <c r="K12" s="115">
        <v>11</v>
      </c>
      <c r="L12" s="115">
        <v>12</v>
      </c>
      <c r="M12" s="115">
        <v>13</v>
      </c>
      <c r="N12" s="115">
        <v>14</v>
      </c>
      <c r="O12" s="115">
        <v>15</v>
      </c>
      <c r="P12" s="115">
        <v>16</v>
      </c>
      <c r="Q12" s="115">
        <v>17</v>
      </c>
      <c r="R12" s="115">
        <v>18</v>
      </c>
      <c r="S12" s="119"/>
      <c r="T12" s="119"/>
      <c r="U12" s="119"/>
      <c r="V12" s="119"/>
      <c r="W12" s="119"/>
      <c r="X12" s="119"/>
      <c r="Y12" s="119"/>
      <c r="Z12" s="119"/>
    </row>
    <row r="13" spans="1:26" ht="19.5" customHeight="1">
      <c r="A13" s="487">
        <v>1</v>
      </c>
      <c r="B13" s="416" t="str">
        <f>'9'!B9</f>
        <v>JUMAPOLO</v>
      </c>
      <c r="C13" s="573" t="str">
        <f>'29'!C11</f>
        <v>PASEBAN</v>
      </c>
      <c r="D13" s="145">
        <v>15</v>
      </c>
      <c r="E13" s="145">
        <v>16</v>
      </c>
      <c r="F13" s="145">
        <f t="shared" ref="F13:F24" si="0">SUM(D13,E13)</f>
        <v>31</v>
      </c>
      <c r="G13" s="145">
        <v>17</v>
      </c>
      <c r="H13" s="446">
        <f t="shared" ref="H13:H24" si="1">G13/D13*100</f>
        <v>113.33333333333333</v>
      </c>
      <c r="I13" s="145">
        <v>17</v>
      </c>
      <c r="J13" s="446">
        <f t="shared" ref="J13:J24" si="2">I13/E13*100</f>
        <v>106.25</v>
      </c>
      <c r="K13" s="145">
        <f t="shared" ref="K13:K24" si="3">SUM(G13+I13)</f>
        <v>34</v>
      </c>
      <c r="L13" s="446">
        <f t="shared" ref="L13:L24" si="4">K13/F13*100</f>
        <v>109.6774193548387</v>
      </c>
      <c r="M13" s="145">
        <v>17</v>
      </c>
      <c r="N13" s="446">
        <f t="shared" ref="N13:N24" si="5">M13/D13*100</f>
        <v>113.33333333333333</v>
      </c>
      <c r="O13" s="145">
        <v>17</v>
      </c>
      <c r="P13" s="446">
        <f t="shared" ref="P13:P24" si="6">O13/E13*100</f>
        <v>106.25</v>
      </c>
      <c r="Q13" s="145">
        <f t="shared" ref="Q13:Q24" si="7">SUM(M13+O13)</f>
        <v>34</v>
      </c>
      <c r="R13" s="446">
        <f t="shared" ref="R13:R24" si="8">Q13/F13*100</f>
        <v>109.6774193548387</v>
      </c>
      <c r="S13" s="102"/>
      <c r="T13" s="102"/>
      <c r="U13" s="102"/>
      <c r="V13" s="102"/>
      <c r="W13" s="102"/>
      <c r="X13" s="102"/>
      <c r="Y13" s="102"/>
      <c r="Z13" s="102"/>
    </row>
    <row r="14" spans="1:26" ht="19.5" customHeight="1">
      <c r="A14" s="487">
        <v>2</v>
      </c>
      <c r="B14" s="416"/>
      <c r="C14" s="574" t="str">
        <f>'29'!C12</f>
        <v>LEMAHBANG</v>
      </c>
      <c r="D14" s="145">
        <v>20</v>
      </c>
      <c r="E14" s="145">
        <v>17</v>
      </c>
      <c r="F14" s="145">
        <f t="shared" si="0"/>
        <v>37</v>
      </c>
      <c r="G14" s="145">
        <v>22</v>
      </c>
      <c r="H14" s="446">
        <f t="shared" si="1"/>
        <v>110.00000000000001</v>
      </c>
      <c r="I14" s="145">
        <v>16</v>
      </c>
      <c r="J14" s="446">
        <f t="shared" si="2"/>
        <v>94.117647058823522</v>
      </c>
      <c r="K14" s="145">
        <f t="shared" si="3"/>
        <v>38</v>
      </c>
      <c r="L14" s="446">
        <f t="shared" si="4"/>
        <v>102.70270270270269</v>
      </c>
      <c r="M14" s="145">
        <v>21</v>
      </c>
      <c r="N14" s="446">
        <f t="shared" si="5"/>
        <v>105</v>
      </c>
      <c r="O14" s="145">
        <v>17</v>
      </c>
      <c r="P14" s="446">
        <f t="shared" si="6"/>
        <v>100</v>
      </c>
      <c r="Q14" s="145">
        <f t="shared" si="7"/>
        <v>38</v>
      </c>
      <c r="R14" s="446">
        <f t="shared" si="8"/>
        <v>102.70270270270269</v>
      </c>
      <c r="S14" s="102"/>
      <c r="T14" s="102"/>
      <c r="U14" s="102"/>
      <c r="V14" s="102"/>
      <c r="W14" s="102"/>
      <c r="X14" s="102"/>
      <c r="Y14" s="102"/>
      <c r="Z14" s="102"/>
    </row>
    <row r="15" spans="1:26" ht="19.5" customHeight="1">
      <c r="A15" s="487">
        <v>3</v>
      </c>
      <c r="B15" s="416"/>
      <c r="C15" s="574" t="str">
        <f>'29'!C13</f>
        <v>KARANGBANGUN</v>
      </c>
      <c r="D15" s="145">
        <v>20</v>
      </c>
      <c r="E15" s="145">
        <v>17</v>
      </c>
      <c r="F15" s="145">
        <f t="shared" si="0"/>
        <v>37</v>
      </c>
      <c r="G15" s="145">
        <v>18</v>
      </c>
      <c r="H15" s="446">
        <f t="shared" si="1"/>
        <v>90</v>
      </c>
      <c r="I15" s="145">
        <v>14</v>
      </c>
      <c r="J15" s="446">
        <f t="shared" si="2"/>
        <v>82.35294117647058</v>
      </c>
      <c r="K15" s="145">
        <f t="shared" si="3"/>
        <v>32</v>
      </c>
      <c r="L15" s="446">
        <f t="shared" si="4"/>
        <v>86.486486486486484</v>
      </c>
      <c r="M15" s="145">
        <v>18</v>
      </c>
      <c r="N15" s="446">
        <f t="shared" si="5"/>
        <v>90</v>
      </c>
      <c r="O15" s="145">
        <v>14</v>
      </c>
      <c r="P15" s="446">
        <f t="shared" si="6"/>
        <v>82.35294117647058</v>
      </c>
      <c r="Q15" s="145">
        <f t="shared" si="7"/>
        <v>32</v>
      </c>
      <c r="R15" s="446">
        <f t="shared" si="8"/>
        <v>86.486486486486484</v>
      </c>
      <c r="S15" s="102"/>
      <c r="T15" s="102"/>
      <c r="U15" s="102"/>
      <c r="V15" s="102"/>
      <c r="W15" s="102"/>
      <c r="X15" s="102"/>
      <c r="Y15" s="102"/>
      <c r="Z15" s="102"/>
    </row>
    <row r="16" spans="1:26" ht="19.5" customHeight="1">
      <c r="A16" s="487">
        <v>4</v>
      </c>
      <c r="B16" s="416"/>
      <c r="C16" s="574" t="str">
        <f>'29'!C14</f>
        <v>PLOSO</v>
      </c>
      <c r="D16" s="145">
        <v>12</v>
      </c>
      <c r="E16" s="145">
        <v>15</v>
      </c>
      <c r="F16" s="145">
        <f t="shared" si="0"/>
        <v>27</v>
      </c>
      <c r="G16" s="145">
        <v>15</v>
      </c>
      <c r="H16" s="446">
        <f t="shared" si="1"/>
        <v>125</v>
      </c>
      <c r="I16" s="145">
        <v>13</v>
      </c>
      <c r="J16" s="446">
        <f t="shared" si="2"/>
        <v>86.666666666666671</v>
      </c>
      <c r="K16" s="145">
        <f t="shared" si="3"/>
        <v>28</v>
      </c>
      <c r="L16" s="446">
        <f t="shared" si="4"/>
        <v>103.7037037037037</v>
      </c>
      <c r="M16" s="145">
        <v>15</v>
      </c>
      <c r="N16" s="446">
        <f t="shared" si="5"/>
        <v>125</v>
      </c>
      <c r="O16" s="145">
        <v>13</v>
      </c>
      <c r="P16" s="446">
        <f t="shared" si="6"/>
        <v>86.666666666666671</v>
      </c>
      <c r="Q16" s="145">
        <f t="shared" si="7"/>
        <v>28</v>
      </c>
      <c r="R16" s="446">
        <f t="shared" si="8"/>
        <v>103.7037037037037</v>
      </c>
      <c r="S16" s="102"/>
      <c r="T16" s="102"/>
      <c r="U16" s="102"/>
      <c r="V16" s="102"/>
      <c r="W16" s="102"/>
      <c r="X16" s="102"/>
      <c r="Y16" s="102"/>
      <c r="Z16" s="102"/>
    </row>
    <row r="17" spans="1:26" ht="19.5" customHeight="1">
      <c r="A17" s="487">
        <v>5</v>
      </c>
      <c r="B17" s="416"/>
      <c r="C17" s="574" t="str">
        <f>'29'!C15</f>
        <v>GIRIWONDO</v>
      </c>
      <c r="D17" s="145">
        <v>14</v>
      </c>
      <c r="E17" s="145">
        <v>7</v>
      </c>
      <c r="F17" s="145">
        <f t="shared" si="0"/>
        <v>21</v>
      </c>
      <c r="G17" s="145">
        <v>19</v>
      </c>
      <c r="H17" s="446">
        <f t="shared" si="1"/>
        <v>135.71428571428572</v>
      </c>
      <c r="I17" s="145">
        <v>5</v>
      </c>
      <c r="J17" s="446">
        <f t="shared" si="2"/>
        <v>71.428571428571431</v>
      </c>
      <c r="K17" s="145">
        <f t="shared" si="3"/>
        <v>24</v>
      </c>
      <c r="L17" s="446">
        <f t="shared" si="4"/>
        <v>114.28571428571428</v>
      </c>
      <c r="M17" s="145">
        <v>19</v>
      </c>
      <c r="N17" s="446">
        <f t="shared" si="5"/>
        <v>135.71428571428572</v>
      </c>
      <c r="O17" s="145">
        <v>5</v>
      </c>
      <c r="P17" s="446">
        <f t="shared" si="6"/>
        <v>71.428571428571431</v>
      </c>
      <c r="Q17" s="145">
        <f t="shared" si="7"/>
        <v>24</v>
      </c>
      <c r="R17" s="446">
        <f t="shared" si="8"/>
        <v>114.28571428571428</v>
      </c>
      <c r="S17" s="102"/>
      <c r="T17" s="102"/>
      <c r="U17" s="102"/>
      <c r="V17" s="102"/>
      <c r="W17" s="102"/>
      <c r="X17" s="102"/>
      <c r="Y17" s="102"/>
      <c r="Z17" s="102"/>
    </row>
    <row r="18" spans="1:26" ht="19.5" customHeight="1">
      <c r="A18" s="487">
        <v>6</v>
      </c>
      <c r="B18" s="416"/>
      <c r="C18" s="574" t="str">
        <f>'29'!C16</f>
        <v>KADIPIRO</v>
      </c>
      <c r="D18" s="145">
        <v>13</v>
      </c>
      <c r="E18" s="145">
        <v>13</v>
      </c>
      <c r="F18" s="145">
        <f t="shared" si="0"/>
        <v>26</v>
      </c>
      <c r="G18" s="145">
        <v>12</v>
      </c>
      <c r="H18" s="446">
        <f t="shared" si="1"/>
        <v>92.307692307692307</v>
      </c>
      <c r="I18" s="145">
        <v>13</v>
      </c>
      <c r="J18" s="446">
        <f t="shared" si="2"/>
        <v>100</v>
      </c>
      <c r="K18" s="145">
        <f t="shared" si="3"/>
        <v>25</v>
      </c>
      <c r="L18" s="446">
        <f t="shared" si="4"/>
        <v>96.15384615384616</v>
      </c>
      <c r="M18" s="145">
        <v>9</v>
      </c>
      <c r="N18" s="446">
        <f t="shared" si="5"/>
        <v>69.230769230769226</v>
      </c>
      <c r="O18" s="145">
        <v>15</v>
      </c>
      <c r="P18" s="446">
        <f t="shared" si="6"/>
        <v>115.38461538461537</v>
      </c>
      <c r="Q18" s="145">
        <f t="shared" si="7"/>
        <v>24</v>
      </c>
      <c r="R18" s="446">
        <f t="shared" si="8"/>
        <v>92.307692307692307</v>
      </c>
      <c r="S18" s="102"/>
      <c r="T18" s="102"/>
      <c r="U18" s="102"/>
      <c r="V18" s="102"/>
      <c r="W18" s="102"/>
      <c r="X18" s="102"/>
      <c r="Y18" s="102"/>
      <c r="Z18" s="102"/>
    </row>
    <row r="19" spans="1:26" ht="19.5" customHeight="1">
      <c r="A19" s="487">
        <v>7</v>
      </c>
      <c r="B19" s="416"/>
      <c r="C19" s="574" t="str">
        <f>'29'!C17</f>
        <v>JUMANTORO</v>
      </c>
      <c r="D19" s="145">
        <v>15</v>
      </c>
      <c r="E19" s="145">
        <v>22</v>
      </c>
      <c r="F19" s="145">
        <f t="shared" si="0"/>
        <v>37</v>
      </c>
      <c r="G19" s="145">
        <v>18</v>
      </c>
      <c r="H19" s="446">
        <f t="shared" si="1"/>
        <v>120</v>
      </c>
      <c r="I19" s="145">
        <v>22</v>
      </c>
      <c r="J19" s="446">
        <f t="shared" si="2"/>
        <v>100</v>
      </c>
      <c r="K19" s="145">
        <f t="shared" si="3"/>
        <v>40</v>
      </c>
      <c r="L19" s="446">
        <f t="shared" si="4"/>
        <v>108.10810810810811</v>
      </c>
      <c r="M19" s="145">
        <v>18</v>
      </c>
      <c r="N19" s="446">
        <f t="shared" si="5"/>
        <v>120</v>
      </c>
      <c r="O19" s="145">
        <v>22</v>
      </c>
      <c r="P19" s="446">
        <f t="shared" si="6"/>
        <v>100</v>
      </c>
      <c r="Q19" s="145">
        <f t="shared" si="7"/>
        <v>40</v>
      </c>
      <c r="R19" s="446">
        <f t="shared" si="8"/>
        <v>108.10810810810811</v>
      </c>
      <c r="S19" s="102"/>
      <c r="T19" s="102"/>
      <c r="U19" s="102"/>
      <c r="V19" s="102"/>
      <c r="W19" s="102"/>
      <c r="X19" s="102"/>
      <c r="Y19" s="102"/>
      <c r="Z19" s="102"/>
    </row>
    <row r="20" spans="1:26" ht="19.5" customHeight="1">
      <c r="A20" s="487">
        <v>8</v>
      </c>
      <c r="B20" s="416"/>
      <c r="C20" s="574" t="str">
        <f>'29'!C18</f>
        <v>KEDAWUNG</v>
      </c>
      <c r="D20" s="145">
        <v>10</v>
      </c>
      <c r="E20" s="145">
        <v>13</v>
      </c>
      <c r="F20" s="145">
        <f t="shared" si="0"/>
        <v>23</v>
      </c>
      <c r="G20" s="145">
        <v>10</v>
      </c>
      <c r="H20" s="446">
        <f t="shared" si="1"/>
        <v>100</v>
      </c>
      <c r="I20" s="145">
        <v>13</v>
      </c>
      <c r="J20" s="446">
        <f t="shared" si="2"/>
        <v>100</v>
      </c>
      <c r="K20" s="145">
        <f t="shared" si="3"/>
        <v>23</v>
      </c>
      <c r="L20" s="446">
        <f t="shared" si="4"/>
        <v>100</v>
      </c>
      <c r="M20" s="145">
        <v>10</v>
      </c>
      <c r="N20" s="446">
        <f t="shared" si="5"/>
        <v>100</v>
      </c>
      <c r="O20" s="145">
        <v>13</v>
      </c>
      <c r="P20" s="446">
        <f t="shared" si="6"/>
        <v>100</v>
      </c>
      <c r="Q20" s="145">
        <f t="shared" si="7"/>
        <v>23</v>
      </c>
      <c r="R20" s="446">
        <f t="shared" si="8"/>
        <v>100</v>
      </c>
      <c r="S20" s="102"/>
      <c r="T20" s="102"/>
      <c r="U20" s="102"/>
      <c r="V20" s="102"/>
      <c r="W20" s="102"/>
      <c r="X20" s="102"/>
      <c r="Y20" s="102"/>
      <c r="Z20" s="102"/>
    </row>
    <row r="21" spans="1:26" ht="19.5" customHeight="1">
      <c r="A21" s="487">
        <v>9</v>
      </c>
      <c r="B21" s="416"/>
      <c r="C21" s="574" t="str">
        <f>'29'!C19</f>
        <v>BAKALAN</v>
      </c>
      <c r="D21" s="145">
        <v>12</v>
      </c>
      <c r="E21" s="145">
        <v>16</v>
      </c>
      <c r="F21" s="145">
        <f t="shared" si="0"/>
        <v>28</v>
      </c>
      <c r="G21" s="145">
        <v>20</v>
      </c>
      <c r="H21" s="446">
        <f t="shared" si="1"/>
        <v>166.66666666666669</v>
      </c>
      <c r="I21" s="145">
        <v>22</v>
      </c>
      <c r="J21" s="446">
        <f t="shared" si="2"/>
        <v>137.5</v>
      </c>
      <c r="K21" s="145">
        <f t="shared" si="3"/>
        <v>42</v>
      </c>
      <c r="L21" s="446">
        <f t="shared" si="4"/>
        <v>150</v>
      </c>
      <c r="M21" s="145">
        <v>20</v>
      </c>
      <c r="N21" s="446">
        <f t="shared" si="5"/>
        <v>166.66666666666669</v>
      </c>
      <c r="O21" s="145">
        <v>23</v>
      </c>
      <c r="P21" s="446">
        <f t="shared" si="6"/>
        <v>143.75</v>
      </c>
      <c r="Q21" s="145">
        <f t="shared" si="7"/>
        <v>43</v>
      </c>
      <c r="R21" s="446">
        <f t="shared" si="8"/>
        <v>153.57142857142858</v>
      </c>
      <c r="S21" s="102"/>
      <c r="T21" s="102"/>
      <c r="U21" s="102"/>
      <c r="V21" s="102"/>
      <c r="W21" s="102"/>
      <c r="X21" s="102"/>
      <c r="Y21" s="102"/>
      <c r="Z21" s="102"/>
    </row>
    <row r="22" spans="1:26" ht="19.5" customHeight="1">
      <c r="A22" s="487">
        <v>10</v>
      </c>
      <c r="B22" s="416"/>
      <c r="C22" s="574" t="str">
        <f>'29'!C20</f>
        <v>JUMAPOLO</v>
      </c>
      <c r="D22" s="145">
        <v>29</v>
      </c>
      <c r="E22" s="145">
        <v>16</v>
      </c>
      <c r="F22" s="145">
        <f t="shared" si="0"/>
        <v>45</v>
      </c>
      <c r="G22" s="145">
        <v>25</v>
      </c>
      <c r="H22" s="446">
        <f t="shared" si="1"/>
        <v>86.206896551724128</v>
      </c>
      <c r="I22" s="145">
        <v>18</v>
      </c>
      <c r="J22" s="446">
        <f t="shared" si="2"/>
        <v>112.5</v>
      </c>
      <c r="K22" s="145">
        <f t="shared" si="3"/>
        <v>43</v>
      </c>
      <c r="L22" s="446">
        <f t="shared" si="4"/>
        <v>95.555555555555557</v>
      </c>
      <c r="M22" s="145">
        <v>23</v>
      </c>
      <c r="N22" s="446">
        <f t="shared" si="5"/>
        <v>79.310344827586206</v>
      </c>
      <c r="O22" s="145">
        <v>20</v>
      </c>
      <c r="P22" s="446">
        <f t="shared" si="6"/>
        <v>125</v>
      </c>
      <c r="Q22" s="145">
        <f t="shared" si="7"/>
        <v>43</v>
      </c>
      <c r="R22" s="446">
        <f t="shared" si="8"/>
        <v>95.555555555555557</v>
      </c>
      <c r="S22" s="102"/>
      <c r="T22" s="102"/>
      <c r="U22" s="102"/>
      <c r="V22" s="102"/>
      <c r="W22" s="102"/>
      <c r="X22" s="102"/>
      <c r="Y22" s="102"/>
      <c r="Z22" s="102"/>
    </row>
    <row r="23" spans="1:26" ht="19.5" customHeight="1">
      <c r="A23" s="487">
        <v>11</v>
      </c>
      <c r="B23" s="416"/>
      <c r="C23" s="574" t="str">
        <f>'29'!C21</f>
        <v>KWANGSAN</v>
      </c>
      <c r="D23" s="145">
        <v>20</v>
      </c>
      <c r="E23" s="145">
        <v>17</v>
      </c>
      <c r="F23" s="145">
        <f t="shared" si="0"/>
        <v>37</v>
      </c>
      <c r="G23" s="145">
        <v>14</v>
      </c>
      <c r="H23" s="446">
        <f t="shared" si="1"/>
        <v>70</v>
      </c>
      <c r="I23" s="145">
        <v>15</v>
      </c>
      <c r="J23" s="446">
        <f t="shared" si="2"/>
        <v>88.235294117647058</v>
      </c>
      <c r="K23" s="145">
        <f t="shared" si="3"/>
        <v>29</v>
      </c>
      <c r="L23" s="446">
        <f t="shared" si="4"/>
        <v>78.378378378378372</v>
      </c>
      <c r="M23" s="145">
        <v>15</v>
      </c>
      <c r="N23" s="446">
        <f t="shared" si="5"/>
        <v>75</v>
      </c>
      <c r="O23" s="145">
        <v>14</v>
      </c>
      <c r="P23" s="446">
        <f t="shared" si="6"/>
        <v>82.35294117647058</v>
      </c>
      <c r="Q23" s="145">
        <f t="shared" si="7"/>
        <v>29</v>
      </c>
      <c r="R23" s="446">
        <f t="shared" si="8"/>
        <v>78.378378378378372</v>
      </c>
      <c r="S23" s="102"/>
      <c r="T23" s="102"/>
      <c r="U23" s="102"/>
      <c r="V23" s="102"/>
      <c r="W23" s="102"/>
      <c r="X23" s="102"/>
      <c r="Y23" s="102"/>
      <c r="Z23" s="102"/>
    </row>
    <row r="24" spans="1:26" ht="19.5" customHeight="1">
      <c r="A24" s="487">
        <v>12</v>
      </c>
      <c r="B24" s="503"/>
      <c r="C24" s="574" t="str">
        <f>'29'!C22</f>
        <v>JATIREJO</v>
      </c>
      <c r="D24" s="145">
        <v>17</v>
      </c>
      <c r="E24" s="145">
        <v>17</v>
      </c>
      <c r="F24" s="145">
        <f t="shared" si="0"/>
        <v>34</v>
      </c>
      <c r="G24" s="145">
        <v>23</v>
      </c>
      <c r="H24" s="446">
        <f t="shared" si="1"/>
        <v>135.29411764705884</v>
      </c>
      <c r="I24" s="145">
        <v>17</v>
      </c>
      <c r="J24" s="446">
        <f t="shared" si="2"/>
        <v>100</v>
      </c>
      <c r="K24" s="145">
        <f t="shared" si="3"/>
        <v>40</v>
      </c>
      <c r="L24" s="446">
        <f t="shared" si="4"/>
        <v>117.64705882352942</v>
      </c>
      <c r="M24" s="145">
        <v>23</v>
      </c>
      <c r="N24" s="446">
        <f t="shared" si="5"/>
        <v>135.29411764705884</v>
      </c>
      <c r="O24" s="145">
        <v>17</v>
      </c>
      <c r="P24" s="446">
        <f t="shared" si="6"/>
        <v>100</v>
      </c>
      <c r="Q24" s="145">
        <f t="shared" si="7"/>
        <v>40</v>
      </c>
      <c r="R24" s="446">
        <f t="shared" si="8"/>
        <v>117.64705882352942</v>
      </c>
      <c r="S24" s="102"/>
      <c r="T24" s="102"/>
      <c r="U24" s="102"/>
      <c r="V24" s="102"/>
      <c r="W24" s="102"/>
      <c r="X24" s="102"/>
      <c r="Y24" s="102"/>
      <c r="Z24" s="102"/>
    </row>
    <row r="25" spans="1:26" ht="19.5" customHeight="1">
      <c r="A25" s="203"/>
      <c r="B25" s="203"/>
      <c r="C25" s="203"/>
      <c r="D25" s="226"/>
      <c r="E25" s="226"/>
      <c r="F25" s="226"/>
      <c r="G25" s="226"/>
      <c r="H25" s="446"/>
      <c r="I25" s="236"/>
      <c r="J25" s="446"/>
      <c r="K25" s="145"/>
      <c r="L25" s="446"/>
      <c r="M25" s="236"/>
      <c r="N25" s="446"/>
      <c r="O25" s="236"/>
      <c r="P25" s="446"/>
      <c r="Q25" s="145"/>
      <c r="R25" s="446"/>
      <c r="S25" s="102"/>
      <c r="T25" s="102"/>
      <c r="U25" s="102"/>
      <c r="V25" s="102"/>
      <c r="W25" s="102"/>
      <c r="X25" s="102"/>
      <c r="Y25" s="102"/>
      <c r="Z25" s="102"/>
    </row>
    <row r="26" spans="1:26" ht="19.5" customHeight="1">
      <c r="A26" s="131" t="s">
        <v>591</v>
      </c>
      <c r="B26" s="131"/>
      <c r="C26" s="131"/>
      <c r="D26" s="237">
        <f t="shared" ref="D26:G26" si="9">SUM(D13:D25)</f>
        <v>197</v>
      </c>
      <c r="E26" s="237">
        <f t="shared" si="9"/>
        <v>186</v>
      </c>
      <c r="F26" s="237">
        <f t="shared" si="9"/>
        <v>383</v>
      </c>
      <c r="G26" s="237">
        <f t="shared" si="9"/>
        <v>213</v>
      </c>
      <c r="H26" s="450">
        <f>G26/D26*100</f>
        <v>108.12182741116752</v>
      </c>
      <c r="I26" s="237">
        <f>SUM(I13:I25)</f>
        <v>185</v>
      </c>
      <c r="J26" s="450">
        <f>I26/E26*100</f>
        <v>99.462365591397855</v>
      </c>
      <c r="K26" s="572">
        <f>SUM(G26+I26)</f>
        <v>398</v>
      </c>
      <c r="L26" s="450">
        <f>K26/F26*100</f>
        <v>103.91644908616189</v>
      </c>
      <c r="M26" s="237">
        <f>SUM(M13:M25)</f>
        <v>208</v>
      </c>
      <c r="N26" s="450">
        <f>M26/D26*100</f>
        <v>105.58375634517768</v>
      </c>
      <c r="O26" s="237">
        <f>SUM(O13:O25)</f>
        <v>190</v>
      </c>
      <c r="P26" s="450">
        <f>O26/E26*100</f>
        <v>102.15053763440861</v>
      </c>
      <c r="Q26" s="572">
        <f>SUM(M26+O26)</f>
        <v>398</v>
      </c>
      <c r="R26" s="450">
        <f>Q26/F26*100</f>
        <v>103.91644908616189</v>
      </c>
      <c r="S26" s="102"/>
      <c r="T26" s="102"/>
      <c r="U26" s="102"/>
      <c r="V26" s="102"/>
      <c r="W26" s="102"/>
      <c r="X26" s="102"/>
      <c r="Y26" s="102"/>
      <c r="Z26" s="102"/>
    </row>
    <row r="27" spans="1:26" ht="19.5" customHeight="1">
      <c r="A27" s="162"/>
      <c r="B27" s="162"/>
      <c r="C27" s="162"/>
      <c r="D27" s="162"/>
      <c r="E27" s="16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</row>
    <row r="28" spans="1:26" ht="19.5" customHeight="1">
      <c r="A28" s="137" t="s">
        <v>505</v>
      </c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</row>
    <row r="29" spans="1:26" ht="19.5" customHeight="1">
      <c r="A29" s="102"/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</row>
    <row r="30" spans="1:26" ht="19.5" customHeight="1">
      <c r="A30" s="102"/>
      <c r="B30" s="575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</row>
    <row r="31" spans="1:26" ht="19.5" customHeight="1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</row>
    <row r="32" spans="1:26" ht="19.5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</row>
    <row r="33" spans="1:26" ht="19.5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</row>
    <row r="34" spans="1:26" ht="19.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</row>
    <row r="35" spans="1:26" ht="19.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 spans="1:26" ht="15.7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</row>
    <row r="37" spans="1:26" ht="15.7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</row>
    <row r="38" spans="1:26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</row>
    <row r="39" spans="1:26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</row>
    <row r="40" spans="1:26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</row>
    <row r="41" spans="1:26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</row>
    <row r="42" spans="1:26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</row>
    <row r="43" spans="1:26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 spans="1:26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</row>
    <row r="45" spans="1:26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 spans="1:26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 spans="1:26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26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 spans="1:26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spans="1:26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 spans="1:26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 spans="1:26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 spans="1:26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spans="1:26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 spans="1:26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 spans="1:26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 spans="1:26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spans="1:26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 spans="1:26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 spans="1:26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 spans="1:26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spans="1:26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 spans="1:26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 spans="1:26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 spans="1:26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spans="1:26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 spans="1:26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 spans="1:26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 spans="1:26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 spans="1:26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 spans="1:26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 spans="1:26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 spans="1:26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 spans="1:26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 spans="1:26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 spans="1:26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 spans="1:26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 spans="1:26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 spans="1:26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 spans="1:26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 spans="1:26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 spans="1:26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 spans="1:26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 spans="1:26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 spans="1:26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 spans="1:26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 spans="1:26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 spans="1:26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 spans="1:26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 spans="1:26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 spans="1:26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 spans="1:26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 spans="1:26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 spans="1:2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 spans="1:26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 spans="1:26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 spans="1:26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 spans="1:26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 spans="1:26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 spans="1:26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 spans="1:26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 spans="1:26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 spans="1:26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 spans="1:26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 spans="1:26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 spans="1:26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 spans="1:26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 spans="1:26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 spans="1:26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 spans="1:26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 spans="1:26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 spans="1:26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 spans="1:26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 spans="1:26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 spans="1:26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 spans="1:26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 spans="1:26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 spans="1:26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 spans="1:26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 spans="1:26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 spans="1:26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 spans="1:26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 spans="1:26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 spans="1:26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 spans="1:26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 spans="1:26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 spans="1:26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 spans="1:26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 spans="1:26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 spans="1:26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 spans="1:26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 spans="1:26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 spans="1:26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 spans="1:26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 spans="1:26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 spans="1:26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 spans="1:26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 spans="1:26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 spans="1:26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 spans="1:26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 spans="1:26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 spans="1:26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 spans="1:26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 spans="1:26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 spans="1:26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 spans="1:26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 spans="1:26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 spans="1:26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 spans="1:26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 spans="1:26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 spans="1:26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 spans="1:26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 spans="1:26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 spans="1:26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 spans="1:26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 spans="1:26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 spans="1:26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 spans="1:26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 spans="1:26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 spans="1:26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 spans="1:26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 spans="1:26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 spans="1:26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 spans="1:26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 spans="1:26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 spans="1:26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 spans="1:26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 spans="1:26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 spans="1:26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 spans="1:26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 spans="1:26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 spans="1:26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 spans="1:26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 spans="1:26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 spans="1:26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 spans="1:26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 spans="1:26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 spans="1:26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 spans="1:26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 spans="1:26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 spans="1:26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 spans="1:26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 spans="1:26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 spans="1:26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 spans="1:26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 spans="1:26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 spans="1:26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 spans="1:26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 spans="1:26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 spans="1:26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 spans="1:26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 spans="1:26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 spans="1:26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 spans="1:26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 spans="1:26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 spans="1:26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 spans="1:26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 spans="1:26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 spans="1:26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 spans="1:26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 spans="1:26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 spans="1:26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 spans="1:26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 spans="1:26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 spans="1:26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 spans="1:26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 spans="1:26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 spans="1:26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 spans="1:26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 spans="1:26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 spans="1:26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 spans="1:26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 spans="1:26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 spans="1:26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 spans="1:26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 spans="1:26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</row>
    <row r="222" spans="1:26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</row>
    <row r="223" spans="1:26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</row>
    <row r="224" spans="1:26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</row>
    <row r="225" spans="1:26" ht="15.75" customHeight="1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</row>
    <row r="226" spans="1:26" ht="15.75" customHeight="1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</row>
    <row r="227" spans="1:26" ht="15.75" customHeight="1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</row>
    <row r="228" spans="1:26" ht="15.75" customHeight="1">
      <c r="A228" s="102"/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</row>
    <row r="229" spans="1:26" ht="15.75" customHeight="1"/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5">
    <mergeCell ref="A3:R3"/>
    <mergeCell ref="A4:R4"/>
    <mergeCell ref="A8:A11"/>
    <mergeCell ref="B8:B11"/>
    <mergeCell ref="C8:C11"/>
    <mergeCell ref="D8:F10"/>
    <mergeCell ref="G8:R8"/>
    <mergeCell ref="G9:L9"/>
    <mergeCell ref="M9:R9"/>
    <mergeCell ref="G10:H10"/>
    <mergeCell ref="I10:J10"/>
    <mergeCell ref="K10:L10"/>
    <mergeCell ref="M10:N10"/>
    <mergeCell ref="O10:P10"/>
    <mergeCell ref="Q10:R10"/>
  </mergeCells>
  <pageMargins left="0.7" right="0.7" top="0.75" bottom="0.75" header="0" footer="0"/>
  <pageSetup paperSize="9"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AD1000"/>
  <sheetViews>
    <sheetView workbookViewId="0">
      <selection activeCell="G14" sqref="G14"/>
    </sheetView>
  </sheetViews>
  <sheetFormatPr defaultColWidth="14.42578125" defaultRowHeight="15" customHeight="1"/>
  <cols>
    <col min="1" max="1" width="5.7109375" customWidth="1"/>
    <col min="2" max="2" width="19" customWidth="1"/>
    <col min="3" max="3" width="20.7109375" customWidth="1"/>
    <col min="4" max="5" width="16.7109375" customWidth="1"/>
    <col min="6" max="6" width="13.28515625" customWidth="1"/>
    <col min="7" max="7" width="18.28515625" customWidth="1"/>
    <col min="8" max="8" width="16.28515625" customWidth="1"/>
    <col min="9" max="9" width="14" customWidth="1"/>
    <col min="10" max="10" width="15.28515625" customWidth="1"/>
    <col min="11" max="11" width="16.5703125" customWidth="1"/>
    <col min="12" max="12" width="15" customWidth="1"/>
    <col min="13" max="13" width="15.7109375" customWidth="1"/>
    <col min="14" max="14" width="13.7109375" customWidth="1"/>
    <col min="15" max="15" width="13" customWidth="1"/>
    <col min="16" max="16" width="13.42578125" customWidth="1"/>
    <col min="17" max="18" width="11.7109375" customWidth="1"/>
    <col min="19" max="21" width="8.28515625" customWidth="1"/>
    <col min="22" max="22" width="14" customWidth="1"/>
    <col min="23" max="23" width="12.7109375" customWidth="1"/>
    <col min="24" max="24" width="14.28515625" customWidth="1"/>
    <col min="25" max="25" width="16" customWidth="1"/>
    <col min="26" max="26" width="16.42578125" customWidth="1"/>
    <col min="27" max="30" width="8.28515625" customWidth="1"/>
  </cols>
  <sheetData>
    <row r="1" spans="1:30" ht="15.75">
      <c r="A1" s="100" t="s">
        <v>939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</row>
    <row r="2" spans="1:30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</row>
    <row r="3" spans="1:30" ht="15.75">
      <c r="A3" s="1033" t="s">
        <v>940</v>
      </c>
      <c r="B3" s="953"/>
      <c r="C3" s="953"/>
      <c r="D3" s="953"/>
      <c r="E3" s="953"/>
      <c r="F3" s="953"/>
      <c r="G3" s="953"/>
      <c r="H3" s="953"/>
      <c r="I3" s="953"/>
      <c r="J3" s="953"/>
      <c r="K3" s="953"/>
      <c r="L3" s="953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  <c r="AA3" s="162"/>
      <c r="AB3" s="162"/>
      <c r="AC3" s="162"/>
      <c r="AD3" s="162"/>
    </row>
    <row r="4" spans="1:30" ht="15.75">
      <c r="A4" s="101"/>
      <c r="B4" s="101"/>
      <c r="C4" s="101"/>
      <c r="D4" s="101"/>
      <c r="E4" s="101"/>
      <c r="F4" s="139" t="str">
        <f>'1'!$E$5</f>
        <v>KABUPATEN/KOTA</v>
      </c>
      <c r="G4" s="105" t="str">
        <f>'1'!$F$5</f>
        <v>KARANGANYAR</v>
      </c>
      <c r="H4" s="101"/>
      <c r="I4" s="101"/>
      <c r="J4" s="101"/>
      <c r="K4" s="101"/>
      <c r="L4" s="101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99"/>
      <c r="Y4" s="102"/>
      <c r="Z4" s="102"/>
      <c r="AA4" s="102"/>
      <c r="AB4" s="102"/>
      <c r="AC4" s="102"/>
      <c r="AD4" s="102"/>
    </row>
    <row r="5" spans="1:30" ht="15.75">
      <c r="A5" s="101"/>
      <c r="B5" s="101"/>
      <c r="C5" s="101"/>
      <c r="D5" s="101"/>
      <c r="E5" s="101"/>
      <c r="F5" s="139" t="str">
        <f>'1'!$E$6</f>
        <v>TAHUN</v>
      </c>
      <c r="G5" s="105">
        <f>'1'!$F$6</f>
        <v>2023</v>
      </c>
      <c r="H5" s="101"/>
      <c r="I5" s="101"/>
      <c r="J5" s="101"/>
      <c r="K5" s="101"/>
      <c r="L5" s="101"/>
      <c r="M5" s="102"/>
      <c r="N5" s="102"/>
      <c r="O5" s="102"/>
      <c r="P5" s="162"/>
      <c r="Q5" s="162"/>
      <c r="R5" s="162"/>
      <c r="S5" s="162"/>
      <c r="T5" s="162"/>
      <c r="U5" s="162"/>
      <c r="V5" s="102"/>
      <c r="W5" s="102"/>
      <c r="X5" s="199"/>
      <c r="Y5" s="162"/>
      <c r="Z5" s="162"/>
      <c r="AA5" s="162"/>
      <c r="AB5" s="162"/>
      <c r="AC5" s="162"/>
      <c r="AD5" s="162"/>
    </row>
    <row r="6" spans="1:30">
      <c r="A6" s="106"/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</row>
    <row r="7" spans="1:30" ht="17.25" customHeight="1">
      <c r="A7" s="986" t="s">
        <v>4</v>
      </c>
      <c r="B7" s="986" t="s">
        <v>498</v>
      </c>
      <c r="C7" s="986" t="str">
        <f>'12'!C7</f>
        <v>DESA</v>
      </c>
      <c r="D7" s="976" t="s">
        <v>941</v>
      </c>
      <c r="E7" s="977"/>
      <c r="F7" s="978"/>
      <c r="G7" s="976" t="s">
        <v>942</v>
      </c>
      <c r="H7" s="977"/>
      <c r="I7" s="978"/>
      <c r="J7" s="976" t="s">
        <v>943</v>
      </c>
      <c r="K7" s="977"/>
      <c r="L7" s="978"/>
      <c r="M7" s="7"/>
      <c r="N7" s="7"/>
      <c r="O7" s="162"/>
      <c r="P7" s="102"/>
      <c r="Q7" s="102"/>
      <c r="R7" s="102"/>
      <c r="S7" s="7"/>
      <c r="T7" s="7"/>
      <c r="U7" s="7"/>
      <c r="V7" s="7"/>
      <c r="W7" s="7"/>
      <c r="X7" s="162"/>
      <c r="Y7" s="102"/>
      <c r="Z7" s="102"/>
      <c r="AA7" s="102"/>
      <c r="AB7" s="102"/>
      <c r="AC7" s="102"/>
      <c r="AD7" s="102"/>
    </row>
    <row r="8" spans="1:30" ht="18.75" customHeight="1">
      <c r="A8" s="965"/>
      <c r="B8" s="965"/>
      <c r="C8" s="965"/>
      <c r="D8" s="961" t="s">
        <v>909</v>
      </c>
      <c r="E8" s="1008" t="s">
        <v>944</v>
      </c>
      <c r="F8" s="958"/>
      <c r="G8" s="961" t="s">
        <v>851</v>
      </c>
      <c r="H8" s="1037" t="s">
        <v>944</v>
      </c>
      <c r="I8" s="959"/>
      <c r="J8" s="961" t="s">
        <v>851</v>
      </c>
      <c r="K8" s="1008" t="s">
        <v>944</v>
      </c>
      <c r="L8" s="959"/>
      <c r="M8" s="189"/>
      <c r="N8" s="189"/>
      <c r="O8" s="189"/>
      <c r="P8" s="189"/>
      <c r="Q8" s="102"/>
      <c r="R8" s="102"/>
      <c r="S8" s="102"/>
      <c r="T8" s="102"/>
      <c r="U8" s="102"/>
      <c r="V8" s="102"/>
      <c r="W8" s="102"/>
      <c r="X8" s="102"/>
      <c r="Y8" s="102"/>
      <c r="Z8" s="102"/>
      <c r="AA8" s="102"/>
      <c r="AB8" s="102"/>
      <c r="AC8" s="102"/>
      <c r="AD8" s="102"/>
    </row>
    <row r="9" spans="1:30" ht="16.5" customHeight="1">
      <c r="A9" s="955"/>
      <c r="B9" s="955"/>
      <c r="C9" s="955"/>
      <c r="D9" s="955"/>
      <c r="E9" s="576" t="s">
        <v>945</v>
      </c>
      <c r="F9" s="112" t="s">
        <v>30</v>
      </c>
      <c r="G9" s="955"/>
      <c r="H9" s="577" t="s">
        <v>945</v>
      </c>
      <c r="I9" s="112" t="s">
        <v>30</v>
      </c>
      <c r="J9" s="955"/>
      <c r="K9" s="576" t="s">
        <v>945</v>
      </c>
      <c r="L9" s="112" t="s">
        <v>30</v>
      </c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  <c r="AA9" s="102"/>
      <c r="AB9" s="102"/>
      <c r="AC9" s="102"/>
      <c r="AD9" s="102"/>
    </row>
    <row r="10" spans="1:30" ht="15.75" customHeight="1">
      <c r="A10" s="115">
        <v>1</v>
      </c>
      <c r="B10" s="143">
        <v>2</v>
      </c>
      <c r="C10" s="578">
        <v>3</v>
      </c>
      <c r="D10" s="578">
        <v>4</v>
      </c>
      <c r="E10" s="578">
        <v>5</v>
      </c>
      <c r="F10" s="578">
        <v>6</v>
      </c>
      <c r="G10" s="578">
        <v>7</v>
      </c>
      <c r="H10" s="578">
        <v>8</v>
      </c>
      <c r="I10" s="578">
        <v>9</v>
      </c>
      <c r="J10" s="578">
        <v>10</v>
      </c>
      <c r="K10" s="578">
        <v>11</v>
      </c>
      <c r="L10" s="578">
        <f>K11/J11*100</f>
        <v>100</v>
      </c>
      <c r="M10" s="119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  <c r="AA10" s="119"/>
      <c r="AB10" s="119"/>
      <c r="AC10" s="119"/>
      <c r="AD10" s="119"/>
    </row>
    <row r="11" spans="1:30" ht="15.75">
      <c r="A11" s="487">
        <v>1</v>
      </c>
      <c r="B11" s="199" t="str">
        <f>'9'!B9</f>
        <v>JUMAPOLO</v>
      </c>
      <c r="C11" s="422" t="str">
        <f>'29'!C11</f>
        <v>PASEBAN</v>
      </c>
      <c r="D11" s="543">
        <v>34</v>
      </c>
      <c r="E11" s="543">
        <f t="shared" ref="E11:E22" si="0">D11</f>
        <v>34</v>
      </c>
      <c r="F11" s="533">
        <f t="shared" ref="F11:F22" si="1">E11/D11*100</f>
        <v>100</v>
      </c>
      <c r="G11" s="543">
        <v>118</v>
      </c>
      <c r="H11" s="543">
        <f t="shared" ref="H11:H22" si="2">G11</f>
        <v>118</v>
      </c>
      <c r="I11" s="533">
        <f t="shared" ref="I11:I22" si="3">H11/G11*100</f>
        <v>100</v>
      </c>
      <c r="J11" s="562">
        <f t="shared" ref="J11:J22" si="4">SUM(D11:G11)</f>
        <v>286</v>
      </c>
      <c r="K11" s="562">
        <f t="shared" ref="K11:K24" si="5">J11</f>
        <v>286</v>
      </c>
      <c r="L11" s="533">
        <f t="shared" ref="L11:L22" si="6">K11/J11*100</f>
        <v>100</v>
      </c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</row>
    <row r="12" spans="1:30" ht="15.75">
      <c r="A12" s="487">
        <v>2</v>
      </c>
      <c r="B12" s="199"/>
      <c r="C12" s="422" t="str">
        <f>'29'!C12</f>
        <v>LEMAHBANG</v>
      </c>
      <c r="D12" s="579">
        <v>34</v>
      </c>
      <c r="E12" s="543">
        <f t="shared" si="0"/>
        <v>34</v>
      </c>
      <c r="F12" s="533">
        <f t="shared" si="1"/>
        <v>100</v>
      </c>
      <c r="G12" s="579">
        <v>153</v>
      </c>
      <c r="H12" s="543">
        <f t="shared" si="2"/>
        <v>153</v>
      </c>
      <c r="I12" s="533">
        <f t="shared" si="3"/>
        <v>100</v>
      </c>
      <c r="J12" s="562">
        <f t="shared" si="4"/>
        <v>321</v>
      </c>
      <c r="K12" s="562">
        <f t="shared" si="5"/>
        <v>321</v>
      </c>
      <c r="L12" s="533">
        <f t="shared" si="6"/>
        <v>100</v>
      </c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</row>
    <row r="13" spans="1:30" ht="15.75">
      <c r="A13" s="487">
        <v>3</v>
      </c>
      <c r="B13" s="199"/>
      <c r="C13" s="422" t="str">
        <f>'29'!C13</f>
        <v>KARANGBANGUN</v>
      </c>
      <c r="D13" s="543">
        <v>27</v>
      </c>
      <c r="E13" s="543">
        <f t="shared" si="0"/>
        <v>27</v>
      </c>
      <c r="F13" s="533">
        <f t="shared" si="1"/>
        <v>100</v>
      </c>
      <c r="G13" s="543">
        <v>155</v>
      </c>
      <c r="H13" s="543">
        <f t="shared" si="2"/>
        <v>155</v>
      </c>
      <c r="I13" s="533">
        <f t="shared" si="3"/>
        <v>100</v>
      </c>
      <c r="J13" s="562">
        <f t="shared" si="4"/>
        <v>309</v>
      </c>
      <c r="K13" s="562">
        <f t="shared" si="5"/>
        <v>309</v>
      </c>
      <c r="L13" s="533">
        <f t="shared" si="6"/>
        <v>100</v>
      </c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  <c r="AA13" s="102"/>
      <c r="AB13" s="102"/>
      <c r="AC13" s="102"/>
      <c r="AD13" s="102"/>
    </row>
    <row r="14" spans="1:30" ht="15.75">
      <c r="A14" s="487">
        <v>4</v>
      </c>
      <c r="B14" s="199"/>
      <c r="C14" s="422" t="str">
        <f>'29'!C14</f>
        <v>PLOSO</v>
      </c>
      <c r="D14" s="579">
        <v>29</v>
      </c>
      <c r="E14" s="543">
        <f t="shared" si="0"/>
        <v>29</v>
      </c>
      <c r="F14" s="533">
        <f t="shared" si="1"/>
        <v>100</v>
      </c>
      <c r="G14" s="579">
        <v>141</v>
      </c>
      <c r="H14" s="543">
        <f t="shared" si="2"/>
        <v>141</v>
      </c>
      <c r="I14" s="533">
        <f t="shared" si="3"/>
        <v>100</v>
      </c>
      <c r="J14" s="562">
        <f t="shared" si="4"/>
        <v>299</v>
      </c>
      <c r="K14" s="562">
        <f t="shared" si="5"/>
        <v>299</v>
      </c>
      <c r="L14" s="533">
        <f t="shared" si="6"/>
        <v>100</v>
      </c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</row>
    <row r="15" spans="1:30" ht="15.75">
      <c r="A15" s="487">
        <v>5</v>
      </c>
      <c r="B15" s="199"/>
      <c r="C15" s="422" t="str">
        <f>'29'!C15</f>
        <v>GIRIWONDO</v>
      </c>
      <c r="D15" s="579">
        <v>27</v>
      </c>
      <c r="E15" s="543">
        <f t="shared" si="0"/>
        <v>27</v>
      </c>
      <c r="F15" s="533">
        <f t="shared" si="1"/>
        <v>100</v>
      </c>
      <c r="G15" s="579">
        <v>152</v>
      </c>
      <c r="H15" s="543">
        <f t="shared" si="2"/>
        <v>152</v>
      </c>
      <c r="I15" s="533">
        <f t="shared" si="3"/>
        <v>100</v>
      </c>
      <c r="J15" s="562">
        <f t="shared" si="4"/>
        <v>306</v>
      </c>
      <c r="K15" s="562">
        <f t="shared" si="5"/>
        <v>306</v>
      </c>
      <c r="L15" s="533">
        <f t="shared" si="6"/>
        <v>100</v>
      </c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  <c r="AA15" s="102"/>
      <c r="AB15" s="102"/>
      <c r="AC15" s="102"/>
      <c r="AD15" s="102"/>
    </row>
    <row r="16" spans="1:30" ht="15" customHeight="1">
      <c r="A16" s="487">
        <v>6</v>
      </c>
      <c r="B16" s="199"/>
      <c r="C16" s="422" t="str">
        <f>'29'!C16</f>
        <v>KADIPIRO</v>
      </c>
      <c r="D16" s="579">
        <v>27</v>
      </c>
      <c r="E16" s="543">
        <f t="shared" si="0"/>
        <v>27</v>
      </c>
      <c r="F16" s="533">
        <f t="shared" si="1"/>
        <v>100</v>
      </c>
      <c r="G16" s="579">
        <v>158</v>
      </c>
      <c r="H16" s="543">
        <f t="shared" si="2"/>
        <v>158</v>
      </c>
      <c r="I16" s="533">
        <f t="shared" si="3"/>
        <v>100</v>
      </c>
      <c r="J16" s="562">
        <f t="shared" si="4"/>
        <v>312</v>
      </c>
      <c r="K16" s="562">
        <f t="shared" si="5"/>
        <v>312</v>
      </c>
      <c r="L16" s="533">
        <f t="shared" si="6"/>
        <v>100</v>
      </c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  <c r="AA16" s="102"/>
      <c r="AB16" s="102"/>
      <c r="AC16" s="102"/>
      <c r="AD16" s="102"/>
    </row>
    <row r="17" spans="1:30" ht="15.75">
      <c r="A17" s="487">
        <v>7</v>
      </c>
      <c r="B17" s="199"/>
      <c r="C17" s="422" t="str">
        <f>'29'!C17</f>
        <v>JUMANTORO</v>
      </c>
      <c r="D17" s="543">
        <v>50</v>
      </c>
      <c r="E17" s="543">
        <f t="shared" si="0"/>
        <v>50</v>
      </c>
      <c r="F17" s="533">
        <f t="shared" si="1"/>
        <v>100</v>
      </c>
      <c r="G17" s="543">
        <v>191</v>
      </c>
      <c r="H17" s="543">
        <f t="shared" si="2"/>
        <v>191</v>
      </c>
      <c r="I17" s="533">
        <f t="shared" si="3"/>
        <v>100</v>
      </c>
      <c r="J17" s="562">
        <f t="shared" si="4"/>
        <v>391</v>
      </c>
      <c r="K17" s="562">
        <f t="shared" si="5"/>
        <v>391</v>
      </c>
      <c r="L17" s="533">
        <f t="shared" si="6"/>
        <v>100</v>
      </c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  <c r="AA17" s="102"/>
      <c r="AB17" s="102"/>
      <c r="AC17" s="102"/>
      <c r="AD17" s="102"/>
    </row>
    <row r="18" spans="1:30" ht="15.75">
      <c r="A18" s="487">
        <v>8</v>
      </c>
      <c r="B18" s="199"/>
      <c r="C18" s="422" t="str">
        <f>'29'!C18</f>
        <v>KEDAWUNG</v>
      </c>
      <c r="D18" s="579">
        <v>21</v>
      </c>
      <c r="E18" s="543">
        <f t="shared" si="0"/>
        <v>21</v>
      </c>
      <c r="F18" s="533">
        <f t="shared" si="1"/>
        <v>100</v>
      </c>
      <c r="G18" s="579">
        <v>136</v>
      </c>
      <c r="H18" s="543">
        <f t="shared" si="2"/>
        <v>136</v>
      </c>
      <c r="I18" s="533">
        <f t="shared" si="3"/>
        <v>100</v>
      </c>
      <c r="J18" s="562">
        <f t="shared" si="4"/>
        <v>278</v>
      </c>
      <c r="K18" s="562">
        <f t="shared" si="5"/>
        <v>278</v>
      </c>
      <c r="L18" s="533">
        <f t="shared" si="6"/>
        <v>100</v>
      </c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</row>
    <row r="19" spans="1:30" ht="15.75">
      <c r="A19" s="487">
        <v>9</v>
      </c>
      <c r="B19" s="199"/>
      <c r="C19" s="422" t="str">
        <f>'29'!C19</f>
        <v>BAKALAN</v>
      </c>
      <c r="D19" s="579">
        <v>33</v>
      </c>
      <c r="E19" s="543">
        <f t="shared" si="0"/>
        <v>33</v>
      </c>
      <c r="F19" s="533">
        <f t="shared" si="1"/>
        <v>100</v>
      </c>
      <c r="G19" s="579">
        <v>152</v>
      </c>
      <c r="H19" s="543">
        <f t="shared" si="2"/>
        <v>152</v>
      </c>
      <c r="I19" s="533">
        <f t="shared" si="3"/>
        <v>100</v>
      </c>
      <c r="J19" s="562">
        <f t="shared" si="4"/>
        <v>318</v>
      </c>
      <c r="K19" s="562">
        <f t="shared" si="5"/>
        <v>318</v>
      </c>
      <c r="L19" s="533">
        <f t="shared" si="6"/>
        <v>100</v>
      </c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  <c r="AA19" s="102"/>
      <c r="AB19" s="102"/>
      <c r="AC19" s="102"/>
      <c r="AD19" s="102"/>
    </row>
    <row r="20" spans="1:30" ht="15.75">
      <c r="A20" s="487">
        <v>10</v>
      </c>
      <c r="B20" s="199"/>
      <c r="C20" s="422" t="str">
        <f>'29'!C20</f>
        <v>JUMAPOLO</v>
      </c>
      <c r="D20" s="579">
        <v>56</v>
      </c>
      <c r="E20" s="543">
        <f t="shared" si="0"/>
        <v>56</v>
      </c>
      <c r="F20" s="533">
        <f t="shared" si="1"/>
        <v>100</v>
      </c>
      <c r="G20" s="579">
        <v>229</v>
      </c>
      <c r="H20" s="543">
        <f t="shared" si="2"/>
        <v>229</v>
      </c>
      <c r="I20" s="533">
        <f t="shared" si="3"/>
        <v>100</v>
      </c>
      <c r="J20" s="562">
        <f t="shared" si="4"/>
        <v>441</v>
      </c>
      <c r="K20" s="562">
        <f t="shared" si="5"/>
        <v>441</v>
      </c>
      <c r="L20" s="533">
        <f t="shared" si="6"/>
        <v>100</v>
      </c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102"/>
    </row>
    <row r="21" spans="1:30" ht="15.75" customHeight="1">
      <c r="A21" s="487">
        <v>11</v>
      </c>
      <c r="B21" s="199"/>
      <c r="C21" s="422" t="str">
        <f>'29'!C21</f>
        <v>KWANGSAN</v>
      </c>
      <c r="D21" s="579">
        <v>40</v>
      </c>
      <c r="E21" s="543">
        <f t="shared" si="0"/>
        <v>40</v>
      </c>
      <c r="F21" s="533">
        <f t="shared" si="1"/>
        <v>100</v>
      </c>
      <c r="G21" s="579">
        <v>232</v>
      </c>
      <c r="H21" s="543">
        <f t="shared" si="2"/>
        <v>232</v>
      </c>
      <c r="I21" s="533">
        <f t="shared" si="3"/>
        <v>100</v>
      </c>
      <c r="J21" s="562">
        <f t="shared" si="4"/>
        <v>412</v>
      </c>
      <c r="K21" s="562">
        <f t="shared" si="5"/>
        <v>412</v>
      </c>
      <c r="L21" s="533">
        <f t="shared" si="6"/>
        <v>100</v>
      </c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  <c r="AA21" s="102"/>
      <c r="AB21" s="102"/>
      <c r="AC21" s="102"/>
      <c r="AD21" s="102"/>
    </row>
    <row r="22" spans="1:30" ht="15.75" customHeight="1">
      <c r="A22" s="487">
        <v>12</v>
      </c>
      <c r="B22" s="431"/>
      <c r="C22" s="422" t="str">
        <f>'29'!C22</f>
        <v>JATIREJO</v>
      </c>
      <c r="D22" s="579">
        <v>65</v>
      </c>
      <c r="E22" s="543">
        <f t="shared" si="0"/>
        <v>65</v>
      </c>
      <c r="F22" s="533">
        <f t="shared" si="1"/>
        <v>100</v>
      </c>
      <c r="G22" s="579">
        <v>220</v>
      </c>
      <c r="H22" s="543">
        <f t="shared" si="2"/>
        <v>220</v>
      </c>
      <c r="I22" s="533">
        <f t="shared" si="3"/>
        <v>100</v>
      </c>
      <c r="J22" s="562">
        <f t="shared" si="4"/>
        <v>450</v>
      </c>
      <c r="K22" s="562">
        <f t="shared" si="5"/>
        <v>450</v>
      </c>
      <c r="L22" s="533">
        <f t="shared" si="6"/>
        <v>100</v>
      </c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  <c r="AA22" s="102"/>
      <c r="AB22" s="102"/>
      <c r="AC22" s="102"/>
      <c r="AD22" s="102"/>
    </row>
    <row r="23" spans="1:30" ht="15.75" customHeight="1">
      <c r="A23" s="203"/>
      <c r="B23" s="138"/>
      <c r="C23" s="138"/>
      <c r="D23" s="226"/>
      <c r="E23" s="226"/>
      <c r="F23" s="536"/>
      <c r="G23" s="226"/>
      <c r="H23" s="226"/>
      <c r="I23" s="536"/>
      <c r="J23" s="226"/>
      <c r="K23" s="580">
        <f t="shared" si="5"/>
        <v>0</v>
      </c>
      <c r="L23" s="536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  <c r="AA23" s="102"/>
      <c r="AB23" s="102"/>
      <c r="AC23" s="102"/>
      <c r="AD23" s="102"/>
    </row>
    <row r="24" spans="1:30" ht="15.75" customHeight="1">
      <c r="A24" s="131" t="s">
        <v>591</v>
      </c>
      <c r="B24" s="156"/>
      <c r="C24" s="418"/>
      <c r="D24" s="237">
        <f t="shared" ref="D24:E24" si="7">SUM(D11:D23)</f>
        <v>443</v>
      </c>
      <c r="E24" s="237">
        <f t="shared" si="7"/>
        <v>443</v>
      </c>
      <c r="F24" s="450">
        <f>E24/D24*100</f>
        <v>100</v>
      </c>
      <c r="G24" s="237">
        <f t="shared" ref="G24:H24" si="8">SUM(G11:G23)</f>
        <v>2037</v>
      </c>
      <c r="H24" s="237">
        <f t="shared" si="8"/>
        <v>2037</v>
      </c>
      <c r="I24" s="136">
        <f>H24/G24*100</f>
        <v>100</v>
      </c>
      <c r="J24" s="237">
        <f>SUM(D24+G24)</f>
        <v>2480</v>
      </c>
      <c r="K24" s="572">
        <f t="shared" si="5"/>
        <v>2480</v>
      </c>
      <c r="L24" s="450">
        <f>K24/J24*100</f>
        <v>100</v>
      </c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  <c r="AA24" s="102"/>
      <c r="AB24" s="102"/>
      <c r="AC24" s="102"/>
      <c r="AD24" s="102"/>
    </row>
    <row r="25" spans="1:30" ht="15.75" customHeight="1">
      <c r="A25" s="102"/>
      <c r="B25" s="102"/>
      <c r="C25" s="102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102"/>
      <c r="AB25" s="102"/>
      <c r="AC25" s="102"/>
      <c r="AD25" s="102"/>
    </row>
    <row r="26" spans="1:30" ht="15.75" customHeight="1">
      <c r="A26" s="137" t="s">
        <v>470</v>
      </c>
      <c r="B26" s="137"/>
      <c r="C26" s="137"/>
      <c r="D26" s="137"/>
      <c r="E26" s="137"/>
      <c r="F26" s="137"/>
      <c r="G26" s="137"/>
      <c r="H26" s="137"/>
      <c r="I26" s="137"/>
      <c r="J26" s="137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  <c r="AA26" s="102"/>
      <c r="AB26" s="102"/>
      <c r="AC26" s="102"/>
      <c r="AD26" s="102"/>
    </row>
    <row r="27" spans="1:30" ht="15.75" customHeight="1">
      <c r="A27" s="459" t="s">
        <v>946</v>
      </c>
      <c r="B27" s="137"/>
      <c r="C27" s="137"/>
      <c r="D27" s="137"/>
      <c r="E27" s="137"/>
      <c r="F27" s="137"/>
      <c r="G27" s="137"/>
      <c r="H27" s="137"/>
      <c r="I27" s="137"/>
      <c r="J27" s="137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  <c r="AA27" s="102"/>
      <c r="AB27" s="102"/>
      <c r="AC27" s="102"/>
      <c r="AD27" s="102"/>
    </row>
    <row r="28" spans="1:30" ht="15.75" customHeight="1">
      <c r="A28" s="137"/>
      <c r="B28" s="137" t="s">
        <v>947</v>
      </c>
      <c r="C28" s="137"/>
      <c r="D28" s="137"/>
      <c r="E28" s="137"/>
      <c r="F28" s="137"/>
      <c r="G28" s="137"/>
      <c r="H28" s="137"/>
      <c r="I28" s="137"/>
      <c r="J28" s="137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</row>
    <row r="29" spans="1:30" ht="15.75" customHeight="1">
      <c r="A29" s="137"/>
      <c r="B29" s="137" t="s">
        <v>948</v>
      </c>
      <c r="C29" s="137"/>
      <c r="D29" s="137"/>
      <c r="E29" s="137"/>
      <c r="F29" s="137"/>
      <c r="G29" s="137"/>
      <c r="H29" s="137"/>
      <c r="I29" s="137"/>
      <c r="J29" s="137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  <c r="AA29" s="102"/>
      <c r="AB29" s="102"/>
      <c r="AC29" s="102"/>
      <c r="AD29" s="102"/>
    </row>
    <row r="30" spans="1:30" ht="15.75" customHeight="1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</row>
    <row r="31" spans="1:30" ht="15.75" customHeight="1">
      <c r="A31" s="102"/>
      <c r="B31" s="102"/>
      <c r="C31" s="102"/>
      <c r="D31" s="304"/>
      <c r="E31" s="304"/>
      <c r="F31" s="102"/>
      <c r="G31" s="304"/>
      <c r="H31" s="304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  <c r="AA31" s="102"/>
      <c r="AB31" s="102"/>
      <c r="AC31" s="102"/>
      <c r="AD31" s="102"/>
    </row>
    <row r="32" spans="1:30" ht="15.75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</row>
    <row r="33" spans="1:30" ht="15.75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  <c r="AA33" s="102"/>
      <c r="AB33" s="102"/>
      <c r="AC33" s="102"/>
      <c r="AD33" s="102"/>
    </row>
    <row r="34" spans="1:30" ht="15.7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  <c r="AC34" s="102"/>
      <c r="AD34" s="102"/>
    </row>
    <row r="35" spans="1:30" ht="15.7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  <c r="AA35" s="102"/>
      <c r="AB35" s="102"/>
      <c r="AC35" s="102"/>
      <c r="AD35" s="102"/>
    </row>
    <row r="36" spans="1:30" ht="19.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  <c r="AD36" s="102"/>
    </row>
    <row r="37" spans="1:30" ht="15.7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  <c r="AA37" s="102"/>
      <c r="AB37" s="102"/>
      <c r="AC37" s="102"/>
      <c r="AD37" s="102"/>
    </row>
    <row r="38" spans="1:30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</row>
    <row r="39" spans="1:30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  <c r="AA39" s="102"/>
      <c r="AB39" s="102"/>
      <c r="AC39" s="102"/>
      <c r="AD39" s="102"/>
    </row>
    <row r="40" spans="1:30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</row>
    <row r="41" spans="1:30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  <c r="AA41" s="102"/>
      <c r="AB41" s="102"/>
      <c r="AC41" s="102"/>
      <c r="AD41" s="102"/>
    </row>
    <row r="42" spans="1:30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</row>
    <row r="43" spans="1:30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  <c r="AA43" s="102"/>
      <c r="AB43" s="102"/>
      <c r="AC43" s="102"/>
      <c r="AD43" s="102"/>
    </row>
    <row r="44" spans="1:30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</row>
    <row r="45" spans="1:30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  <c r="AD45" s="102"/>
    </row>
    <row r="46" spans="1:30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  <c r="AD46" s="102"/>
    </row>
    <row r="47" spans="1:30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  <c r="AA47" s="102"/>
      <c r="AB47" s="102"/>
      <c r="AC47" s="102"/>
      <c r="AD47" s="102"/>
    </row>
    <row r="48" spans="1:30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/>
      <c r="AC48" s="102"/>
      <c r="AD48" s="102"/>
    </row>
    <row r="49" spans="1:30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  <c r="AD49" s="102"/>
    </row>
    <row r="50" spans="1:30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</row>
    <row r="51" spans="1:30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  <c r="AA51" s="102"/>
      <c r="AB51" s="102"/>
      <c r="AC51" s="102"/>
      <c r="AD51" s="102"/>
    </row>
    <row r="52" spans="1:30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  <c r="AA52" s="102"/>
      <c r="AB52" s="102"/>
      <c r="AC52" s="102"/>
      <c r="AD52" s="102"/>
    </row>
    <row r="53" spans="1:30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  <c r="AA53" s="102"/>
      <c r="AB53" s="102"/>
      <c r="AC53" s="102"/>
      <c r="AD53" s="102"/>
    </row>
    <row r="54" spans="1:30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  <c r="AC54" s="102"/>
      <c r="AD54" s="102"/>
    </row>
    <row r="55" spans="1:30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</row>
    <row r="56" spans="1:30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  <c r="AA56" s="102"/>
      <c r="AB56" s="102"/>
      <c r="AC56" s="102"/>
      <c r="AD56" s="102"/>
    </row>
    <row r="57" spans="1:30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  <c r="AA57" s="102"/>
      <c r="AB57" s="102"/>
      <c r="AC57" s="102"/>
      <c r="AD57" s="102"/>
    </row>
    <row r="58" spans="1:30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  <c r="AA58" s="102"/>
      <c r="AB58" s="102"/>
      <c r="AC58" s="102"/>
      <c r="AD58" s="102"/>
    </row>
    <row r="59" spans="1:30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  <c r="AA59" s="102"/>
      <c r="AB59" s="102"/>
      <c r="AC59" s="102"/>
      <c r="AD59" s="102"/>
    </row>
    <row r="60" spans="1:30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</row>
    <row r="61" spans="1:30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  <c r="AB61" s="102"/>
      <c r="AC61" s="102"/>
      <c r="AD61" s="102"/>
    </row>
    <row r="62" spans="1:30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  <c r="AA62" s="102"/>
      <c r="AB62" s="102"/>
      <c r="AC62" s="102"/>
      <c r="AD62" s="102"/>
    </row>
    <row r="63" spans="1:30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  <c r="AA63" s="102"/>
      <c r="AB63" s="102"/>
      <c r="AC63" s="102"/>
      <c r="AD63" s="102"/>
    </row>
    <row r="64" spans="1:30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  <c r="AA64" s="102"/>
      <c r="AB64" s="102"/>
      <c r="AC64" s="102"/>
      <c r="AD64" s="102"/>
    </row>
    <row r="65" spans="1:30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</row>
    <row r="66" spans="1:30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</row>
    <row r="67" spans="1:30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  <c r="AD67" s="102"/>
    </row>
    <row r="68" spans="1:30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</row>
    <row r="69" spans="1:30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  <c r="AD69" s="102"/>
    </row>
    <row r="70" spans="1:30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</row>
    <row r="71" spans="1:30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  <c r="AD71" s="102"/>
    </row>
    <row r="72" spans="1:30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</row>
    <row r="73" spans="1:30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  <c r="AD73" s="102"/>
    </row>
    <row r="74" spans="1:30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</row>
    <row r="75" spans="1:30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</row>
    <row r="76" spans="1:30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102"/>
    </row>
    <row r="77" spans="1:30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</row>
    <row r="78" spans="1:30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  <c r="AB78" s="102"/>
      <c r="AC78" s="102"/>
      <c r="AD78" s="102"/>
    </row>
    <row r="79" spans="1:30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  <c r="AC79" s="102"/>
      <c r="AD79" s="102"/>
    </row>
    <row r="80" spans="1:30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</row>
    <row r="81" spans="1:30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  <c r="AC81" s="102"/>
      <c r="AD81" s="102"/>
    </row>
    <row r="82" spans="1:30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  <c r="AB82" s="102"/>
      <c r="AC82" s="102"/>
      <c r="AD82" s="102"/>
    </row>
    <row r="83" spans="1:30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  <c r="AD83" s="102"/>
    </row>
    <row r="84" spans="1:30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  <c r="AD84" s="102"/>
    </row>
    <row r="85" spans="1:30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</row>
    <row r="86" spans="1:30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</row>
    <row r="87" spans="1:30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</row>
    <row r="88" spans="1:30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</row>
    <row r="89" spans="1:30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</row>
    <row r="90" spans="1:30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</row>
    <row r="91" spans="1:30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</row>
    <row r="92" spans="1:30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  <c r="AD92" s="102"/>
    </row>
    <row r="93" spans="1:30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  <c r="AB93" s="102"/>
      <c r="AC93" s="102"/>
      <c r="AD93" s="102"/>
    </row>
    <row r="94" spans="1:30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  <c r="AB94" s="102"/>
      <c r="AC94" s="102"/>
      <c r="AD94" s="102"/>
    </row>
    <row r="95" spans="1:30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  <c r="AA95" s="102"/>
      <c r="AB95" s="102"/>
      <c r="AC95" s="102"/>
      <c r="AD95" s="102"/>
    </row>
    <row r="96" spans="1:30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  <c r="AB96" s="102"/>
      <c r="AC96" s="102"/>
      <c r="AD96" s="102"/>
    </row>
    <row r="97" spans="1:30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  <c r="AB97" s="102"/>
      <c r="AC97" s="102"/>
      <c r="AD97" s="102"/>
    </row>
    <row r="98" spans="1:30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  <c r="AB98" s="102"/>
      <c r="AC98" s="102"/>
      <c r="AD98" s="102"/>
    </row>
    <row r="99" spans="1:30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</row>
    <row r="100" spans="1:30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  <c r="AC100" s="102"/>
      <c r="AD100" s="102"/>
    </row>
    <row r="101" spans="1:30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</row>
    <row r="102" spans="1:30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  <c r="AA102" s="102"/>
      <c r="AB102" s="102"/>
      <c r="AC102" s="102"/>
      <c r="AD102" s="102"/>
    </row>
    <row r="103" spans="1:30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  <c r="AD103" s="102"/>
    </row>
    <row r="104" spans="1:30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  <c r="AA104" s="102"/>
      <c r="AB104" s="102"/>
      <c r="AC104" s="102"/>
      <c r="AD104" s="102"/>
    </row>
    <row r="105" spans="1:30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  <c r="AD105" s="102"/>
    </row>
    <row r="106" spans="1:30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  <c r="AA106" s="102"/>
      <c r="AB106" s="102"/>
      <c r="AC106" s="102"/>
      <c r="AD106" s="102"/>
    </row>
    <row r="107" spans="1:30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</row>
    <row r="108" spans="1:30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  <c r="AA108" s="102"/>
      <c r="AB108" s="102"/>
      <c r="AC108" s="102"/>
      <c r="AD108" s="102"/>
    </row>
    <row r="109" spans="1:30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  <c r="AA109" s="102"/>
      <c r="AB109" s="102"/>
      <c r="AC109" s="102"/>
      <c r="AD109" s="102"/>
    </row>
    <row r="110" spans="1:30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  <c r="AA110" s="102"/>
      <c r="AB110" s="102"/>
      <c r="AC110" s="102"/>
      <c r="AD110" s="102"/>
    </row>
    <row r="111" spans="1:30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  <c r="AA111" s="102"/>
      <c r="AB111" s="102"/>
      <c r="AC111" s="102"/>
      <c r="AD111" s="102"/>
    </row>
    <row r="112" spans="1:30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  <c r="AA112" s="102"/>
      <c r="AB112" s="102"/>
      <c r="AC112" s="102"/>
      <c r="AD112" s="102"/>
    </row>
    <row r="113" spans="1:30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</row>
    <row r="114" spans="1:30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</row>
    <row r="115" spans="1:30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</row>
    <row r="116" spans="1:30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</row>
    <row r="117" spans="1:30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</row>
    <row r="118" spans="1:30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  <c r="AA118" s="102"/>
      <c r="AB118" s="102"/>
      <c r="AC118" s="102"/>
      <c r="AD118" s="102"/>
    </row>
    <row r="119" spans="1:30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</row>
    <row r="120" spans="1:30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  <c r="AA120" s="102"/>
      <c r="AB120" s="102"/>
      <c r="AC120" s="102"/>
      <c r="AD120" s="102"/>
    </row>
    <row r="121" spans="1:30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  <c r="AA121" s="102"/>
      <c r="AB121" s="102"/>
      <c r="AC121" s="102"/>
      <c r="AD121" s="102"/>
    </row>
    <row r="122" spans="1:30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  <c r="AA122" s="102"/>
      <c r="AB122" s="102"/>
      <c r="AC122" s="102"/>
      <c r="AD122" s="102"/>
    </row>
    <row r="123" spans="1:30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  <c r="AB123" s="102"/>
      <c r="AC123" s="102"/>
      <c r="AD123" s="102"/>
    </row>
    <row r="124" spans="1:30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  <c r="AA124" s="102"/>
      <c r="AB124" s="102"/>
      <c r="AC124" s="102"/>
      <c r="AD124" s="102"/>
    </row>
    <row r="125" spans="1:30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  <c r="AA125" s="102"/>
      <c r="AB125" s="102"/>
      <c r="AC125" s="102"/>
      <c r="AD125" s="102"/>
    </row>
    <row r="126" spans="1:30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  <c r="AA126" s="102"/>
      <c r="AB126" s="102"/>
      <c r="AC126" s="102"/>
      <c r="AD126" s="102"/>
    </row>
    <row r="127" spans="1:30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</row>
    <row r="128" spans="1:30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  <c r="AB128" s="102"/>
      <c r="AC128" s="102"/>
      <c r="AD128" s="102"/>
    </row>
    <row r="129" spans="1:30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  <c r="AA129" s="102"/>
      <c r="AB129" s="102"/>
      <c r="AC129" s="102"/>
      <c r="AD129" s="102"/>
    </row>
    <row r="130" spans="1:30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  <c r="AB130" s="102"/>
      <c r="AC130" s="102"/>
      <c r="AD130" s="102"/>
    </row>
    <row r="131" spans="1:30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  <c r="AB131" s="102"/>
      <c r="AC131" s="102"/>
      <c r="AD131" s="102"/>
    </row>
    <row r="132" spans="1:30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  <c r="AA132" s="102"/>
      <c r="AB132" s="102"/>
      <c r="AC132" s="102"/>
      <c r="AD132" s="102"/>
    </row>
    <row r="133" spans="1:30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  <c r="AA133" s="102"/>
      <c r="AB133" s="102"/>
      <c r="AC133" s="102"/>
      <c r="AD133" s="102"/>
    </row>
    <row r="134" spans="1:30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  <c r="AA134" s="102"/>
      <c r="AB134" s="102"/>
      <c r="AC134" s="102"/>
      <c r="AD134" s="102"/>
    </row>
    <row r="135" spans="1:30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  <c r="AA135" s="102"/>
      <c r="AB135" s="102"/>
      <c r="AC135" s="102"/>
      <c r="AD135" s="102"/>
    </row>
    <row r="136" spans="1:30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</row>
    <row r="137" spans="1:30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  <c r="AB137" s="102"/>
      <c r="AC137" s="102"/>
      <c r="AD137" s="102"/>
    </row>
    <row r="138" spans="1:30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  <c r="AB138" s="102"/>
      <c r="AC138" s="102"/>
      <c r="AD138" s="102"/>
    </row>
    <row r="139" spans="1:30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  <c r="AB139" s="102"/>
      <c r="AC139" s="102"/>
      <c r="AD139" s="102"/>
    </row>
    <row r="140" spans="1:30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  <c r="AA140" s="102"/>
      <c r="AB140" s="102"/>
      <c r="AC140" s="102"/>
      <c r="AD140" s="102"/>
    </row>
    <row r="141" spans="1:30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</row>
    <row r="142" spans="1:30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</row>
    <row r="143" spans="1:30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</row>
    <row r="144" spans="1:30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</row>
    <row r="145" spans="1:30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</row>
    <row r="146" spans="1:30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</row>
    <row r="147" spans="1:30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</row>
    <row r="148" spans="1:30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  <c r="AA148" s="102"/>
      <c r="AB148" s="102"/>
      <c r="AC148" s="102"/>
      <c r="AD148" s="102"/>
    </row>
    <row r="149" spans="1:30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  <c r="AA149" s="102"/>
      <c r="AB149" s="102"/>
      <c r="AC149" s="102"/>
      <c r="AD149" s="102"/>
    </row>
    <row r="150" spans="1:30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  <c r="AA150" s="102"/>
      <c r="AB150" s="102"/>
      <c r="AC150" s="102"/>
      <c r="AD150" s="102"/>
    </row>
    <row r="151" spans="1:30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  <c r="AA151" s="102"/>
      <c r="AB151" s="102"/>
      <c r="AC151" s="102"/>
      <c r="AD151" s="102"/>
    </row>
    <row r="152" spans="1:30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  <c r="AA152" s="102"/>
      <c r="AB152" s="102"/>
      <c r="AC152" s="102"/>
      <c r="AD152" s="102"/>
    </row>
    <row r="153" spans="1:30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  <c r="AA153" s="102"/>
      <c r="AB153" s="102"/>
      <c r="AC153" s="102"/>
      <c r="AD153" s="102"/>
    </row>
    <row r="154" spans="1:30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  <c r="AA154" s="102"/>
      <c r="AB154" s="102"/>
      <c r="AC154" s="102"/>
      <c r="AD154" s="102"/>
    </row>
    <row r="155" spans="1:30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  <c r="AA155" s="102"/>
      <c r="AB155" s="102"/>
      <c r="AC155" s="102"/>
      <c r="AD155" s="102"/>
    </row>
    <row r="156" spans="1:30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  <c r="AA156" s="102"/>
      <c r="AB156" s="102"/>
      <c r="AC156" s="102"/>
      <c r="AD156" s="102"/>
    </row>
    <row r="157" spans="1:30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  <c r="AA157" s="102"/>
      <c r="AB157" s="102"/>
      <c r="AC157" s="102"/>
      <c r="AD157" s="102"/>
    </row>
    <row r="158" spans="1:30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  <c r="AA158" s="102"/>
      <c r="AB158" s="102"/>
      <c r="AC158" s="102"/>
      <c r="AD158" s="102"/>
    </row>
    <row r="159" spans="1:30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  <c r="AB159" s="102"/>
      <c r="AC159" s="102"/>
      <c r="AD159" s="102"/>
    </row>
    <row r="160" spans="1:30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  <c r="AA160" s="102"/>
      <c r="AB160" s="102"/>
      <c r="AC160" s="102"/>
      <c r="AD160" s="102"/>
    </row>
    <row r="161" spans="1:30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  <c r="AA161" s="102"/>
      <c r="AB161" s="102"/>
      <c r="AC161" s="102"/>
      <c r="AD161" s="102"/>
    </row>
    <row r="162" spans="1:30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  <c r="AA162" s="102"/>
      <c r="AB162" s="102"/>
      <c r="AC162" s="102"/>
      <c r="AD162" s="102"/>
    </row>
    <row r="163" spans="1:30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  <c r="AA163" s="102"/>
      <c r="AB163" s="102"/>
      <c r="AC163" s="102"/>
      <c r="AD163" s="102"/>
    </row>
    <row r="164" spans="1:30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  <c r="AA164" s="102"/>
      <c r="AB164" s="102"/>
      <c r="AC164" s="102"/>
      <c r="AD164" s="102"/>
    </row>
    <row r="165" spans="1:30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</row>
    <row r="166" spans="1:30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  <c r="AA166" s="102"/>
      <c r="AB166" s="102"/>
      <c r="AC166" s="102"/>
      <c r="AD166" s="102"/>
    </row>
    <row r="167" spans="1:30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  <c r="AA167" s="102"/>
      <c r="AB167" s="102"/>
      <c r="AC167" s="102"/>
      <c r="AD167" s="102"/>
    </row>
    <row r="168" spans="1:30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  <c r="AA168" s="102"/>
      <c r="AB168" s="102"/>
      <c r="AC168" s="102"/>
      <c r="AD168" s="102"/>
    </row>
    <row r="169" spans="1:30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  <c r="AA169" s="102"/>
      <c r="AB169" s="102"/>
      <c r="AC169" s="102"/>
      <c r="AD169" s="102"/>
    </row>
    <row r="170" spans="1:30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  <c r="AA170" s="102"/>
      <c r="AB170" s="102"/>
      <c r="AC170" s="102"/>
      <c r="AD170" s="102"/>
    </row>
    <row r="171" spans="1:30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  <c r="AA171" s="102"/>
      <c r="AB171" s="102"/>
      <c r="AC171" s="102"/>
      <c r="AD171" s="102"/>
    </row>
    <row r="172" spans="1:30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  <c r="AA172" s="102"/>
      <c r="AB172" s="102"/>
      <c r="AC172" s="102"/>
      <c r="AD172" s="102"/>
    </row>
    <row r="173" spans="1:30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  <c r="AA173" s="102"/>
      <c r="AB173" s="102"/>
      <c r="AC173" s="102"/>
      <c r="AD173" s="102"/>
    </row>
    <row r="174" spans="1:30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  <c r="AA174" s="102"/>
      <c r="AB174" s="102"/>
      <c r="AC174" s="102"/>
      <c r="AD174" s="102"/>
    </row>
    <row r="175" spans="1:30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  <c r="AA175" s="102"/>
      <c r="AB175" s="102"/>
      <c r="AC175" s="102"/>
      <c r="AD175" s="102"/>
    </row>
    <row r="176" spans="1:30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  <c r="AA176" s="102"/>
      <c r="AB176" s="102"/>
      <c r="AC176" s="102"/>
      <c r="AD176" s="102"/>
    </row>
    <row r="177" spans="1:30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  <c r="AA177" s="102"/>
      <c r="AB177" s="102"/>
      <c r="AC177" s="102"/>
      <c r="AD177" s="102"/>
    </row>
    <row r="178" spans="1:30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  <c r="AA178" s="102"/>
      <c r="AB178" s="102"/>
      <c r="AC178" s="102"/>
      <c r="AD178" s="102"/>
    </row>
    <row r="179" spans="1:30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  <c r="AA179" s="102"/>
      <c r="AB179" s="102"/>
      <c r="AC179" s="102"/>
      <c r="AD179" s="102"/>
    </row>
    <row r="180" spans="1:30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  <c r="AA180" s="102"/>
      <c r="AB180" s="102"/>
      <c r="AC180" s="102"/>
      <c r="AD180" s="102"/>
    </row>
    <row r="181" spans="1:30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  <c r="AA181" s="102"/>
      <c r="AB181" s="102"/>
      <c r="AC181" s="102"/>
      <c r="AD181" s="102"/>
    </row>
    <row r="182" spans="1:30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  <c r="AA182" s="102"/>
      <c r="AB182" s="102"/>
      <c r="AC182" s="102"/>
      <c r="AD182" s="102"/>
    </row>
    <row r="183" spans="1:30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  <c r="AC183" s="102"/>
      <c r="AD183" s="102"/>
    </row>
    <row r="184" spans="1:30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  <c r="AC184" s="102"/>
      <c r="AD184" s="102"/>
    </row>
    <row r="185" spans="1:30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  <c r="AC185" s="102"/>
      <c r="AD185" s="102"/>
    </row>
    <row r="186" spans="1:30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  <c r="AA186" s="102"/>
      <c r="AB186" s="102"/>
      <c r="AC186" s="102"/>
      <c r="AD186" s="102"/>
    </row>
    <row r="187" spans="1:30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  <c r="AA187" s="102"/>
      <c r="AB187" s="102"/>
      <c r="AC187" s="102"/>
      <c r="AD187" s="102"/>
    </row>
    <row r="188" spans="1:30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  <c r="AA188" s="102"/>
      <c r="AB188" s="102"/>
      <c r="AC188" s="102"/>
      <c r="AD188" s="102"/>
    </row>
    <row r="189" spans="1:30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  <c r="AA189" s="102"/>
      <c r="AB189" s="102"/>
      <c r="AC189" s="102"/>
      <c r="AD189" s="102"/>
    </row>
    <row r="190" spans="1:30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  <c r="AA190" s="102"/>
      <c r="AB190" s="102"/>
      <c r="AC190" s="102"/>
      <c r="AD190" s="102"/>
    </row>
    <row r="191" spans="1:30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  <c r="AA191" s="102"/>
      <c r="AB191" s="102"/>
      <c r="AC191" s="102"/>
      <c r="AD191" s="102"/>
    </row>
    <row r="192" spans="1:30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  <c r="AA192" s="102"/>
      <c r="AB192" s="102"/>
      <c r="AC192" s="102"/>
      <c r="AD192" s="102"/>
    </row>
    <row r="193" spans="1:30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  <c r="AA193" s="102"/>
      <c r="AB193" s="102"/>
      <c r="AC193" s="102"/>
      <c r="AD193" s="102"/>
    </row>
    <row r="194" spans="1:30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  <c r="AA194" s="102"/>
      <c r="AB194" s="102"/>
      <c r="AC194" s="102"/>
      <c r="AD194" s="102"/>
    </row>
    <row r="195" spans="1:30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  <c r="AA195" s="102"/>
      <c r="AB195" s="102"/>
      <c r="AC195" s="102"/>
      <c r="AD195" s="102"/>
    </row>
    <row r="196" spans="1:30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  <c r="AA196" s="102"/>
      <c r="AB196" s="102"/>
      <c r="AC196" s="102"/>
      <c r="AD196" s="102"/>
    </row>
    <row r="197" spans="1:30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  <c r="AA197" s="102"/>
      <c r="AB197" s="102"/>
      <c r="AC197" s="102"/>
      <c r="AD197" s="102"/>
    </row>
    <row r="198" spans="1:30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  <c r="AA198" s="102"/>
      <c r="AB198" s="102"/>
      <c r="AC198" s="102"/>
      <c r="AD198" s="102"/>
    </row>
    <row r="199" spans="1:30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  <c r="AA199" s="102"/>
      <c r="AB199" s="102"/>
      <c r="AC199" s="102"/>
      <c r="AD199" s="102"/>
    </row>
    <row r="200" spans="1:30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  <c r="AA200" s="102"/>
      <c r="AB200" s="102"/>
      <c r="AC200" s="102"/>
      <c r="AD200" s="102"/>
    </row>
    <row r="201" spans="1:30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  <c r="AA201" s="102"/>
      <c r="AB201" s="102"/>
      <c r="AC201" s="102"/>
      <c r="AD201" s="102"/>
    </row>
    <row r="202" spans="1:30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  <c r="AA202" s="102"/>
      <c r="AB202" s="102"/>
      <c r="AC202" s="102"/>
      <c r="AD202" s="102"/>
    </row>
    <row r="203" spans="1:30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  <c r="AA203" s="102"/>
      <c r="AB203" s="102"/>
      <c r="AC203" s="102"/>
      <c r="AD203" s="102"/>
    </row>
    <row r="204" spans="1:30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  <c r="AA204" s="102"/>
      <c r="AB204" s="102"/>
      <c r="AC204" s="102"/>
      <c r="AD204" s="102"/>
    </row>
    <row r="205" spans="1:30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  <c r="AA205" s="102"/>
      <c r="AB205" s="102"/>
      <c r="AC205" s="102"/>
      <c r="AD205" s="102"/>
    </row>
    <row r="206" spans="1:30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  <c r="AA206" s="102"/>
      <c r="AB206" s="102"/>
      <c r="AC206" s="102"/>
      <c r="AD206" s="102"/>
    </row>
    <row r="207" spans="1:30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  <c r="AA207" s="102"/>
      <c r="AB207" s="102"/>
      <c r="AC207" s="102"/>
      <c r="AD207" s="102"/>
    </row>
    <row r="208" spans="1:30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  <c r="AA208" s="102"/>
      <c r="AB208" s="102"/>
      <c r="AC208" s="102"/>
      <c r="AD208" s="102"/>
    </row>
    <row r="209" spans="1:30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  <c r="AA209" s="102"/>
      <c r="AB209" s="102"/>
      <c r="AC209" s="102"/>
      <c r="AD209" s="102"/>
    </row>
    <row r="210" spans="1:30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  <c r="AA210" s="102"/>
      <c r="AB210" s="102"/>
      <c r="AC210" s="102"/>
      <c r="AD210" s="102"/>
    </row>
    <row r="211" spans="1:30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  <c r="AA211" s="102"/>
      <c r="AB211" s="102"/>
      <c r="AC211" s="102"/>
      <c r="AD211" s="102"/>
    </row>
    <row r="212" spans="1:30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  <c r="AA212" s="102"/>
      <c r="AB212" s="102"/>
      <c r="AC212" s="102"/>
      <c r="AD212" s="102"/>
    </row>
    <row r="213" spans="1:30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</row>
    <row r="214" spans="1:30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  <c r="AA214" s="102"/>
      <c r="AB214" s="102"/>
      <c r="AC214" s="102"/>
      <c r="AD214" s="102"/>
    </row>
    <row r="215" spans="1:30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  <c r="AA215" s="102"/>
      <c r="AB215" s="102"/>
      <c r="AC215" s="102"/>
      <c r="AD215" s="102"/>
    </row>
    <row r="216" spans="1:30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  <c r="AA216" s="102"/>
      <c r="AB216" s="102"/>
      <c r="AC216" s="102"/>
      <c r="AD216" s="102"/>
    </row>
    <row r="217" spans="1:30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  <c r="AA217" s="102"/>
      <c r="AB217" s="102"/>
      <c r="AC217" s="102"/>
      <c r="AD217" s="102"/>
    </row>
    <row r="218" spans="1:30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  <c r="AA218" s="102"/>
      <c r="AB218" s="102"/>
      <c r="AC218" s="102"/>
      <c r="AD218" s="102"/>
    </row>
    <row r="219" spans="1:30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  <c r="AA219" s="102"/>
      <c r="AB219" s="102"/>
      <c r="AC219" s="102"/>
      <c r="AD219" s="102"/>
    </row>
    <row r="220" spans="1:30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  <c r="AA220" s="102"/>
      <c r="AB220" s="102"/>
      <c r="AC220" s="102"/>
      <c r="AD220" s="102"/>
    </row>
    <row r="221" spans="1:30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  <c r="AA221" s="102"/>
      <c r="AB221" s="102"/>
      <c r="AC221" s="102"/>
      <c r="AD221" s="102"/>
    </row>
    <row r="222" spans="1:30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  <c r="AA222" s="102"/>
      <c r="AB222" s="102"/>
      <c r="AC222" s="102"/>
      <c r="AD222" s="102"/>
    </row>
    <row r="223" spans="1:30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  <c r="AA223" s="102"/>
      <c r="AB223" s="102"/>
      <c r="AC223" s="102"/>
      <c r="AD223" s="102"/>
    </row>
    <row r="224" spans="1:30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  <c r="AA224" s="102"/>
      <c r="AB224" s="102"/>
      <c r="AC224" s="102"/>
      <c r="AD224" s="102"/>
    </row>
    <row r="225" spans="1:30" ht="15.75" customHeight="1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  <c r="AA225" s="102"/>
      <c r="AB225" s="102"/>
      <c r="AC225" s="102"/>
      <c r="AD225" s="102"/>
    </row>
    <row r="226" spans="1:30" ht="15.75" customHeight="1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  <c r="AA226" s="102"/>
      <c r="AB226" s="102"/>
      <c r="AC226" s="102"/>
      <c r="AD226" s="102"/>
    </row>
    <row r="227" spans="1:30" ht="15.75" customHeight="1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  <c r="AA227" s="102"/>
      <c r="AB227" s="102"/>
      <c r="AC227" s="102"/>
      <c r="AD227" s="102"/>
    </row>
    <row r="228" spans="1:30" ht="15.75" customHeight="1">
      <c r="A228" s="102"/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  <c r="AA228" s="102"/>
      <c r="AB228" s="102"/>
      <c r="AC228" s="102"/>
      <c r="AD228" s="102"/>
    </row>
    <row r="229" spans="1:30" ht="15.75" customHeight="1">
      <c r="A229" s="102"/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  <c r="AA229" s="102"/>
      <c r="AB229" s="102"/>
      <c r="AC229" s="102"/>
      <c r="AD229" s="102"/>
    </row>
    <row r="230" spans="1:30" ht="15.75" customHeight="1"/>
    <row r="231" spans="1:30" ht="15.75" customHeight="1"/>
    <row r="232" spans="1:30" ht="15.75" customHeight="1"/>
    <row r="233" spans="1:30" ht="15.75" customHeight="1"/>
    <row r="234" spans="1:30" ht="15.75" customHeight="1"/>
    <row r="235" spans="1:30" ht="15.75" customHeight="1"/>
    <row r="236" spans="1:30" ht="15.75" customHeight="1"/>
    <row r="237" spans="1:30" ht="15.75" customHeight="1"/>
    <row r="238" spans="1:30" ht="15.75" customHeight="1"/>
    <row r="239" spans="1:30" ht="15.75" customHeight="1"/>
    <row r="240" spans="1:3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">
    <mergeCell ref="A3:L3"/>
    <mergeCell ref="A7:A9"/>
    <mergeCell ref="B7:B9"/>
    <mergeCell ref="C7:C9"/>
    <mergeCell ref="D8:D9"/>
    <mergeCell ref="G8:G9"/>
    <mergeCell ref="J8:J9"/>
    <mergeCell ref="D7:F7"/>
    <mergeCell ref="E8:F8"/>
    <mergeCell ref="G7:I7"/>
    <mergeCell ref="H8:I8"/>
    <mergeCell ref="J7:L7"/>
    <mergeCell ref="K8:L8"/>
  </mergeCells>
  <printOptions horizontalCentered="1"/>
  <pageMargins left="0.55000000000000004" right="0.48" top="1.14173228346457" bottom="0.90551181102362199" header="0" footer="0"/>
  <pageSetup paperSize="9" orientation="landscape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1000"/>
  <sheetViews>
    <sheetView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F2" sqref="F2"/>
    </sheetView>
  </sheetViews>
  <sheetFormatPr defaultColWidth="14.42578125" defaultRowHeight="15" customHeight="1"/>
  <cols>
    <col min="1" max="1" width="5.7109375" customWidth="1"/>
    <col min="2" max="2" width="20.7109375" customWidth="1"/>
    <col min="3" max="3" width="24.28515625" customWidth="1"/>
    <col min="4" max="4" width="16.85546875" customWidth="1"/>
    <col min="5" max="5" width="16.5703125" customWidth="1"/>
    <col min="6" max="6" width="15.42578125" customWidth="1"/>
    <col min="7" max="7" width="14" customWidth="1"/>
    <col min="8" max="9" width="13.5703125" customWidth="1"/>
    <col min="10" max="10" width="12.140625" customWidth="1"/>
    <col min="11" max="11" width="13.42578125" customWidth="1"/>
    <col min="12" max="12" width="15.140625" customWidth="1"/>
    <col min="13" max="13" width="15.28515625" customWidth="1"/>
    <col min="14" max="14" width="9.28515625" customWidth="1"/>
    <col min="15" max="18" width="8.28515625" customWidth="1"/>
    <col min="19" max="19" width="9.28515625" customWidth="1"/>
    <col min="20" max="20" width="8.28515625" customWidth="1"/>
    <col min="21" max="21" width="9.28515625" customWidth="1"/>
    <col min="22" max="22" width="8.28515625" customWidth="1"/>
    <col min="23" max="23" width="9.28515625" customWidth="1"/>
    <col min="24" max="24" width="8.28515625" customWidth="1"/>
    <col min="25" max="26" width="21.7109375" customWidth="1"/>
  </cols>
  <sheetData>
    <row r="1" spans="1:26" ht="15.75">
      <c r="A1" s="100" t="s">
        <v>949</v>
      </c>
      <c r="B1" s="102"/>
      <c r="C1" s="102" t="s">
        <v>400</v>
      </c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4.25" customHeight="1">
      <c r="A3" s="1000" t="s">
        <v>950</v>
      </c>
      <c r="B3" s="953"/>
      <c r="C3" s="953"/>
      <c r="D3" s="953"/>
      <c r="E3" s="953"/>
      <c r="F3" s="953"/>
      <c r="G3" s="953"/>
      <c r="H3" s="953"/>
      <c r="I3" s="953"/>
      <c r="J3" s="953"/>
      <c r="K3" s="953"/>
      <c r="L3" s="953"/>
      <c r="M3" s="953"/>
      <c r="N3" s="285"/>
      <c r="O3" s="285"/>
      <c r="P3" s="285"/>
      <c r="Q3" s="285"/>
      <c r="R3" s="285"/>
      <c r="S3" s="285"/>
      <c r="T3" s="285"/>
      <c r="U3" s="285"/>
      <c r="V3" s="285"/>
      <c r="W3" s="285"/>
      <c r="X3" s="285"/>
      <c r="Y3" s="285"/>
      <c r="Z3" s="285"/>
    </row>
    <row r="4" spans="1:26" ht="16.5">
      <c r="A4" s="275"/>
      <c r="B4" s="275"/>
      <c r="C4" s="275"/>
      <c r="D4" s="275"/>
      <c r="E4" s="275"/>
      <c r="F4" s="139" t="str">
        <f>'1'!$E$5</f>
        <v>KABUPATEN/KOTA</v>
      </c>
      <c r="G4" s="105" t="str">
        <f>'1'!$F$5</f>
        <v>KARANGANYAR</v>
      </c>
      <c r="H4" s="275"/>
      <c r="I4" s="275"/>
      <c r="J4" s="275"/>
      <c r="K4" s="275"/>
      <c r="L4" s="275"/>
      <c r="M4" s="275"/>
      <c r="N4" s="581"/>
      <c r="O4" s="581"/>
      <c r="P4" s="581"/>
      <c r="Q4" s="581"/>
      <c r="R4" s="581"/>
      <c r="S4" s="581"/>
      <c r="T4" s="581"/>
      <c r="U4" s="581"/>
      <c r="V4" s="581"/>
      <c r="W4" s="581"/>
      <c r="X4" s="581"/>
      <c r="Y4" s="285"/>
      <c r="Z4" s="285"/>
    </row>
    <row r="5" spans="1:26" ht="16.5">
      <c r="A5" s="275"/>
      <c r="B5" s="275"/>
      <c r="C5" s="275"/>
      <c r="D5" s="275"/>
      <c r="E5" s="275"/>
      <c r="F5" s="139" t="str">
        <f>'1'!$E$6</f>
        <v>TAHUN</v>
      </c>
      <c r="G5" s="105">
        <f>'1'!$F$6</f>
        <v>2023</v>
      </c>
      <c r="H5" s="275"/>
      <c r="I5" s="275"/>
      <c r="J5" s="275"/>
      <c r="K5" s="275"/>
      <c r="L5" s="275"/>
      <c r="M5" s="275"/>
      <c r="N5" s="581"/>
      <c r="O5" s="581"/>
      <c r="P5" s="581"/>
      <c r="Q5" s="581"/>
      <c r="R5" s="581"/>
      <c r="S5" s="581"/>
      <c r="T5" s="581"/>
      <c r="U5" s="581"/>
      <c r="V5" s="581"/>
      <c r="W5" s="581"/>
      <c r="X5" s="581"/>
      <c r="Y5" s="285"/>
      <c r="Z5" s="285"/>
    </row>
    <row r="6" spans="1:26">
      <c r="A6" s="102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44.25" customHeight="1">
      <c r="A7" s="962" t="s">
        <v>4</v>
      </c>
      <c r="B7" s="962" t="s">
        <v>498</v>
      </c>
      <c r="C7" s="962" t="str">
        <f>'12'!C7</f>
        <v>DESA</v>
      </c>
      <c r="D7" s="962" t="s">
        <v>951</v>
      </c>
      <c r="E7" s="962" t="s">
        <v>952</v>
      </c>
      <c r="F7" s="1020" t="s">
        <v>953</v>
      </c>
      <c r="G7" s="983"/>
      <c r="H7" s="1020" t="s">
        <v>954</v>
      </c>
      <c r="I7" s="983"/>
      <c r="J7" s="1020" t="s">
        <v>955</v>
      </c>
      <c r="K7" s="983"/>
      <c r="L7" s="1020" t="s">
        <v>956</v>
      </c>
      <c r="M7" s="983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44.25" customHeight="1">
      <c r="A8" s="965"/>
      <c r="B8" s="965"/>
      <c r="C8" s="965"/>
      <c r="D8" s="965"/>
      <c r="E8" s="965"/>
      <c r="F8" s="971"/>
      <c r="G8" s="968"/>
      <c r="H8" s="971"/>
      <c r="I8" s="968"/>
      <c r="J8" s="971"/>
      <c r="K8" s="968"/>
      <c r="L8" s="971"/>
      <c r="M8" s="968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 ht="15.75">
      <c r="A9" s="955"/>
      <c r="B9" s="955"/>
      <c r="C9" s="955"/>
      <c r="D9" s="955"/>
      <c r="E9" s="955"/>
      <c r="F9" s="201" t="s">
        <v>326</v>
      </c>
      <c r="G9" s="201" t="s">
        <v>30</v>
      </c>
      <c r="H9" s="201" t="s">
        <v>326</v>
      </c>
      <c r="I9" s="201" t="s">
        <v>30</v>
      </c>
      <c r="J9" s="201" t="s">
        <v>326</v>
      </c>
      <c r="K9" s="201" t="s">
        <v>30</v>
      </c>
      <c r="L9" s="201" t="s">
        <v>326</v>
      </c>
      <c r="M9" s="201" t="s">
        <v>30</v>
      </c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</row>
    <row r="10" spans="1:26" ht="19.5" customHeight="1">
      <c r="A10" s="115">
        <v>1</v>
      </c>
      <c r="B10" s="142">
        <v>2</v>
      </c>
      <c r="C10" s="115">
        <v>3</v>
      </c>
      <c r="D10" s="468">
        <v>4</v>
      </c>
      <c r="E10" s="115">
        <v>5</v>
      </c>
      <c r="F10" s="115">
        <v>6</v>
      </c>
      <c r="G10" s="115">
        <v>7</v>
      </c>
      <c r="H10" s="115">
        <v>8</v>
      </c>
      <c r="I10" s="115">
        <v>9</v>
      </c>
      <c r="J10" s="115">
        <v>10</v>
      </c>
      <c r="K10" s="115">
        <v>11</v>
      </c>
      <c r="L10" s="115">
        <v>12</v>
      </c>
      <c r="M10" s="115">
        <v>13</v>
      </c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</row>
    <row r="11" spans="1:26" ht="19.5" customHeight="1">
      <c r="A11" s="487">
        <v>1</v>
      </c>
      <c r="B11" s="199" t="str">
        <f>'9'!B9</f>
        <v>JUMAPOLO</v>
      </c>
      <c r="C11" s="422" t="str">
        <f>'29'!C11</f>
        <v>PASEBAN</v>
      </c>
      <c r="D11" s="582">
        <v>180</v>
      </c>
      <c r="E11" s="582">
        <v>144</v>
      </c>
      <c r="F11" s="542">
        <f t="shared" ref="F11:F22" si="0">D11</f>
        <v>180</v>
      </c>
      <c r="G11" s="583">
        <f t="shared" ref="G11:G22" si="1">F11/$D11*100</f>
        <v>100</v>
      </c>
      <c r="H11" s="542">
        <f t="shared" ref="H11:H22" si="2">D11</f>
        <v>180</v>
      </c>
      <c r="I11" s="583">
        <f t="shared" ref="I11:I22" si="3">H11/$D11*100</f>
        <v>100</v>
      </c>
      <c r="J11" s="542">
        <f t="shared" ref="J11:J22" si="4">D11</f>
        <v>180</v>
      </c>
      <c r="K11" s="584">
        <f t="shared" ref="K11:K22" si="5">J11/$D11*100</f>
        <v>100</v>
      </c>
      <c r="L11" s="582">
        <v>94</v>
      </c>
      <c r="M11" s="584">
        <f t="shared" ref="M11:M22" si="6">L11/$E11*100</f>
        <v>65.277777777777786</v>
      </c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spans="1:26" ht="19.5" customHeight="1">
      <c r="A12" s="487">
        <v>2</v>
      </c>
      <c r="B12" s="440"/>
      <c r="C12" s="422" t="str">
        <f>'29'!C12</f>
        <v>LEMAHBANG</v>
      </c>
      <c r="D12" s="582">
        <v>174</v>
      </c>
      <c r="E12" s="582">
        <v>140</v>
      </c>
      <c r="F12" s="542">
        <f t="shared" si="0"/>
        <v>174</v>
      </c>
      <c r="G12" s="583">
        <f t="shared" si="1"/>
        <v>100</v>
      </c>
      <c r="H12" s="542">
        <f t="shared" si="2"/>
        <v>174</v>
      </c>
      <c r="I12" s="583">
        <f t="shared" si="3"/>
        <v>100</v>
      </c>
      <c r="J12" s="542">
        <f t="shared" si="4"/>
        <v>174</v>
      </c>
      <c r="K12" s="584">
        <f t="shared" si="5"/>
        <v>100</v>
      </c>
      <c r="L12" s="582">
        <v>60</v>
      </c>
      <c r="M12" s="584">
        <f t="shared" si="6"/>
        <v>42.857142857142854</v>
      </c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 ht="19.5" customHeight="1">
      <c r="A13" s="487">
        <v>3</v>
      </c>
      <c r="B13" s="440"/>
      <c r="C13" s="422" t="str">
        <f>'29'!C13</f>
        <v>KARANGBANGUN</v>
      </c>
      <c r="D13" s="582">
        <v>108</v>
      </c>
      <c r="E13" s="582">
        <v>88</v>
      </c>
      <c r="F13" s="542">
        <f t="shared" si="0"/>
        <v>108</v>
      </c>
      <c r="G13" s="583">
        <f t="shared" si="1"/>
        <v>100</v>
      </c>
      <c r="H13" s="542">
        <f t="shared" si="2"/>
        <v>108</v>
      </c>
      <c r="I13" s="583">
        <f t="shared" si="3"/>
        <v>100</v>
      </c>
      <c r="J13" s="542">
        <f t="shared" si="4"/>
        <v>108</v>
      </c>
      <c r="K13" s="584">
        <f t="shared" si="5"/>
        <v>100</v>
      </c>
      <c r="L13" s="582">
        <v>93</v>
      </c>
      <c r="M13" s="584">
        <f t="shared" si="6"/>
        <v>105.68181818181819</v>
      </c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</row>
    <row r="14" spans="1:26" ht="19.5" customHeight="1">
      <c r="A14" s="487">
        <v>4</v>
      </c>
      <c r="B14" s="440"/>
      <c r="C14" s="422" t="str">
        <f>'29'!C14</f>
        <v>PLOSO</v>
      </c>
      <c r="D14" s="582">
        <v>134</v>
      </c>
      <c r="E14" s="582">
        <v>108</v>
      </c>
      <c r="F14" s="542">
        <f t="shared" si="0"/>
        <v>134</v>
      </c>
      <c r="G14" s="583">
        <f t="shared" si="1"/>
        <v>100</v>
      </c>
      <c r="H14" s="542">
        <f t="shared" si="2"/>
        <v>134</v>
      </c>
      <c r="I14" s="583">
        <f t="shared" si="3"/>
        <v>100</v>
      </c>
      <c r="J14" s="542">
        <f t="shared" si="4"/>
        <v>134</v>
      </c>
      <c r="K14" s="584">
        <f t="shared" si="5"/>
        <v>100</v>
      </c>
      <c r="L14" s="582">
        <v>126</v>
      </c>
      <c r="M14" s="584">
        <f t="shared" si="6"/>
        <v>116.66666666666667</v>
      </c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</row>
    <row r="15" spans="1:26" ht="19.5" customHeight="1">
      <c r="A15" s="487">
        <v>5</v>
      </c>
      <c r="B15" s="440"/>
      <c r="C15" s="422" t="str">
        <f>'29'!C15</f>
        <v>GIRIWONDO</v>
      </c>
      <c r="D15" s="582">
        <v>159</v>
      </c>
      <c r="E15" s="582">
        <v>127</v>
      </c>
      <c r="F15" s="542">
        <f t="shared" si="0"/>
        <v>159</v>
      </c>
      <c r="G15" s="583">
        <f t="shared" si="1"/>
        <v>100</v>
      </c>
      <c r="H15" s="542">
        <f t="shared" si="2"/>
        <v>159</v>
      </c>
      <c r="I15" s="583">
        <f t="shared" si="3"/>
        <v>100</v>
      </c>
      <c r="J15" s="542">
        <f t="shared" si="4"/>
        <v>159</v>
      </c>
      <c r="K15" s="584">
        <f t="shared" si="5"/>
        <v>100</v>
      </c>
      <c r="L15" s="582">
        <v>28</v>
      </c>
      <c r="M15" s="584">
        <f t="shared" si="6"/>
        <v>22.047244094488189</v>
      </c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</row>
    <row r="16" spans="1:26" ht="19.5" customHeight="1">
      <c r="A16" s="487">
        <v>6</v>
      </c>
      <c r="B16" s="440"/>
      <c r="C16" s="422" t="str">
        <f>'29'!C16</f>
        <v>KADIPIRO</v>
      </c>
      <c r="D16" s="582">
        <v>144</v>
      </c>
      <c r="E16" s="582">
        <v>116</v>
      </c>
      <c r="F16" s="542">
        <f t="shared" si="0"/>
        <v>144</v>
      </c>
      <c r="G16" s="583">
        <f t="shared" si="1"/>
        <v>100</v>
      </c>
      <c r="H16" s="542">
        <f t="shared" si="2"/>
        <v>144</v>
      </c>
      <c r="I16" s="583">
        <f t="shared" si="3"/>
        <v>100</v>
      </c>
      <c r="J16" s="542">
        <f t="shared" si="4"/>
        <v>144</v>
      </c>
      <c r="K16" s="584">
        <f t="shared" si="5"/>
        <v>100</v>
      </c>
      <c r="L16" s="582">
        <v>68</v>
      </c>
      <c r="M16" s="584">
        <f t="shared" si="6"/>
        <v>58.620689655172406</v>
      </c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</row>
    <row r="17" spans="1:26" ht="19.5" customHeight="1">
      <c r="A17" s="487">
        <v>7</v>
      </c>
      <c r="B17" s="440"/>
      <c r="C17" s="422" t="str">
        <f>'29'!C17</f>
        <v>JUMANTORO</v>
      </c>
      <c r="D17" s="582">
        <v>229</v>
      </c>
      <c r="E17" s="582">
        <v>183</v>
      </c>
      <c r="F17" s="542">
        <f t="shared" si="0"/>
        <v>229</v>
      </c>
      <c r="G17" s="583">
        <f t="shared" si="1"/>
        <v>100</v>
      </c>
      <c r="H17" s="542">
        <f t="shared" si="2"/>
        <v>229</v>
      </c>
      <c r="I17" s="583">
        <f t="shared" si="3"/>
        <v>100</v>
      </c>
      <c r="J17" s="542">
        <f t="shared" si="4"/>
        <v>229</v>
      </c>
      <c r="K17" s="584">
        <f t="shared" si="5"/>
        <v>100</v>
      </c>
      <c r="L17" s="582">
        <v>86</v>
      </c>
      <c r="M17" s="584">
        <f t="shared" si="6"/>
        <v>46.994535519125684</v>
      </c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</row>
    <row r="18" spans="1:26" ht="19.5" customHeight="1">
      <c r="A18" s="487">
        <v>8</v>
      </c>
      <c r="B18" s="440"/>
      <c r="C18" s="422" t="str">
        <f>'29'!C18</f>
        <v>KEDAWUNG</v>
      </c>
      <c r="D18" s="582">
        <v>134</v>
      </c>
      <c r="E18" s="582">
        <v>108</v>
      </c>
      <c r="F18" s="542">
        <f t="shared" si="0"/>
        <v>134</v>
      </c>
      <c r="G18" s="583">
        <f t="shared" si="1"/>
        <v>100</v>
      </c>
      <c r="H18" s="542">
        <f t="shared" si="2"/>
        <v>134</v>
      </c>
      <c r="I18" s="583">
        <f t="shared" si="3"/>
        <v>100</v>
      </c>
      <c r="J18" s="542">
        <f t="shared" si="4"/>
        <v>134</v>
      </c>
      <c r="K18" s="584">
        <f t="shared" si="5"/>
        <v>100</v>
      </c>
      <c r="L18" s="582">
        <v>41</v>
      </c>
      <c r="M18" s="584">
        <f t="shared" si="6"/>
        <v>37.962962962962962</v>
      </c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</row>
    <row r="19" spans="1:26" ht="19.5" customHeight="1">
      <c r="A19" s="487">
        <v>9</v>
      </c>
      <c r="B19" s="440"/>
      <c r="C19" s="422" t="str">
        <f>'29'!C19</f>
        <v>BAKALAN</v>
      </c>
      <c r="D19" s="582">
        <v>179</v>
      </c>
      <c r="E19" s="582">
        <v>144</v>
      </c>
      <c r="F19" s="542">
        <f t="shared" si="0"/>
        <v>179</v>
      </c>
      <c r="G19" s="583">
        <f t="shared" si="1"/>
        <v>100</v>
      </c>
      <c r="H19" s="542">
        <f t="shared" si="2"/>
        <v>179</v>
      </c>
      <c r="I19" s="583">
        <f t="shared" si="3"/>
        <v>100</v>
      </c>
      <c r="J19" s="542">
        <f t="shared" si="4"/>
        <v>179</v>
      </c>
      <c r="K19" s="584">
        <f t="shared" si="5"/>
        <v>100</v>
      </c>
      <c r="L19" s="582">
        <v>106</v>
      </c>
      <c r="M19" s="584">
        <f t="shared" si="6"/>
        <v>73.611111111111114</v>
      </c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</row>
    <row r="20" spans="1:26" ht="19.5" customHeight="1">
      <c r="A20" s="487">
        <v>10</v>
      </c>
      <c r="B20" s="440"/>
      <c r="C20" s="422" t="str">
        <f>'29'!C20</f>
        <v>JUMAPOLO</v>
      </c>
      <c r="D20" s="582">
        <v>259</v>
      </c>
      <c r="E20" s="582">
        <v>207</v>
      </c>
      <c r="F20" s="542">
        <f t="shared" si="0"/>
        <v>259</v>
      </c>
      <c r="G20" s="583">
        <f t="shared" si="1"/>
        <v>100</v>
      </c>
      <c r="H20" s="542">
        <f t="shared" si="2"/>
        <v>259</v>
      </c>
      <c r="I20" s="583">
        <f t="shared" si="3"/>
        <v>100</v>
      </c>
      <c r="J20" s="542">
        <f t="shared" si="4"/>
        <v>259</v>
      </c>
      <c r="K20" s="584">
        <f t="shared" si="5"/>
        <v>100</v>
      </c>
      <c r="L20" s="582">
        <v>116</v>
      </c>
      <c r="M20" s="584">
        <f t="shared" si="6"/>
        <v>56.038647342995176</v>
      </c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</row>
    <row r="21" spans="1:26" ht="19.5" customHeight="1">
      <c r="A21" s="487">
        <v>11</v>
      </c>
      <c r="B21" s="440"/>
      <c r="C21" s="422" t="str">
        <f>'29'!C21</f>
        <v>KWANGSAN</v>
      </c>
      <c r="D21" s="582">
        <v>220</v>
      </c>
      <c r="E21" s="582">
        <v>176</v>
      </c>
      <c r="F21" s="542">
        <f t="shared" si="0"/>
        <v>220</v>
      </c>
      <c r="G21" s="583">
        <f t="shared" si="1"/>
        <v>100</v>
      </c>
      <c r="H21" s="542">
        <f t="shared" si="2"/>
        <v>220</v>
      </c>
      <c r="I21" s="583">
        <f t="shared" si="3"/>
        <v>100</v>
      </c>
      <c r="J21" s="542">
        <f t="shared" si="4"/>
        <v>220</v>
      </c>
      <c r="K21" s="584">
        <f t="shared" si="5"/>
        <v>100</v>
      </c>
      <c r="L21" s="582">
        <v>99</v>
      </c>
      <c r="M21" s="584">
        <f t="shared" si="6"/>
        <v>56.25</v>
      </c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</row>
    <row r="22" spans="1:26" ht="19.5" customHeight="1">
      <c r="A22" s="487">
        <v>12</v>
      </c>
      <c r="B22" s="585"/>
      <c r="C22" s="422" t="str">
        <f>'29'!C22</f>
        <v>JATIREJO</v>
      </c>
      <c r="D22" s="582">
        <v>250</v>
      </c>
      <c r="E22" s="582">
        <v>200</v>
      </c>
      <c r="F22" s="542">
        <f t="shared" si="0"/>
        <v>250</v>
      </c>
      <c r="G22" s="583">
        <f t="shared" si="1"/>
        <v>100</v>
      </c>
      <c r="H22" s="542">
        <f t="shared" si="2"/>
        <v>250</v>
      </c>
      <c r="I22" s="583">
        <f t="shared" si="3"/>
        <v>100</v>
      </c>
      <c r="J22" s="542">
        <f t="shared" si="4"/>
        <v>250</v>
      </c>
      <c r="K22" s="584">
        <f t="shared" si="5"/>
        <v>100</v>
      </c>
      <c r="L22" s="582">
        <v>43</v>
      </c>
      <c r="M22" s="584">
        <f t="shared" si="6"/>
        <v>21.5</v>
      </c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</row>
    <row r="23" spans="1:26" ht="19.5" customHeight="1">
      <c r="A23" s="175"/>
      <c r="B23" s="138"/>
      <c r="C23" s="138"/>
      <c r="D23" s="138"/>
      <c r="E23" s="138"/>
      <c r="F23" s="138"/>
      <c r="G23" s="583"/>
      <c r="H23" s="138"/>
      <c r="I23" s="138"/>
      <c r="J23" s="138"/>
      <c r="K23" s="584"/>
      <c r="L23" s="138"/>
      <c r="M23" s="127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</row>
    <row r="24" spans="1:26" ht="19.5" customHeight="1">
      <c r="A24" s="156" t="s">
        <v>591</v>
      </c>
      <c r="B24" s="157"/>
      <c r="C24" s="418"/>
      <c r="D24" s="418">
        <f>SUM(D11:D23)</f>
        <v>2170</v>
      </c>
      <c r="E24" s="418">
        <f>SUM(E11:E22)</f>
        <v>1741</v>
      </c>
      <c r="F24" s="418">
        <f>SUM(F11:F23)</f>
        <v>2170</v>
      </c>
      <c r="G24" s="586">
        <f>F24/$D24*100</f>
        <v>100</v>
      </c>
      <c r="H24" s="418">
        <f>SUM(H11:H23)</f>
        <v>2170</v>
      </c>
      <c r="I24" s="587">
        <f>H24/$D24*100</f>
        <v>100</v>
      </c>
      <c r="J24" s="418">
        <f>SUM(J11:J23)</f>
        <v>2170</v>
      </c>
      <c r="K24" s="588">
        <f>J24/$D24*100</f>
        <v>100</v>
      </c>
      <c r="L24" s="418">
        <f>SUM(L11:L23)</f>
        <v>960</v>
      </c>
      <c r="M24" s="587">
        <f>AVERAGE(M16:M23)</f>
        <v>50.13970665590962</v>
      </c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</row>
    <row r="25" spans="1:26" ht="19.5" customHeight="1">
      <c r="A25" s="420"/>
      <c r="B25" s="420"/>
      <c r="C25" s="420"/>
      <c r="D25" s="420"/>
      <c r="E25" s="420"/>
      <c r="F25" s="420"/>
      <c r="G25" s="420"/>
      <c r="H25" s="420"/>
      <c r="I25" s="420"/>
      <c r="J25" s="420"/>
      <c r="K25" s="420"/>
      <c r="L25" s="420"/>
      <c r="M25" s="420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</row>
    <row r="26" spans="1:26" ht="19.5" customHeight="1">
      <c r="A26" s="137" t="s">
        <v>710</v>
      </c>
      <c r="B26" s="102"/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</row>
    <row r="27" spans="1:26" ht="19.5" customHeight="1">
      <c r="A27" s="102"/>
      <c r="B27" s="102"/>
      <c r="C27" s="102"/>
      <c r="D27" s="304"/>
      <c r="E27" s="304"/>
      <c r="F27" s="304"/>
      <c r="G27" s="102"/>
      <c r="H27" s="304"/>
      <c r="I27" s="102"/>
      <c r="J27" s="304"/>
      <c r="K27" s="102"/>
      <c r="L27" s="304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</row>
    <row r="28" spans="1:26" ht="19.5" customHeight="1">
      <c r="A28" s="102"/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</row>
    <row r="29" spans="1:26" ht="19.5" customHeight="1">
      <c r="A29" s="102"/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</row>
    <row r="30" spans="1:26" ht="19.5" customHeight="1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</row>
    <row r="31" spans="1:26" ht="19.5" customHeight="1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</row>
    <row r="32" spans="1:26" ht="19.5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</row>
    <row r="33" spans="1:26" ht="19.5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</row>
    <row r="34" spans="1:26" ht="19.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  <c r="Y34" s="102"/>
      <c r="Z34" s="102"/>
    </row>
    <row r="35" spans="1:26" ht="15.7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 spans="1:26" ht="15.7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</row>
    <row r="37" spans="1:26" ht="15.7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</row>
    <row r="38" spans="1:26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</row>
    <row r="39" spans="1:26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</row>
    <row r="40" spans="1:26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</row>
    <row r="41" spans="1:26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</row>
    <row r="42" spans="1:26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</row>
    <row r="43" spans="1:26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 spans="1:26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</row>
    <row r="45" spans="1:26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 spans="1:26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 spans="1:26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26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 spans="1:26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spans="1:26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 spans="1:26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 spans="1:26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 spans="1:26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spans="1:26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 spans="1:26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 spans="1:26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 spans="1:26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spans="1:26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 spans="1:26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 spans="1:26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 spans="1:26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spans="1:26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 spans="1:26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 spans="1:26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 spans="1:26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spans="1:26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 spans="1:26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 spans="1:26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 spans="1:26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 spans="1:26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 spans="1:26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 spans="1:26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 spans="1:26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 spans="1:26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 spans="1:26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 spans="1:26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 spans="1:26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 spans="1:26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 spans="1:26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 spans="1:26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 spans="1:26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 spans="1:26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 spans="1:26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 spans="1:26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 spans="1:26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 spans="1:26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 spans="1:26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 spans="1:26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 spans="1:26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 spans="1:26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 spans="1:26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 spans="1:26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 spans="1:26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 spans="1:2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 spans="1:26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 spans="1:26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 spans="1:26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 spans="1:26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 spans="1:26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 spans="1:26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 spans="1:26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 spans="1:26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 spans="1:26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 spans="1:26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 spans="1:26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 spans="1:26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 spans="1:26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 spans="1:26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 spans="1:26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 spans="1:26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 spans="1:26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 spans="1:26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 spans="1:26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 spans="1:26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 spans="1:26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 spans="1:26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 spans="1:26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 spans="1:26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 spans="1:26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 spans="1:26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 spans="1:26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 spans="1:26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 spans="1:26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 spans="1:26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 spans="1:26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 spans="1:26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 spans="1:26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 spans="1:26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 spans="1:26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 spans="1:26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 spans="1:26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 spans="1:26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 spans="1:26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 spans="1:26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 spans="1:26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 spans="1:26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 spans="1:26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 spans="1:26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 spans="1:26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 spans="1:26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 spans="1:26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 spans="1:26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 spans="1:26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 spans="1:26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 spans="1:26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 spans="1:26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 spans="1:26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 spans="1:26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 spans="1:26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 spans="1:26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 spans="1:26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 spans="1:26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 spans="1:26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 spans="1:26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 spans="1:26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 spans="1:26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 spans="1:26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 spans="1:26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 spans="1:26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 spans="1:26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 spans="1:26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 spans="1:26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 spans="1:26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 spans="1:26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 spans="1:26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 spans="1:26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 spans="1:26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 spans="1:26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 spans="1:26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 spans="1:26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 spans="1:26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 spans="1:26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 spans="1:26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 spans="1:26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 spans="1:26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 spans="1:26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 spans="1:26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 spans="1:26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 spans="1:26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 spans="1:26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 spans="1:26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 spans="1:26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 spans="1:26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 spans="1:26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 spans="1:26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 spans="1:26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 spans="1:26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 spans="1:26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 spans="1:26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 spans="1:26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 spans="1:26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 spans="1:26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 spans="1:26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 spans="1:26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 spans="1:26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 spans="1:26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 spans="1:26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 spans="1:26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 spans="1:26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 spans="1:26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 spans="1:26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 spans="1:26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 spans="1:26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 spans="1:26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 spans="1:26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 spans="1:26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 spans="1:26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 spans="1:26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 spans="1:26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 spans="1:26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 spans="1:26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 spans="1:26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 spans="1:26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 spans="1:26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 spans="1:26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 spans="1:26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</row>
    <row r="222" spans="1:26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</row>
    <row r="223" spans="1:26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</row>
    <row r="224" spans="1:26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</row>
    <row r="225" spans="1:26" ht="15.75" customHeight="1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</row>
    <row r="226" spans="1:26" ht="15.75" customHeight="1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</row>
    <row r="227" spans="1:26" ht="15.75" customHeight="1"/>
    <row r="228" spans="1:26" ht="15.75" customHeight="1"/>
    <row r="229" spans="1:26" ht="15.75" customHeight="1"/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0">
    <mergeCell ref="H7:I8"/>
    <mergeCell ref="J7:K8"/>
    <mergeCell ref="A3:M3"/>
    <mergeCell ref="A7:A9"/>
    <mergeCell ref="B7:B9"/>
    <mergeCell ref="C7:C9"/>
    <mergeCell ref="D7:D9"/>
    <mergeCell ref="E7:E9"/>
    <mergeCell ref="F7:G8"/>
    <mergeCell ref="L7:M8"/>
  </mergeCells>
  <printOptions horizontalCentered="1"/>
  <pageMargins left="1.6929133858267718" right="0.9055118110236221" top="1.1417322834645669" bottom="0.9055118110236221" header="0" footer="0"/>
  <pageSetup paperSize="9"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1000"/>
  <sheetViews>
    <sheetView topLeftCell="A2" workbookViewId="0">
      <selection activeCell="A7" sqref="A7:L25"/>
    </sheetView>
  </sheetViews>
  <sheetFormatPr defaultColWidth="14.42578125" defaultRowHeight="15" customHeight="1"/>
  <cols>
    <col min="1" max="1" width="5.7109375" customWidth="1"/>
    <col min="2" max="3" width="25.7109375" customWidth="1"/>
    <col min="4" max="12" width="10.7109375" customWidth="1"/>
    <col min="13" max="26" width="9.28515625" customWidth="1"/>
  </cols>
  <sheetData>
    <row r="1" spans="1:26" ht="15.75">
      <c r="A1" s="105" t="s">
        <v>957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5.75">
      <c r="A3" s="963" t="s">
        <v>958</v>
      </c>
      <c r="B3" s="953"/>
      <c r="C3" s="953"/>
      <c r="D3" s="953"/>
      <c r="E3" s="953"/>
      <c r="F3" s="953"/>
      <c r="G3" s="953"/>
      <c r="H3" s="953"/>
      <c r="I3" s="953"/>
      <c r="J3" s="953"/>
      <c r="K3" s="953"/>
      <c r="L3" s="953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15.75">
      <c r="A4" s="101"/>
      <c r="B4" s="101"/>
      <c r="C4" s="101"/>
      <c r="D4" s="101"/>
      <c r="E4" s="139" t="str">
        <f>'1'!$E$5</f>
        <v>KABUPATEN/KOTA</v>
      </c>
      <c r="F4" s="105" t="str">
        <f>'1'!$F$5</f>
        <v>KARANGANYAR</v>
      </c>
      <c r="G4" s="101"/>
      <c r="H4" s="101"/>
      <c r="I4" s="101"/>
      <c r="J4" s="101"/>
      <c r="K4" s="101"/>
      <c r="L4" s="101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5.75">
      <c r="A5" s="101"/>
      <c r="B5" s="101"/>
      <c r="C5" s="101"/>
      <c r="D5" s="101"/>
      <c r="E5" s="139" t="str">
        <f>'1'!$E$6</f>
        <v>TAHUN</v>
      </c>
      <c r="F5" s="105">
        <f>'1'!$F$6</f>
        <v>2023</v>
      </c>
      <c r="G5" s="101"/>
      <c r="H5" s="101"/>
      <c r="I5" s="101"/>
      <c r="J5" s="101"/>
      <c r="K5" s="101"/>
      <c r="L5" s="101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>
      <c r="A6" s="106"/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18.75" customHeight="1">
      <c r="A7" s="964" t="s">
        <v>4</v>
      </c>
      <c r="B7" s="964" t="s">
        <v>498</v>
      </c>
      <c r="C7" s="964" t="str">
        <f>'12'!C7</f>
        <v>DESA</v>
      </c>
      <c r="D7" s="988" t="s">
        <v>874</v>
      </c>
      <c r="E7" s="977"/>
      <c r="F7" s="977"/>
      <c r="G7" s="977"/>
      <c r="H7" s="977"/>
      <c r="I7" s="977"/>
      <c r="J7" s="977"/>
      <c r="K7" s="977"/>
      <c r="L7" s="978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18" customHeight="1">
      <c r="A8" s="965"/>
      <c r="B8" s="965"/>
      <c r="C8" s="965"/>
      <c r="D8" s="1020" t="s">
        <v>959</v>
      </c>
      <c r="E8" s="982"/>
      <c r="F8" s="983"/>
      <c r="G8" s="1008" t="s">
        <v>960</v>
      </c>
      <c r="H8" s="958"/>
      <c r="I8" s="958"/>
      <c r="J8" s="958"/>
      <c r="K8" s="958"/>
      <c r="L8" s="959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 ht="18" customHeight="1">
      <c r="A9" s="965"/>
      <c r="B9" s="965"/>
      <c r="C9" s="965"/>
      <c r="D9" s="971"/>
      <c r="E9" s="967"/>
      <c r="F9" s="968"/>
      <c r="G9" s="1008" t="s">
        <v>961</v>
      </c>
      <c r="H9" s="958"/>
      <c r="I9" s="958"/>
      <c r="J9" s="1008" t="s">
        <v>962</v>
      </c>
      <c r="K9" s="958"/>
      <c r="L9" s="959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</row>
    <row r="10" spans="1:26" ht="18" customHeight="1">
      <c r="A10" s="955"/>
      <c r="B10" s="955"/>
      <c r="C10" s="955"/>
      <c r="D10" s="172" t="s">
        <v>8</v>
      </c>
      <c r="E10" s="172" t="s">
        <v>9</v>
      </c>
      <c r="F10" s="172" t="s">
        <v>454</v>
      </c>
      <c r="G10" s="172" t="s">
        <v>8</v>
      </c>
      <c r="H10" s="172" t="s">
        <v>9</v>
      </c>
      <c r="I10" s="172" t="s">
        <v>454</v>
      </c>
      <c r="J10" s="172" t="s">
        <v>8</v>
      </c>
      <c r="K10" s="172" t="s">
        <v>9</v>
      </c>
      <c r="L10" s="172" t="s">
        <v>454</v>
      </c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</row>
    <row r="11" spans="1:26">
      <c r="A11" s="115">
        <v>1</v>
      </c>
      <c r="B11" s="142">
        <v>2</v>
      </c>
      <c r="C11" s="115">
        <v>3</v>
      </c>
      <c r="D11" s="115">
        <v>4</v>
      </c>
      <c r="E11" s="115">
        <v>5</v>
      </c>
      <c r="F11" s="115">
        <v>6</v>
      </c>
      <c r="G11" s="115">
        <v>7</v>
      </c>
      <c r="H11" s="115">
        <v>8</v>
      </c>
      <c r="I11" s="115">
        <v>9</v>
      </c>
      <c r="J11" s="115">
        <v>10</v>
      </c>
      <c r="K11" s="115">
        <v>11</v>
      </c>
      <c r="L11" s="115">
        <v>12</v>
      </c>
      <c r="M11" s="119"/>
      <c r="N11" s="119"/>
      <c r="O11" s="119"/>
      <c r="P11" s="119"/>
      <c r="Q11" s="119"/>
      <c r="R11" s="119"/>
      <c r="S11" s="119"/>
      <c r="T11" s="119"/>
      <c r="U11" s="119"/>
      <c r="V11" s="119"/>
      <c r="W11" s="119"/>
      <c r="X11" s="119"/>
      <c r="Y11" s="119"/>
      <c r="Z11" s="119"/>
    </row>
    <row r="12" spans="1:26" ht="15.75">
      <c r="A12" s="487">
        <v>1</v>
      </c>
      <c r="B12" s="199" t="str">
        <f>'9'!B9</f>
        <v>JUMAPOLO</v>
      </c>
      <c r="C12" s="422" t="str">
        <f>'29'!C11</f>
        <v>PASEBAN</v>
      </c>
      <c r="D12" s="542">
        <v>81</v>
      </c>
      <c r="E12" s="542">
        <v>76</v>
      </c>
      <c r="F12" s="589">
        <f t="shared" ref="F12:F23" si="0">SUM(D12:E12)</f>
        <v>157</v>
      </c>
      <c r="G12" s="590">
        <v>69</v>
      </c>
      <c r="H12" s="590">
        <v>61</v>
      </c>
      <c r="I12" s="589">
        <f t="shared" ref="I12:I23" si="1">SUM(G12:H12)</f>
        <v>130</v>
      </c>
      <c r="J12" s="591">
        <f t="shared" ref="J12:L12" si="2">G12/D12*100</f>
        <v>85.18518518518519</v>
      </c>
      <c r="K12" s="591">
        <f t="shared" si="2"/>
        <v>80.26315789473685</v>
      </c>
      <c r="L12" s="591">
        <f t="shared" si="2"/>
        <v>82.802547770700642</v>
      </c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 ht="15.75">
      <c r="A13" s="487">
        <v>2</v>
      </c>
      <c r="B13" s="199"/>
      <c r="C13" s="422" t="str">
        <f>'29'!C12</f>
        <v>LEMAHBANG</v>
      </c>
      <c r="D13" s="542">
        <v>92</v>
      </c>
      <c r="E13" s="542">
        <v>98</v>
      </c>
      <c r="F13" s="589">
        <f t="shared" si="0"/>
        <v>190</v>
      </c>
      <c r="G13" s="590">
        <v>42</v>
      </c>
      <c r="H13" s="590">
        <v>61</v>
      </c>
      <c r="I13" s="589">
        <f t="shared" si="1"/>
        <v>103</v>
      </c>
      <c r="J13" s="591">
        <f t="shared" ref="J13:L13" si="3">G13/D13*100</f>
        <v>45.652173913043477</v>
      </c>
      <c r="K13" s="591">
        <f t="shared" si="3"/>
        <v>62.244897959183675</v>
      </c>
      <c r="L13" s="591">
        <f t="shared" si="3"/>
        <v>54.210526315789473</v>
      </c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</row>
    <row r="14" spans="1:26" ht="15.75">
      <c r="A14" s="487">
        <v>3</v>
      </c>
      <c r="B14" s="199"/>
      <c r="C14" s="422" t="str">
        <f>'29'!C13</f>
        <v>KARANGBANGUN</v>
      </c>
      <c r="D14" s="542">
        <v>96</v>
      </c>
      <c r="E14" s="542">
        <v>85</v>
      </c>
      <c r="F14" s="589">
        <f t="shared" si="0"/>
        <v>181</v>
      </c>
      <c r="G14" s="590">
        <v>79</v>
      </c>
      <c r="H14" s="590">
        <v>100</v>
      </c>
      <c r="I14" s="589">
        <f t="shared" si="1"/>
        <v>179</v>
      </c>
      <c r="J14" s="591">
        <f t="shared" ref="J14:L14" si="4">G14/D14*100</f>
        <v>82.291666666666657</v>
      </c>
      <c r="K14" s="591">
        <f t="shared" si="4"/>
        <v>117.64705882352942</v>
      </c>
      <c r="L14" s="591">
        <f t="shared" si="4"/>
        <v>98.895027624309392</v>
      </c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</row>
    <row r="15" spans="1:26" ht="15.75">
      <c r="A15" s="487">
        <v>4</v>
      </c>
      <c r="B15" s="199"/>
      <c r="C15" s="422" t="str">
        <f>'29'!C14</f>
        <v>PLOSO</v>
      </c>
      <c r="D15" s="542">
        <v>86</v>
      </c>
      <c r="E15" s="542">
        <v>84</v>
      </c>
      <c r="F15" s="589">
        <f t="shared" si="0"/>
        <v>170</v>
      </c>
      <c r="G15" s="590">
        <v>76</v>
      </c>
      <c r="H15" s="590">
        <v>75</v>
      </c>
      <c r="I15" s="589">
        <f t="shared" si="1"/>
        <v>151</v>
      </c>
      <c r="J15" s="591">
        <f t="shared" ref="J15:L15" si="5">G15/D15*100</f>
        <v>88.372093023255815</v>
      </c>
      <c r="K15" s="591">
        <f t="shared" si="5"/>
        <v>89.285714285714292</v>
      </c>
      <c r="L15" s="591">
        <f t="shared" si="5"/>
        <v>88.823529411764696</v>
      </c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</row>
    <row r="16" spans="1:26" ht="15.75">
      <c r="A16" s="487">
        <v>5</v>
      </c>
      <c r="B16" s="199"/>
      <c r="C16" s="422" t="str">
        <f>'29'!C15</f>
        <v>GIRIWONDO</v>
      </c>
      <c r="D16" s="542">
        <v>99</v>
      </c>
      <c r="E16" s="542">
        <v>70</v>
      </c>
      <c r="F16" s="589">
        <f t="shared" si="0"/>
        <v>169</v>
      </c>
      <c r="G16" s="590">
        <v>80</v>
      </c>
      <c r="H16" s="590">
        <v>64</v>
      </c>
      <c r="I16" s="589">
        <f t="shared" si="1"/>
        <v>144</v>
      </c>
      <c r="J16" s="591">
        <f t="shared" ref="J16:L16" si="6">G16/D16*100</f>
        <v>80.808080808080803</v>
      </c>
      <c r="K16" s="591">
        <f t="shared" si="6"/>
        <v>91.428571428571431</v>
      </c>
      <c r="L16" s="591">
        <f t="shared" si="6"/>
        <v>85.207100591715985</v>
      </c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</row>
    <row r="17" spans="1:26" ht="15.75">
      <c r="A17" s="487">
        <v>6</v>
      </c>
      <c r="B17" s="199"/>
      <c r="C17" s="422" t="str">
        <f>'29'!C16</f>
        <v>KADIPIRO</v>
      </c>
      <c r="D17" s="542">
        <v>93</v>
      </c>
      <c r="E17" s="542">
        <v>92</v>
      </c>
      <c r="F17" s="589">
        <f t="shared" si="0"/>
        <v>185</v>
      </c>
      <c r="G17" s="590">
        <v>77</v>
      </c>
      <c r="H17" s="590">
        <v>72</v>
      </c>
      <c r="I17" s="589">
        <f t="shared" si="1"/>
        <v>149</v>
      </c>
      <c r="J17" s="591">
        <f t="shared" ref="J17:L17" si="7">G17/D17*100</f>
        <v>82.795698924731184</v>
      </c>
      <c r="K17" s="591">
        <f t="shared" si="7"/>
        <v>78.260869565217391</v>
      </c>
      <c r="L17" s="591">
        <f t="shared" si="7"/>
        <v>80.540540540540533</v>
      </c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</row>
    <row r="18" spans="1:26" ht="15.75">
      <c r="A18" s="487">
        <v>7</v>
      </c>
      <c r="B18" s="199"/>
      <c r="C18" s="422" t="str">
        <f>'29'!C17</f>
        <v>JUMANTORO</v>
      </c>
      <c r="D18" s="542">
        <v>117</v>
      </c>
      <c r="E18" s="542">
        <v>127</v>
      </c>
      <c r="F18" s="589">
        <f t="shared" si="0"/>
        <v>244</v>
      </c>
      <c r="G18" s="590">
        <v>80</v>
      </c>
      <c r="H18" s="590">
        <v>94</v>
      </c>
      <c r="I18" s="589">
        <f t="shared" si="1"/>
        <v>174</v>
      </c>
      <c r="J18" s="591">
        <f t="shared" ref="J18:L18" si="8">G18/D18*100</f>
        <v>68.376068376068375</v>
      </c>
      <c r="K18" s="591">
        <f t="shared" si="8"/>
        <v>74.015748031496059</v>
      </c>
      <c r="L18" s="591">
        <f t="shared" si="8"/>
        <v>71.311475409836063</v>
      </c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</row>
    <row r="19" spans="1:26" ht="15.75">
      <c r="A19" s="487">
        <v>8</v>
      </c>
      <c r="B19" s="199"/>
      <c r="C19" s="422" t="str">
        <f>'29'!C18</f>
        <v>KEDAWUNG</v>
      </c>
      <c r="D19" s="542">
        <v>73</v>
      </c>
      <c r="E19" s="542">
        <v>74</v>
      </c>
      <c r="F19" s="589">
        <f t="shared" si="0"/>
        <v>147</v>
      </c>
      <c r="G19" s="590">
        <v>65</v>
      </c>
      <c r="H19" s="590">
        <v>70</v>
      </c>
      <c r="I19" s="589">
        <f t="shared" si="1"/>
        <v>135</v>
      </c>
      <c r="J19" s="591">
        <f t="shared" ref="J19:L19" si="9">G19/D19*100</f>
        <v>89.041095890410958</v>
      </c>
      <c r="K19" s="591">
        <f t="shared" si="9"/>
        <v>94.594594594594597</v>
      </c>
      <c r="L19" s="591">
        <f t="shared" si="9"/>
        <v>91.83673469387756</v>
      </c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</row>
    <row r="20" spans="1:26" ht="15.75">
      <c r="A20" s="487">
        <v>9</v>
      </c>
      <c r="B20" s="199"/>
      <c r="C20" s="422" t="str">
        <f>'29'!C19</f>
        <v>BAKALAN</v>
      </c>
      <c r="D20" s="542">
        <v>97</v>
      </c>
      <c r="E20" s="542">
        <v>90</v>
      </c>
      <c r="F20" s="589">
        <f t="shared" si="0"/>
        <v>187</v>
      </c>
      <c r="G20" s="590">
        <v>82</v>
      </c>
      <c r="H20" s="590">
        <v>81</v>
      </c>
      <c r="I20" s="589">
        <f t="shared" si="1"/>
        <v>163</v>
      </c>
      <c r="J20" s="591">
        <f t="shared" ref="J20:L20" si="10">G20/D20*100</f>
        <v>84.536082474226802</v>
      </c>
      <c r="K20" s="591">
        <f t="shared" si="10"/>
        <v>90</v>
      </c>
      <c r="L20" s="591">
        <f t="shared" si="10"/>
        <v>87.165775401069524</v>
      </c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</row>
    <row r="21" spans="1:26" ht="15.75" customHeight="1">
      <c r="A21" s="487">
        <v>10</v>
      </c>
      <c r="B21" s="199"/>
      <c r="C21" s="422" t="str">
        <f>'29'!C20</f>
        <v>JUMAPOLO</v>
      </c>
      <c r="D21" s="542">
        <v>145</v>
      </c>
      <c r="E21" s="542">
        <v>140</v>
      </c>
      <c r="F21" s="589">
        <f t="shared" si="0"/>
        <v>285</v>
      </c>
      <c r="G21" s="590">
        <v>126</v>
      </c>
      <c r="H21" s="590">
        <v>122</v>
      </c>
      <c r="I21" s="589">
        <f t="shared" si="1"/>
        <v>248</v>
      </c>
      <c r="J21" s="591">
        <f t="shared" ref="J21:L21" si="11">G21/D21*100</f>
        <v>86.896551724137922</v>
      </c>
      <c r="K21" s="591">
        <f t="shared" si="11"/>
        <v>87.142857142857139</v>
      </c>
      <c r="L21" s="591">
        <f t="shared" si="11"/>
        <v>87.017543859649123</v>
      </c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</row>
    <row r="22" spans="1:26" ht="15.75" customHeight="1">
      <c r="A22" s="487">
        <v>11</v>
      </c>
      <c r="B22" s="199"/>
      <c r="C22" s="422" t="str">
        <f>'29'!C21</f>
        <v>KWANGSAN</v>
      </c>
      <c r="D22" s="542">
        <v>155</v>
      </c>
      <c r="E22" s="542">
        <v>114</v>
      </c>
      <c r="F22" s="589">
        <f t="shared" si="0"/>
        <v>269</v>
      </c>
      <c r="G22" s="590">
        <v>132</v>
      </c>
      <c r="H22" s="590">
        <v>108</v>
      </c>
      <c r="I22" s="589">
        <f t="shared" si="1"/>
        <v>240</v>
      </c>
      <c r="J22" s="591">
        <f t="shared" ref="J22:L22" si="12">G22/D22*100</f>
        <v>85.161290322580641</v>
      </c>
      <c r="K22" s="591">
        <f t="shared" si="12"/>
        <v>94.73684210526315</v>
      </c>
      <c r="L22" s="591">
        <f t="shared" si="12"/>
        <v>89.219330855018583</v>
      </c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</row>
    <row r="23" spans="1:26" ht="15.75" customHeight="1">
      <c r="A23" s="487">
        <v>12</v>
      </c>
      <c r="B23" s="431"/>
      <c r="C23" s="422" t="str">
        <f>'29'!C22</f>
        <v>JATIREJO</v>
      </c>
      <c r="D23" s="542">
        <v>129</v>
      </c>
      <c r="E23" s="542">
        <v>145</v>
      </c>
      <c r="F23" s="589">
        <f t="shared" si="0"/>
        <v>274</v>
      </c>
      <c r="G23" s="590">
        <v>80</v>
      </c>
      <c r="H23" s="590">
        <v>106</v>
      </c>
      <c r="I23" s="589">
        <f t="shared" si="1"/>
        <v>186</v>
      </c>
      <c r="J23" s="591">
        <f t="shared" ref="J23:L23" si="13">G23/D23*100</f>
        <v>62.015503875968989</v>
      </c>
      <c r="K23" s="591">
        <f t="shared" si="13"/>
        <v>73.103448275862064</v>
      </c>
      <c r="L23" s="591">
        <f t="shared" si="13"/>
        <v>67.883211678832112</v>
      </c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</row>
    <row r="24" spans="1:26" ht="15.75" customHeight="1">
      <c r="A24" s="126"/>
      <c r="B24" s="203"/>
      <c r="C24" s="203"/>
      <c r="D24" s="226"/>
      <c r="E24" s="226"/>
      <c r="F24" s="226"/>
      <c r="G24" s="226"/>
      <c r="H24" s="236"/>
      <c r="I24" s="226"/>
      <c r="J24" s="130"/>
      <c r="K24" s="294"/>
      <c r="L24" s="130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</row>
    <row r="25" spans="1:26" ht="15.75" customHeight="1">
      <c r="A25" s="156" t="s">
        <v>591</v>
      </c>
      <c r="B25" s="157"/>
      <c r="C25" s="418"/>
      <c r="D25" s="237">
        <f t="shared" ref="D25:I25" si="14">SUM(D12:D24)</f>
        <v>1263</v>
      </c>
      <c r="E25" s="237">
        <f t="shared" si="14"/>
        <v>1195</v>
      </c>
      <c r="F25" s="237">
        <f t="shared" si="14"/>
        <v>2458</v>
      </c>
      <c r="G25" s="237">
        <f t="shared" si="14"/>
        <v>988</v>
      </c>
      <c r="H25" s="237">
        <f t="shared" si="14"/>
        <v>1014</v>
      </c>
      <c r="I25" s="237">
        <f t="shared" si="14"/>
        <v>2002</v>
      </c>
      <c r="J25" s="136">
        <f t="shared" ref="J25:L25" si="15">G25/D25*100</f>
        <v>78.226444972288206</v>
      </c>
      <c r="K25" s="136">
        <f t="shared" si="15"/>
        <v>84.853556485355654</v>
      </c>
      <c r="L25" s="136">
        <f t="shared" si="15"/>
        <v>81.448331977217251</v>
      </c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</row>
    <row r="26" spans="1:26" ht="15.75" customHeight="1">
      <c r="A26" s="420"/>
      <c r="B26" s="420"/>
      <c r="C26" s="420"/>
      <c r="D26" s="163"/>
      <c r="E26" s="163"/>
      <c r="F26" s="163"/>
      <c r="G26" s="163"/>
      <c r="H26" s="163"/>
      <c r="I26" s="163"/>
      <c r="J26" s="163"/>
      <c r="K26" s="163"/>
      <c r="L26" s="163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</row>
    <row r="27" spans="1:26" ht="15.75" customHeight="1">
      <c r="A27" s="137" t="s">
        <v>710</v>
      </c>
      <c r="B27" s="102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</row>
    <row r="28" spans="1:26" ht="15.75" customHeight="1">
      <c r="A28" s="102"/>
      <c r="B28" s="102"/>
      <c r="C28" s="102"/>
      <c r="D28" s="102"/>
      <c r="E28" s="102"/>
      <c r="F28" s="102"/>
      <c r="G28" s="270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</row>
    <row r="29" spans="1:26" ht="15.75" customHeight="1">
      <c r="A29" s="102"/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</row>
    <row r="30" spans="1:26" ht="15.75" customHeight="1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</row>
    <row r="31" spans="1:26" ht="15.75" customHeight="1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</row>
    <row r="32" spans="1:26" ht="15.75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</row>
    <row r="33" spans="1:26" ht="15.75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</row>
    <row r="34" spans="1:26" ht="19.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</row>
    <row r="35" spans="1:26" ht="15.7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 spans="1:26" ht="15.7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</row>
    <row r="37" spans="1:26" ht="15.7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</row>
    <row r="38" spans="1:26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</row>
    <row r="39" spans="1:26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</row>
    <row r="40" spans="1:26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</row>
    <row r="41" spans="1:26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</row>
    <row r="42" spans="1:26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</row>
    <row r="43" spans="1:26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 spans="1:26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</row>
    <row r="45" spans="1:26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 spans="1:26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 spans="1:26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26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 spans="1:26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spans="1:26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 spans="1:26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 spans="1:26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 spans="1:26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spans="1:26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 spans="1:26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 spans="1:26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 spans="1:26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spans="1:26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 spans="1:26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 spans="1:26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 spans="1:26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spans="1:26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 spans="1:26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 spans="1:26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 spans="1:26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spans="1:26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 spans="1:26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 spans="1:26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 spans="1:26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 spans="1:26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 spans="1:26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 spans="1:26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 spans="1:26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 spans="1:26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 spans="1:26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 spans="1:26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 spans="1:26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 spans="1:26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 spans="1:26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 spans="1:26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 spans="1:26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 spans="1:26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 spans="1:26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 spans="1:26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 spans="1:26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 spans="1:26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 spans="1:26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 spans="1:26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 spans="1:26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 spans="1:26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 spans="1:26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 spans="1:26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 spans="1:26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 spans="1:2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 spans="1:26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 spans="1:26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 spans="1:26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 spans="1:26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 spans="1:26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 spans="1:26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 spans="1:26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 spans="1:26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 spans="1:26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 spans="1:26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 spans="1:26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 spans="1:26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 spans="1:26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 spans="1:26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 spans="1:26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 spans="1:26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 spans="1:26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 spans="1:26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 spans="1:26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 spans="1:26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 spans="1:26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 spans="1:26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 spans="1:26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 spans="1:26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 spans="1:26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 spans="1:26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 spans="1:26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 spans="1:26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 spans="1:26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 spans="1:26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 spans="1:26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 spans="1:26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 spans="1:26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 spans="1:26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 spans="1:26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 spans="1:26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 spans="1:26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 spans="1:26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 spans="1:26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 spans="1:26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 spans="1:26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 spans="1:26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 spans="1:26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 spans="1:26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 spans="1:26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 spans="1:26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 spans="1:26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 spans="1:26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 spans="1:26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 spans="1:26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 spans="1:26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 spans="1:26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 spans="1:26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 spans="1:26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 spans="1:26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 spans="1:26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 spans="1:26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 spans="1:26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 spans="1:26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 spans="1:26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 spans="1:26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 spans="1:26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 spans="1:26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 spans="1:26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 spans="1:26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 spans="1:26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 spans="1:26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 spans="1:26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 spans="1:26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 spans="1:26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 spans="1:26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 spans="1:26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 spans="1:26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 spans="1:26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 spans="1:26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 spans="1:26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 spans="1:26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 spans="1:26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 spans="1:26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 spans="1:26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 spans="1:26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 spans="1:26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 spans="1:26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 spans="1:26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 spans="1:26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 spans="1:26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 spans="1:26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 spans="1:26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 spans="1:26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 spans="1:26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 spans="1:26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 spans="1:26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 spans="1:26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 spans="1:26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 spans="1:26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 spans="1:26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 spans="1:26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 spans="1:26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 spans="1:26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 spans="1:26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 spans="1:26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 spans="1:26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 spans="1:26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 spans="1:26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 spans="1:26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 spans="1:26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 spans="1:26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 spans="1:26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 spans="1:26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 spans="1:26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 spans="1:26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 spans="1:26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 spans="1:26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 spans="1:26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 spans="1:26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 spans="1:26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 spans="1:26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 spans="1:26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 spans="1:26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 spans="1:26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 spans="1:26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 spans="1:26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</row>
    <row r="222" spans="1:26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</row>
    <row r="223" spans="1:26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</row>
    <row r="224" spans="1:26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</row>
    <row r="225" spans="1:26" ht="15.75" customHeight="1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</row>
    <row r="226" spans="1:26" ht="15.75" customHeight="1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</row>
    <row r="227" spans="1:26" ht="15.75" customHeight="1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</row>
    <row r="228" spans="1:26" ht="15.75" customHeight="1"/>
    <row r="229" spans="1:26" ht="15.75" customHeight="1"/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G9:I9"/>
    <mergeCell ref="J9:L9"/>
    <mergeCell ref="A3:L3"/>
    <mergeCell ref="A7:A10"/>
    <mergeCell ref="B7:B10"/>
    <mergeCell ref="C7:C10"/>
    <mergeCell ref="D7:L7"/>
    <mergeCell ref="D8:F9"/>
    <mergeCell ref="G8:L8"/>
  </mergeCells>
  <printOptions horizontalCentered="1"/>
  <pageMargins left="0.91" right="0.59" top="1.1417322834645669" bottom="0.9055118110236221" header="0" footer="0"/>
  <pageSetup paperSize="9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AF1000"/>
  <sheetViews>
    <sheetView workbookViewId="0">
      <selection activeCell="A3" sqref="A3:L3"/>
    </sheetView>
  </sheetViews>
  <sheetFormatPr defaultColWidth="14.42578125" defaultRowHeight="15" customHeight="1"/>
  <cols>
    <col min="1" max="1" width="5.7109375" customWidth="1"/>
    <col min="2" max="3" width="21.7109375" customWidth="1"/>
    <col min="4" max="4" width="18.7109375" customWidth="1"/>
    <col min="5" max="6" width="15.7109375" customWidth="1"/>
    <col min="7" max="7" width="18.7109375" customWidth="1"/>
    <col min="8" max="9" width="15.7109375" customWidth="1"/>
    <col min="10" max="10" width="17.28515625" customWidth="1"/>
    <col min="11" max="12" width="15.5703125" customWidth="1"/>
    <col min="13" max="13" width="16.5703125" customWidth="1"/>
    <col min="14" max="14" width="15" customWidth="1"/>
    <col min="15" max="15" width="15.7109375" customWidth="1"/>
    <col min="16" max="16" width="13.7109375" customWidth="1"/>
    <col min="17" max="17" width="13" customWidth="1"/>
    <col min="18" max="18" width="13.42578125" customWidth="1"/>
    <col min="19" max="20" width="11.7109375" customWidth="1"/>
    <col min="21" max="23" width="8.28515625" customWidth="1"/>
    <col min="24" max="24" width="14" customWidth="1"/>
    <col min="25" max="25" width="12.7109375" customWidth="1"/>
    <col min="26" max="26" width="14.28515625" customWidth="1"/>
    <col min="27" max="27" width="16" customWidth="1"/>
    <col min="28" max="28" width="16.42578125" customWidth="1"/>
    <col min="29" max="32" width="8.28515625" customWidth="1"/>
  </cols>
  <sheetData>
    <row r="1" spans="1:32" ht="15.75">
      <c r="A1" s="100" t="s">
        <v>963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</row>
    <row r="2" spans="1:32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</row>
    <row r="3" spans="1:32" ht="16.5">
      <c r="A3" s="1033" t="s">
        <v>964</v>
      </c>
      <c r="B3" s="953"/>
      <c r="C3" s="953"/>
      <c r="D3" s="953"/>
      <c r="E3" s="953"/>
      <c r="F3" s="953"/>
      <c r="G3" s="953"/>
      <c r="H3" s="953"/>
      <c r="I3" s="953"/>
      <c r="J3" s="953"/>
      <c r="K3" s="953"/>
      <c r="L3" s="953"/>
      <c r="M3" s="275"/>
      <c r="N3" s="275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</row>
    <row r="4" spans="1:32" ht="16.5">
      <c r="A4" s="101"/>
      <c r="B4" s="101"/>
      <c r="C4" s="101"/>
      <c r="D4" s="101"/>
      <c r="E4" s="101"/>
      <c r="F4" s="139" t="str">
        <f>'1'!$E$5</f>
        <v>KABUPATEN/KOTA</v>
      </c>
      <c r="G4" s="105" t="str">
        <f>'1'!$F$5</f>
        <v>KARANGANYAR</v>
      </c>
      <c r="H4" s="101"/>
      <c r="I4" s="101"/>
      <c r="J4" s="101"/>
      <c r="K4" s="275"/>
      <c r="L4" s="275"/>
      <c r="M4" s="275"/>
      <c r="N4" s="275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99"/>
      <c r="AA4" s="102"/>
      <c r="AB4" s="102"/>
      <c r="AC4" s="102"/>
      <c r="AD4" s="102"/>
      <c r="AE4" s="102"/>
      <c r="AF4" s="102"/>
    </row>
    <row r="5" spans="1:32" ht="16.5">
      <c r="A5" s="101"/>
      <c r="B5" s="101"/>
      <c r="C5" s="101"/>
      <c r="D5" s="101"/>
      <c r="E5" s="101"/>
      <c r="F5" s="139" t="str">
        <f>'1'!$E$6</f>
        <v>TAHUN</v>
      </c>
      <c r="G5" s="105">
        <f>'1'!$F$6</f>
        <v>2023</v>
      </c>
      <c r="H5" s="101"/>
      <c r="I5" s="101"/>
      <c r="J5" s="101"/>
      <c r="K5" s="275"/>
      <c r="L5" s="275"/>
      <c r="M5" s="275"/>
      <c r="N5" s="275"/>
      <c r="O5" s="102"/>
      <c r="P5" s="102"/>
      <c r="Q5" s="102"/>
      <c r="R5" s="162"/>
      <c r="S5" s="162"/>
      <c r="T5" s="162"/>
      <c r="U5" s="162"/>
      <c r="V5" s="162"/>
      <c r="W5" s="162"/>
      <c r="X5" s="102"/>
      <c r="Y5" s="102"/>
      <c r="Z5" s="199"/>
      <c r="AA5" s="162"/>
      <c r="AB5" s="162"/>
      <c r="AC5" s="162"/>
      <c r="AD5" s="162"/>
      <c r="AE5" s="162"/>
      <c r="AF5" s="162"/>
    </row>
    <row r="6" spans="1:32">
      <c r="A6" s="106"/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</row>
    <row r="7" spans="1:32" ht="36.75" customHeight="1">
      <c r="A7" s="986" t="s">
        <v>4</v>
      </c>
      <c r="B7" s="986" t="s">
        <v>498</v>
      </c>
      <c r="C7" s="986" t="str">
        <f>'12'!C7</f>
        <v>DESA</v>
      </c>
      <c r="D7" s="975" t="s">
        <v>965</v>
      </c>
      <c r="E7" s="976" t="s">
        <v>966</v>
      </c>
      <c r="F7" s="978"/>
      <c r="G7" s="975" t="s">
        <v>967</v>
      </c>
      <c r="H7" s="976" t="s">
        <v>968</v>
      </c>
      <c r="I7" s="978"/>
      <c r="J7" s="975" t="s">
        <v>969</v>
      </c>
      <c r="K7" s="976" t="s">
        <v>970</v>
      </c>
      <c r="L7" s="978"/>
      <c r="M7" s="976" t="s">
        <v>971</v>
      </c>
      <c r="N7" s="978"/>
      <c r="O7" s="7"/>
      <c r="P7" s="162"/>
      <c r="Q7" s="102"/>
      <c r="R7" s="102"/>
      <c r="S7" s="102"/>
      <c r="T7" s="7"/>
      <c r="U7" s="7"/>
      <c r="V7" s="7"/>
      <c r="W7" s="7"/>
      <c r="X7" s="7"/>
      <c r="Y7" s="162"/>
      <c r="Z7" s="102"/>
      <c r="AA7" s="102"/>
      <c r="AB7" s="102"/>
      <c r="AC7" s="102"/>
      <c r="AD7" s="102"/>
      <c r="AE7" s="102"/>
      <c r="AF7" s="102"/>
    </row>
    <row r="8" spans="1:32" ht="24.75" customHeight="1">
      <c r="A8" s="955"/>
      <c r="B8" s="955"/>
      <c r="C8" s="955"/>
      <c r="D8" s="955"/>
      <c r="E8" s="111" t="s">
        <v>326</v>
      </c>
      <c r="F8" s="201" t="s">
        <v>30</v>
      </c>
      <c r="G8" s="955"/>
      <c r="H8" s="111" t="s">
        <v>851</v>
      </c>
      <c r="I8" s="201" t="s">
        <v>30</v>
      </c>
      <c r="J8" s="955"/>
      <c r="K8" s="111" t="s">
        <v>851</v>
      </c>
      <c r="L8" s="201" t="s">
        <v>30</v>
      </c>
      <c r="M8" s="111" t="s">
        <v>851</v>
      </c>
      <c r="N8" s="201" t="s">
        <v>30</v>
      </c>
      <c r="O8" s="189"/>
      <c r="P8" s="189"/>
      <c r="Q8" s="102"/>
      <c r="R8" s="102"/>
      <c r="S8" s="102"/>
      <c r="T8" s="102"/>
      <c r="U8" s="102"/>
      <c r="V8" s="102"/>
      <c r="W8" s="102"/>
      <c r="X8" s="102"/>
      <c r="Y8" s="102"/>
      <c r="Z8" s="102"/>
      <c r="AA8" s="102"/>
      <c r="AB8" s="102"/>
      <c r="AC8" s="102"/>
      <c r="AD8" s="102"/>
      <c r="AE8" s="102"/>
      <c r="AF8" s="102"/>
    </row>
    <row r="9" spans="1:32" ht="16.5" customHeight="1">
      <c r="A9" s="115">
        <v>1</v>
      </c>
      <c r="B9" s="142">
        <v>2</v>
      </c>
      <c r="C9" s="115">
        <v>3</v>
      </c>
      <c r="D9" s="115">
        <v>4</v>
      </c>
      <c r="E9" s="115">
        <v>5</v>
      </c>
      <c r="F9" s="115">
        <v>6</v>
      </c>
      <c r="G9" s="115">
        <v>7</v>
      </c>
      <c r="H9" s="115">
        <v>8</v>
      </c>
      <c r="I9" s="115">
        <v>9</v>
      </c>
      <c r="J9" s="115">
        <v>10</v>
      </c>
      <c r="K9" s="115">
        <v>11</v>
      </c>
      <c r="L9" s="115">
        <v>12</v>
      </c>
      <c r="M9" s="115">
        <v>13</v>
      </c>
      <c r="N9" s="115">
        <v>14</v>
      </c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</row>
    <row r="10" spans="1:32" ht="16.5" customHeight="1">
      <c r="A10" s="487">
        <v>1</v>
      </c>
      <c r="B10" s="416" t="str">
        <f>'9'!B9</f>
        <v>JUMAPOLO</v>
      </c>
      <c r="C10" s="592" t="str">
        <f>'29'!C11</f>
        <v>PASEBAN</v>
      </c>
      <c r="D10" s="593">
        <v>122</v>
      </c>
      <c r="E10" s="594">
        <v>17</v>
      </c>
      <c r="F10" s="595">
        <f t="shared" ref="F10:F21" si="0">E10/D10*100</f>
        <v>13.934426229508196</v>
      </c>
      <c r="G10" s="596">
        <f t="shared" ref="G10:G21" si="1">D10</f>
        <v>122</v>
      </c>
      <c r="H10" s="594">
        <v>16</v>
      </c>
      <c r="I10" s="595">
        <f t="shared" ref="I10:I21" si="2">H10/G10*100</f>
        <v>13.114754098360656</v>
      </c>
      <c r="J10" s="596">
        <f t="shared" ref="J10:J21" si="3">G10</f>
        <v>122</v>
      </c>
      <c r="K10" s="594">
        <v>5</v>
      </c>
      <c r="L10" s="595">
        <f t="shared" ref="L10:L21" si="4">K10/J10*100</f>
        <v>4.0983606557377046</v>
      </c>
      <c r="M10" s="597">
        <v>1</v>
      </c>
      <c r="N10" s="595">
        <f t="shared" ref="N10:N21" si="5">M10/J10*100</f>
        <v>0.81967213114754101</v>
      </c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02"/>
    </row>
    <row r="11" spans="1:32" ht="16.5" customHeight="1">
      <c r="A11" s="487">
        <v>2</v>
      </c>
      <c r="B11" s="416"/>
      <c r="C11" s="592" t="str">
        <f>'29'!C12</f>
        <v>LEMAHBANG</v>
      </c>
      <c r="D11" s="593">
        <v>95</v>
      </c>
      <c r="E11" s="594">
        <v>13</v>
      </c>
      <c r="F11" s="595">
        <f t="shared" si="0"/>
        <v>13.684210526315791</v>
      </c>
      <c r="G11" s="596">
        <f t="shared" si="1"/>
        <v>95</v>
      </c>
      <c r="H11" s="594">
        <v>15</v>
      </c>
      <c r="I11" s="595">
        <f t="shared" si="2"/>
        <v>15.789473684210526</v>
      </c>
      <c r="J11" s="596">
        <f t="shared" si="3"/>
        <v>95</v>
      </c>
      <c r="K11" s="594">
        <v>5</v>
      </c>
      <c r="L11" s="595">
        <f t="shared" si="4"/>
        <v>5.2631578947368416</v>
      </c>
      <c r="M11" s="597">
        <v>0</v>
      </c>
      <c r="N11" s="595">
        <f t="shared" si="5"/>
        <v>0</v>
      </c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</row>
    <row r="12" spans="1:32" ht="16.5" customHeight="1">
      <c r="A12" s="487">
        <v>3</v>
      </c>
      <c r="B12" s="416"/>
      <c r="C12" s="592" t="str">
        <f>'29'!C13</f>
        <v>KARANGBANGUN</v>
      </c>
      <c r="D12" s="593">
        <v>131</v>
      </c>
      <c r="E12" s="594">
        <v>6</v>
      </c>
      <c r="F12" s="595">
        <f t="shared" si="0"/>
        <v>4.5801526717557248</v>
      </c>
      <c r="G12" s="596">
        <f t="shared" si="1"/>
        <v>131</v>
      </c>
      <c r="H12" s="594">
        <v>7</v>
      </c>
      <c r="I12" s="595">
        <f t="shared" si="2"/>
        <v>5.343511450381679</v>
      </c>
      <c r="J12" s="596">
        <f t="shared" si="3"/>
        <v>131</v>
      </c>
      <c r="K12" s="594">
        <v>1</v>
      </c>
      <c r="L12" s="595">
        <f t="shared" si="4"/>
        <v>0.76335877862595414</v>
      </c>
      <c r="M12" s="598">
        <v>0</v>
      </c>
      <c r="N12" s="595">
        <f t="shared" si="5"/>
        <v>0</v>
      </c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</row>
    <row r="13" spans="1:32" ht="16.5" customHeight="1">
      <c r="A13" s="487">
        <v>4</v>
      </c>
      <c r="B13" s="416"/>
      <c r="C13" s="592" t="str">
        <f>'29'!C14</f>
        <v>PLOSO</v>
      </c>
      <c r="D13" s="593">
        <v>124</v>
      </c>
      <c r="E13" s="594">
        <v>18</v>
      </c>
      <c r="F13" s="595">
        <f t="shared" si="0"/>
        <v>14.516129032258066</v>
      </c>
      <c r="G13" s="596">
        <f t="shared" si="1"/>
        <v>124</v>
      </c>
      <c r="H13" s="594">
        <v>15</v>
      </c>
      <c r="I13" s="595">
        <f t="shared" si="2"/>
        <v>12.096774193548388</v>
      </c>
      <c r="J13" s="596">
        <f t="shared" si="3"/>
        <v>124</v>
      </c>
      <c r="K13" s="594">
        <v>6</v>
      </c>
      <c r="L13" s="595">
        <f t="shared" si="4"/>
        <v>4.838709677419355</v>
      </c>
      <c r="M13" s="597">
        <v>0</v>
      </c>
      <c r="N13" s="595">
        <f t="shared" si="5"/>
        <v>0</v>
      </c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  <c r="AA13" s="102"/>
      <c r="AB13" s="102"/>
      <c r="AC13" s="102"/>
      <c r="AD13" s="102"/>
      <c r="AE13" s="102"/>
      <c r="AF13" s="102"/>
    </row>
    <row r="14" spans="1:32" ht="16.5" customHeight="1">
      <c r="A14" s="487">
        <v>5</v>
      </c>
      <c r="B14" s="416"/>
      <c r="C14" s="592" t="str">
        <f>'29'!C15</f>
        <v>GIRIWONDO</v>
      </c>
      <c r="D14" s="593">
        <v>137</v>
      </c>
      <c r="E14" s="594">
        <v>15</v>
      </c>
      <c r="F14" s="595">
        <f t="shared" si="0"/>
        <v>10.948905109489052</v>
      </c>
      <c r="G14" s="596">
        <f t="shared" si="1"/>
        <v>137</v>
      </c>
      <c r="H14" s="594">
        <v>23</v>
      </c>
      <c r="I14" s="595">
        <f t="shared" si="2"/>
        <v>16.788321167883211</v>
      </c>
      <c r="J14" s="596">
        <f t="shared" si="3"/>
        <v>137</v>
      </c>
      <c r="K14" s="594">
        <v>6</v>
      </c>
      <c r="L14" s="595">
        <f t="shared" si="4"/>
        <v>4.3795620437956204</v>
      </c>
      <c r="M14" s="597">
        <v>0</v>
      </c>
      <c r="N14" s="595">
        <f t="shared" si="5"/>
        <v>0</v>
      </c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  <c r="AF14" s="102"/>
    </row>
    <row r="15" spans="1:32" ht="16.5" customHeight="1">
      <c r="A15" s="487">
        <v>6</v>
      </c>
      <c r="B15" s="416"/>
      <c r="C15" s="592" t="str">
        <f>'29'!C16</f>
        <v>KADIPIRO</v>
      </c>
      <c r="D15" s="593">
        <v>156</v>
      </c>
      <c r="E15" s="594">
        <v>7</v>
      </c>
      <c r="F15" s="595">
        <f t="shared" si="0"/>
        <v>4.4871794871794872</v>
      </c>
      <c r="G15" s="596">
        <f t="shared" si="1"/>
        <v>156</v>
      </c>
      <c r="H15" s="594">
        <v>9</v>
      </c>
      <c r="I15" s="595">
        <f t="shared" si="2"/>
        <v>5.7692307692307692</v>
      </c>
      <c r="J15" s="596">
        <f t="shared" si="3"/>
        <v>156</v>
      </c>
      <c r="K15" s="594">
        <v>1</v>
      </c>
      <c r="L15" s="595">
        <f t="shared" si="4"/>
        <v>0.64102564102564097</v>
      </c>
      <c r="M15" s="597">
        <v>0</v>
      </c>
      <c r="N15" s="595">
        <f t="shared" si="5"/>
        <v>0</v>
      </c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  <c r="AA15" s="102"/>
      <c r="AB15" s="102"/>
      <c r="AC15" s="102"/>
      <c r="AD15" s="102"/>
      <c r="AE15" s="102"/>
      <c r="AF15" s="102"/>
    </row>
    <row r="16" spans="1:32" ht="16.5" customHeight="1">
      <c r="A16" s="487">
        <v>7</v>
      </c>
      <c r="B16" s="416"/>
      <c r="C16" s="592" t="str">
        <f>'29'!C17</f>
        <v>JUMANTORO</v>
      </c>
      <c r="D16" s="593">
        <v>167</v>
      </c>
      <c r="E16" s="599">
        <v>29</v>
      </c>
      <c r="F16" s="595">
        <f t="shared" si="0"/>
        <v>17.365269461077844</v>
      </c>
      <c r="G16" s="596">
        <f t="shared" si="1"/>
        <v>167</v>
      </c>
      <c r="H16" s="594">
        <v>28</v>
      </c>
      <c r="I16" s="595">
        <f t="shared" si="2"/>
        <v>16.766467065868262</v>
      </c>
      <c r="J16" s="596">
        <f t="shared" si="3"/>
        <v>167</v>
      </c>
      <c r="K16" s="594">
        <v>11</v>
      </c>
      <c r="L16" s="595">
        <f t="shared" si="4"/>
        <v>6.5868263473053901</v>
      </c>
      <c r="M16" s="597">
        <v>0</v>
      </c>
      <c r="N16" s="595">
        <f t="shared" si="5"/>
        <v>0</v>
      </c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  <c r="AA16" s="102"/>
      <c r="AB16" s="102"/>
      <c r="AC16" s="102"/>
      <c r="AD16" s="102"/>
      <c r="AE16" s="102"/>
      <c r="AF16" s="102"/>
    </row>
    <row r="17" spans="1:32" ht="16.5" customHeight="1">
      <c r="A17" s="487">
        <v>8</v>
      </c>
      <c r="B17" s="416"/>
      <c r="C17" s="592" t="str">
        <f>'29'!C18</f>
        <v>KEDAWUNG</v>
      </c>
      <c r="D17" s="593">
        <v>108</v>
      </c>
      <c r="E17" s="594">
        <v>9</v>
      </c>
      <c r="F17" s="595">
        <f t="shared" si="0"/>
        <v>8.3333333333333321</v>
      </c>
      <c r="G17" s="596">
        <f t="shared" si="1"/>
        <v>108</v>
      </c>
      <c r="H17" s="594">
        <v>14</v>
      </c>
      <c r="I17" s="595">
        <f t="shared" si="2"/>
        <v>12.962962962962962</v>
      </c>
      <c r="J17" s="596">
        <f t="shared" si="3"/>
        <v>108</v>
      </c>
      <c r="K17" s="594">
        <v>8</v>
      </c>
      <c r="L17" s="595">
        <f t="shared" si="4"/>
        <v>7.4074074074074066</v>
      </c>
      <c r="M17" s="597">
        <v>0</v>
      </c>
      <c r="N17" s="595">
        <f t="shared" si="5"/>
        <v>0</v>
      </c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  <c r="AA17" s="102"/>
      <c r="AB17" s="102"/>
      <c r="AC17" s="102"/>
      <c r="AD17" s="102"/>
      <c r="AE17" s="102"/>
      <c r="AF17" s="102"/>
    </row>
    <row r="18" spans="1:32" ht="16.5" customHeight="1">
      <c r="A18" s="487">
        <v>9</v>
      </c>
      <c r="B18" s="416"/>
      <c r="C18" s="592" t="str">
        <f>'29'!C19</f>
        <v>BAKALAN</v>
      </c>
      <c r="D18" s="593">
        <v>137</v>
      </c>
      <c r="E18" s="594">
        <v>17</v>
      </c>
      <c r="F18" s="595">
        <f t="shared" si="0"/>
        <v>12.408759124087592</v>
      </c>
      <c r="G18" s="596">
        <f t="shared" si="1"/>
        <v>137</v>
      </c>
      <c r="H18" s="594">
        <v>17</v>
      </c>
      <c r="I18" s="595">
        <f t="shared" si="2"/>
        <v>12.408759124087592</v>
      </c>
      <c r="J18" s="596">
        <f t="shared" si="3"/>
        <v>137</v>
      </c>
      <c r="K18" s="594">
        <v>11</v>
      </c>
      <c r="L18" s="595">
        <f t="shared" si="4"/>
        <v>8.0291970802919703</v>
      </c>
      <c r="M18" s="597">
        <v>0</v>
      </c>
      <c r="N18" s="595">
        <f t="shared" si="5"/>
        <v>0</v>
      </c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02"/>
    </row>
    <row r="19" spans="1:32" ht="16.5" customHeight="1">
      <c r="A19" s="487">
        <v>10</v>
      </c>
      <c r="B19" s="416"/>
      <c r="C19" s="592" t="str">
        <f>'29'!C20</f>
        <v>JUMAPOLO</v>
      </c>
      <c r="D19" s="593">
        <v>227</v>
      </c>
      <c r="E19" s="594">
        <v>9</v>
      </c>
      <c r="F19" s="595">
        <f t="shared" si="0"/>
        <v>3.9647577092511015</v>
      </c>
      <c r="G19" s="596">
        <f t="shared" si="1"/>
        <v>227</v>
      </c>
      <c r="H19" s="594">
        <v>6</v>
      </c>
      <c r="I19" s="595">
        <f t="shared" si="2"/>
        <v>2.643171806167401</v>
      </c>
      <c r="J19" s="596">
        <f t="shared" si="3"/>
        <v>227</v>
      </c>
      <c r="K19" s="599">
        <v>4</v>
      </c>
      <c r="L19" s="595">
        <f t="shared" si="4"/>
        <v>1.7621145374449341</v>
      </c>
      <c r="M19" s="597">
        <v>0</v>
      </c>
      <c r="N19" s="595">
        <f t="shared" si="5"/>
        <v>0</v>
      </c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  <c r="AA19" s="102"/>
      <c r="AB19" s="102"/>
      <c r="AC19" s="102"/>
      <c r="AD19" s="102"/>
      <c r="AE19" s="102"/>
      <c r="AF19" s="102"/>
    </row>
    <row r="20" spans="1:32" ht="16.5" customHeight="1">
      <c r="A20" s="487">
        <v>11</v>
      </c>
      <c r="B20" s="416"/>
      <c r="C20" s="592" t="str">
        <f>'29'!C21</f>
        <v>KWANGSAN</v>
      </c>
      <c r="D20" s="593">
        <v>239</v>
      </c>
      <c r="E20" s="594">
        <v>33</v>
      </c>
      <c r="F20" s="595">
        <f t="shared" si="0"/>
        <v>13.807531380753138</v>
      </c>
      <c r="G20" s="596">
        <f t="shared" si="1"/>
        <v>239</v>
      </c>
      <c r="H20" s="594">
        <v>21</v>
      </c>
      <c r="I20" s="595">
        <f t="shared" si="2"/>
        <v>8.7866108786610866</v>
      </c>
      <c r="J20" s="596">
        <f t="shared" si="3"/>
        <v>239</v>
      </c>
      <c r="K20" s="594">
        <v>9</v>
      </c>
      <c r="L20" s="595">
        <f t="shared" si="4"/>
        <v>3.7656903765690379</v>
      </c>
      <c r="M20" s="597">
        <v>0</v>
      </c>
      <c r="N20" s="595">
        <f t="shared" si="5"/>
        <v>0</v>
      </c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102"/>
      <c r="AE20" s="102"/>
      <c r="AF20" s="102"/>
    </row>
    <row r="21" spans="1:32" ht="16.5" customHeight="1">
      <c r="A21" s="487">
        <v>12</v>
      </c>
      <c r="B21" s="503"/>
      <c r="C21" s="592" t="str">
        <f>'29'!C22</f>
        <v>JATIREJO</v>
      </c>
      <c r="D21" s="593">
        <v>162</v>
      </c>
      <c r="E21" s="594">
        <v>33</v>
      </c>
      <c r="F21" s="595">
        <f t="shared" si="0"/>
        <v>20.37037037037037</v>
      </c>
      <c r="G21" s="596">
        <f t="shared" si="1"/>
        <v>162</v>
      </c>
      <c r="H21" s="594">
        <v>15</v>
      </c>
      <c r="I21" s="595">
        <f t="shared" si="2"/>
        <v>9.2592592592592595</v>
      </c>
      <c r="J21" s="596">
        <f t="shared" si="3"/>
        <v>162</v>
      </c>
      <c r="K21" s="594">
        <v>15</v>
      </c>
      <c r="L21" s="595">
        <f t="shared" si="4"/>
        <v>9.2592592592592595</v>
      </c>
      <c r="M21" s="597">
        <v>0</v>
      </c>
      <c r="N21" s="595">
        <f t="shared" si="5"/>
        <v>0</v>
      </c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  <c r="AA21" s="102"/>
      <c r="AB21" s="102"/>
      <c r="AC21" s="102"/>
      <c r="AD21" s="102"/>
      <c r="AE21" s="102"/>
      <c r="AF21" s="102"/>
    </row>
    <row r="22" spans="1:32" ht="16.5" customHeight="1">
      <c r="A22" s="203"/>
      <c r="B22" s="138"/>
      <c r="C22" s="600"/>
      <c r="D22" s="601"/>
      <c r="E22" s="601"/>
      <c r="F22" s="595"/>
      <c r="G22" s="601"/>
      <c r="H22" s="601"/>
      <c r="I22" s="595"/>
      <c r="J22" s="601"/>
      <c r="K22" s="601"/>
      <c r="L22" s="595"/>
      <c r="M22" s="601"/>
      <c r="N22" s="595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  <c r="AA22" s="102"/>
      <c r="AB22" s="102"/>
      <c r="AC22" s="102"/>
      <c r="AD22" s="102"/>
      <c r="AE22" s="102"/>
      <c r="AF22" s="102"/>
    </row>
    <row r="23" spans="1:32" ht="16.5" customHeight="1">
      <c r="A23" s="131" t="s">
        <v>591</v>
      </c>
      <c r="B23" s="156"/>
      <c r="C23" s="418"/>
      <c r="D23" s="479">
        <f t="shared" ref="D23:E23" si="6">SUM(D10:D22)</f>
        <v>1805</v>
      </c>
      <c r="E23" s="262">
        <f t="shared" si="6"/>
        <v>206</v>
      </c>
      <c r="F23" s="602">
        <f>E23/D23*100</f>
        <v>11.412742382271468</v>
      </c>
      <c r="G23" s="479">
        <f t="shared" ref="G23:H23" si="7">SUM(G10:G22)</f>
        <v>1805</v>
      </c>
      <c r="H23" s="262">
        <f t="shared" si="7"/>
        <v>186</v>
      </c>
      <c r="I23" s="602">
        <f>H23/G23*100</f>
        <v>10.304709141274238</v>
      </c>
      <c r="J23" s="479">
        <f t="shared" ref="J23:K23" si="8">SUM(J10:J22)</f>
        <v>1805</v>
      </c>
      <c r="K23" s="262">
        <f t="shared" si="8"/>
        <v>82</v>
      </c>
      <c r="L23" s="602">
        <f>K23/J23*100</f>
        <v>4.5429362880886428</v>
      </c>
      <c r="M23" s="262">
        <f>SUM(M10:M22)</f>
        <v>1</v>
      </c>
      <c r="N23" s="602">
        <f>M23/J23*100</f>
        <v>5.5401662049861501E-2</v>
      </c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  <c r="AA23" s="102"/>
      <c r="AB23" s="102"/>
      <c r="AC23" s="102"/>
      <c r="AD23" s="102"/>
      <c r="AE23" s="102"/>
      <c r="AF23" s="102"/>
    </row>
    <row r="24" spans="1:32" ht="16.5" customHeight="1">
      <c r="A24" s="102"/>
      <c r="B24" s="102"/>
      <c r="C24" s="102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  <c r="AA24" s="102"/>
      <c r="AB24" s="102"/>
      <c r="AC24" s="102"/>
      <c r="AD24" s="102"/>
      <c r="AE24" s="102"/>
      <c r="AF24" s="102"/>
    </row>
    <row r="25" spans="1:32" ht="16.5" customHeight="1">
      <c r="A25" s="102" t="s">
        <v>972</v>
      </c>
      <c r="B25" s="102"/>
      <c r="C25" s="102"/>
      <c r="D25" s="304"/>
      <c r="E25" s="304"/>
      <c r="F25" s="102"/>
      <c r="G25" s="304"/>
      <c r="H25" s="102"/>
      <c r="I25" s="102"/>
      <c r="J25" s="304"/>
      <c r="K25" s="304"/>
      <c r="L25" s="102"/>
      <c r="M25" s="304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102"/>
      <c r="AB25" s="102"/>
      <c r="AC25" s="102"/>
      <c r="AD25" s="102"/>
      <c r="AE25" s="102"/>
      <c r="AF25" s="102"/>
    </row>
    <row r="26" spans="1:32" ht="16.5" customHeight="1">
      <c r="A26" s="232"/>
      <c r="B26" s="102"/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  <c r="AA26" s="102"/>
      <c r="AB26" s="102"/>
      <c r="AC26" s="102"/>
      <c r="AD26" s="102"/>
      <c r="AE26" s="102"/>
      <c r="AF26" s="102"/>
    </row>
    <row r="27" spans="1:32" ht="16.5" customHeight="1">
      <c r="A27" s="102"/>
      <c r="B27" s="102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  <c r="AA27" s="102"/>
      <c r="AB27" s="102"/>
      <c r="AC27" s="102"/>
      <c r="AD27" s="102"/>
      <c r="AE27" s="102"/>
      <c r="AF27" s="102"/>
    </row>
    <row r="28" spans="1:32" ht="16.5" customHeight="1">
      <c r="A28" s="102"/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  <c r="AF28" s="102"/>
    </row>
    <row r="29" spans="1:32" ht="16.5" customHeight="1">
      <c r="A29" s="102"/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  <c r="AA29" s="102"/>
      <c r="AB29" s="102"/>
      <c r="AC29" s="102"/>
      <c r="AD29" s="102"/>
      <c r="AE29" s="102"/>
      <c r="AF29" s="102"/>
    </row>
    <row r="30" spans="1:32" ht="16.5" customHeight="1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  <c r="AE30" s="102"/>
      <c r="AF30" s="102"/>
    </row>
    <row r="31" spans="1:32" ht="16.5" customHeight="1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  <c r="AA31" s="102"/>
      <c r="AB31" s="102"/>
      <c r="AC31" s="102"/>
      <c r="AD31" s="102"/>
      <c r="AE31" s="102"/>
      <c r="AF31" s="102"/>
    </row>
    <row r="32" spans="1:32" ht="16.5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</row>
    <row r="33" spans="1:32" ht="16.5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  <c r="AA33" s="102"/>
      <c r="AB33" s="102"/>
      <c r="AC33" s="102"/>
      <c r="AD33" s="102"/>
      <c r="AE33" s="102"/>
      <c r="AF33" s="102"/>
    </row>
    <row r="34" spans="1:32" ht="19.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  <c r="AC34" s="102"/>
      <c r="AD34" s="102"/>
      <c r="AE34" s="102"/>
      <c r="AF34" s="102"/>
    </row>
    <row r="35" spans="1:32" ht="15.7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  <c r="AA35" s="102"/>
      <c r="AB35" s="102"/>
      <c r="AC35" s="102"/>
      <c r="AD35" s="102"/>
      <c r="AE35" s="102"/>
      <c r="AF35" s="102"/>
    </row>
    <row r="36" spans="1:32" ht="19.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  <c r="AD36" s="102"/>
      <c r="AE36" s="102"/>
      <c r="AF36" s="102"/>
    </row>
    <row r="37" spans="1:32" ht="15.7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  <c r="AA37" s="102"/>
      <c r="AB37" s="102"/>
      <c r="AC37" s="102"/>
      <c r="AD37" s="102"/>
      <c r="AE37" s="102"/>
      <c r="AF37" s="102"/>
    </row>
    <row r="38" spans="1:32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  <c r="AE38" s="102"/>
      <c r="AF38" s="102"/>
    </row>
    <row r="39" spans="1:32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  <c r="AA39" s="102"/>
      <c r="AB39" s="102"/>
      <c r="AC39" s="102"/>
      <c r="AD39" s="102"/>
      <c r="AE39" s="102"/>
      <c r="AF39" s="102"/>
    </row>
    <row r="40" spans="1:32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02"/>
    </row>
    <row r="41" spans="1:32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  <c r="AA41" s="102"/>
      <c r="AB41" s="102"/>
      <c r="AC41" s="102"/>
      <c r="AD41" s="102"/>
      <c r="AE41" s="102"/>
      <c r="AF41" s="102"/>
    </row>
    <row r="42" spans="1:32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  <c r="AE42" s="102"/>
      <c r="AF42" s="102"/>
    </row>
    <row r="43" spans="1:32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  <c r="AA43" s="102"/>
      <c r="AB43" s="102"/>
      <c r="AC43" s="102"/>
      <c r="AD43" s="102"/>
      <c r="AE43" s="102"/>
      <c r="AF43" s="102"/>
    </row>
    <row r="44" spans="1:32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  <c r="AE44" s="102"/>
      <c r="AF44" s="102"/>
    </row>
    <row r="45" spans="1:32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  <c r="AD45" s="102"/>
      <c r="AE45" s="102"/>
      <c r="AF45" s="102"/>
    </row>
    <row r="46" spans="1:32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  <c r="AD46" s="102"/>
      <c r="AE46" s="102"/>
      <c r="AF46" s="102"/>
    </row>
    <row r="47" spans="1:32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  <c r="AA47" s="102"/>
      <c r="AB47" s="102"/>
      <c r="AC47" s="102"/>
      <c r="AD47" s="102"/>
      <c r="AE47" s="102"/>
      <c r="AF47" s="102"/>
    </row>
    <row r="48" spans="1:32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/>
      <c r="AC48" s="102"/>
      <c r="AD48" s="102"/>
      <c r="AE48" s="102"/>
      <c r="AF48" s="102"/>
    </row>
    <row r="49" spans="1:32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  <c r="AD49" s="102"/>
      <c r="AE49" s="102"/>
      <c r="AF49" s="102"/>
    </row>
    <row r="50" spans="1:32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  <c r="AE50" s="102"/>
      <c r="AF50" s="102"/>
    </row>
    <row r="51" spans="1:32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  <c r="AA51" s="102"/>
      <c r="AB51" s="102"/>
      <c r="AC51" s="102"/>
      <c r="AD51" s="102"/>
      <c r="AE51" s="102"/>
      <c r="AF51" s="102"/>
    </row>
    <row r="52" spans="1:32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  <c r="AA52" s="102"/>
      <c r="AB52" s="102"/>
      <c r="AC52" s="102"/>
      <c r="AD52" s="102"/>
      <c r="AE52" s="102"/>
      <c r="AF52" s="102"/>
    </row>
    <row r="53" spans="1:32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  <c r="AA53" s="102"/>
      <c r="AB53" s="102"/>
      <c r="AC53" s="102"/>
      <c r="AD53" s="102"/>
      <c r="AE53" s="102"/>
      <c r="AF53" s="102"/>
    </row>
    <row r="54" spans="1:32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  <c r="AC54" s="102"/>
      <c r="AD54" s="102"/>
      <c r="AE54" s="102"/>
      <c r="AF54" s="102"/>
    </row>
    <row r="55" spans="1:32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  <c r="AE55" s="102"/>
      <c r="AF55" s="102"/>
    </row>
    <row r="56" spans="1:32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  <c r="AA56" s="102"/>
      <c r="AB56" s="102"/>
      <c r="AC56" s="102"/>
      <c r="AD56" s="102"/>
      <c r="AE56" s="102"/>
      <c r="AF56" s="102"/>
    </row>
    <row r="57" spans="1:32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  <c r="AA57" s="102"/>
      <c r="AB57" s="102"/>
      <c r="AC57" s="102"/>
      <c r="AD57" s="102"/>
      <c r="AE57" s="102"/>
      <c r="AF57" s="102"/>
    </row>
    <row r="58" spans="1:32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  <c r="AA58" s="102"/>
      <c r="AB58" s="102"/>
      <c r="AC58" s="102"/>
      <c r="AD58" s="102"/>
      <c r="AE58" s="102"/>
      <c r="AF58" s="102"/>
    </row>
    <row r="59" spans="1:32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  <c r="AA59" s="102"/>
      <c r="AB59" s="102"/>
      <c r="AC59" s="102"/>
      <c r="AD59" s="102"/>
      <c r="AE59" s="102"/>
      <c r="AF59" s="102"/>
    </row>
    <row r="60" spans="1:32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  <c r="AE60" s="102"/>
      <c r="AF60" s="102"/>
    </row>
    <row r="61" spans="1:32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  <c r="AB61" s="102"/>
      <c r="AC61" s="102"/>
      <c r="AD61" s="102"/>
      <c r="AE61" s="102"/>
      <c r="AF61" s="102"/>
    </row>
    <row r="62" spans="1:32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  <c r="AA62" s="102"/>
      <c r="AB62" s="102"/>
      <c r="AC62" s="102"/>
      <c r="AD62" s="102"/>
      <c r="AE62" s="102"/>
      <c r="AF62" s="102"/>
    </row>
    <row r="63" spans="1:32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  <c r="AA63" s="102"/>
      <c r="AB63" s="102"/>
      <c r="AC63" s="102"/>
      <c r="AD63" s="102"/>
      <c r="AE63" s="102"/>
      <c r="AF63" s="102"/>
    </row>
    <row r="64" spans="1:32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  <c r="AA64" s="102"/>
      <c r="AB64" s="102"/>
      <c r="AC64" s="102"/>
      <c r="AD64" s="102"/>
      <c r="AE64" s="102"/>
      <c r="AF64" s="102"/>
    </row>
    <row r="65" spans="1:32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  <c r="AE65" s="102"/>
      <c r="AF65" s="102"/>
    </row>
    <row r="66" spans="1:32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  <c r="AF66" s="102"/>
    </row>
    <row r="67" spans="1:32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  <c r="AD67" s="102"/>
      <c r="AE67" s="102"/>
      <c r="AF67" s="102"/>
    </row>
    <row r="68" spans="1:32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  <c r="AE68" s="102"/>
      <c r="AF68" s="102"/>
    </row>
    <row r="69" spans="1:32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  <c r="AD69" s="102"/>
      <c r="AE69" s="102"/>
      <c r="AF69" s="102"/>
    </row>
    <row r="70" spans="1:32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  <c r="AE70" s="102"/>
      <c r="AF70" s="102"/>
    </row>
    <row r="71" spans="1:32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  <c r="AD71" s="102"/>
      <c r="AE71" s="102"/>
      <c r="AF71" s="102"/>
    </row>
    <row r="72" spans="1:32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  <c r="AF72" s="102"/>
    </row>
    <row r="73" spans="1:32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  <c r="AD73" s="102"/>
      <c r="AE73" s="102"/>
      <c r="AF73" s="102"/>
    </row>
    <row r="74" spans="1:32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</row>
    <row r="75" spans="1:32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  <c r="AE75" s="102"/>
      <c r="AF75" s="102"/>
    </row>
    <row r="76" spans="1:32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102"/>
      <c r="AE76" s="102"/>
      <c r="AF76" s="102"/>
    </row>
    <row r="77" spans="1:32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  <c r="AE77" s="102"/>
      <c r="AF77" s="102"/>
    </row>
    <row r="78" spans="1:32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  <c r="AB78" s="102"/>
      <c r="AC78" s="102"/>
      <c r="AD78" s="102"/>
      <c r="AE78" s="102"/>
      <c r="AF78" s="102"/>
    </row>
    <row r="79" spans="1:32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  <c r="AC79" s="102"/>
      <c r="AD79" s="102"/>
      <c r="AE79" s="102"/>
      <c r="AF79" s="102"/>
    </row>
    <row r="80" spans="1:32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  <c r="AE80" s="102"/>
      <c r="AF80" s="102"/>
    </row>
    <row r="81" spans="1:32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  <c r="AC81" s="102"/>
      <c r="AD81" s="102"/>
      <c r="AE81" s="102"/>
      <c r="AF81" s="102"/>
    </row>
    <row r="82" spans="1:32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  <c r="AB82" s="102"/>
      <c r="AC82" s="102"/>
      <c r="AD82" s="102"/>
      <c r="AE82" s="102"/>
      <c r="AF82" s="102"/>
    </row>
    <row r="83" spans="1:32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  <c r="AD83" s="102"/>
      <c r="AE83" s="102"/>
      <c r="AF83" s="102"/>
    </row>
    <row r="84" spans="1:32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  <c r="AD84" s="102"/>
      <c r="AE84" s="102"/>
      <c r="AF84" s="102"/>
    </row>
    <row r="85" spans="1:32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  <c r="AE85" s="102"/>
      <c r="AF85" s="102"/>
    </row>
    <row r="86" spans="1:32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  <c r="AE86" s="102"/>
      <c r="AF86" s="102"/>
    </row>
    <row r="87" spans="1:32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</row>
    <row r="88" spans="1:32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</row>
    <row r="89" spans="1:32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  <c r="AE89" s="102"/>
      <c r="AF89" s="102"/>
    </row>
    <row r="90" spans="1:32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  <c r="AE90" s="102"/>
      <c r="AF90" s="102"/>
    </row>
    <row r="91" spans="1:32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  <c r="AE91" s="102"/>
      <c r="AF91" s="102"/>
    </row>
    <row r="92" spans="1:32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  <c r="AD92" s="102"/>
      <c r="AE92" s="102"/>
      <c r="AF92" s="102"/>
    </row>
    <row r="93" spans="1:32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  <c r="AB93" s="102"/>
      <c r="AC93" s="102"/>
      <c r="AD93" s="102"/>
      <c r="AE93" s="102"/>
      <c r="AF93" s="102"/>
    </row>
    <row r="94" spans="1:32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  <c r="AB94" s="102"/>
      <c r="AC94" s="102"/>
      <c r="AD94" s="102"/>
      <c r="AE94" s="102"/>
      <c r="AF94" s="102"/>
    </row>
    <row r="95" spans="1:32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  <c r="AA95" s="102"/>
      <c r="AB95" s="102"/>
      <c r="AC95" s="102"/>
      <c r="AD95" s="102"/>
      <c r="AE95" s="102"/>
      <c r="AF95" s="102"/>
    </row>
    <row r="96" spans="1:32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  <c r="AB96" s="102"/>
      <c r="AC96" s="102"/>
      <c r="AD96" s="102"/>
      <c r="AE96" s="102"/>
      <c r="AF96" s="102"/>
    </row>
    <row r="97" spans="1:32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  <c r="AB97" s="102"/>
      <c r="AC97" s="102"/>
      <c r="AD97" s="102"/>
      <c r="AE97" s="102"/>
      <c r="AF97" s="102"/>
    </row>
    <row r="98" spans="1:32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  <c r="AB98" s="102"/>
      <c r="AC98" s="102"/>
      <c r="AD98" s="102"/>
      <c r="AE98" s="102"/>
      <c r="AF98" s="102"/>
    </row>
    <row r="99" spans="1:32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</row>
    <row r="100" spans="1:32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  <c r="AC100" s="102"/>
      <c r="AD100" s="102"/>
      <c r="AE100" s="102"/>
      <c r="AF100" s="102"/>
    </row>
    <row r="101" spans="1:32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</row>
    <row r="102" spans="1:32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  <c r="AA102" s="102"/>
      <c r="AB102" s="102"/>
      <c r="AC102" s="102"/>
      <c r="AD102" s="102"/>
      <c r="AE102" s="102"/>
      <c r="AF102" s="102"/>
    </row>
    <row r="103" spans="1:32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  <c r="AD103" s="102"/>
      <c r="AE103" s="102"/>
      <c r="AF103" s="102"/>
    </row>
    <row r="104" spans="1:32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  <c r="AA104" s="102"/>
      <c r="AB104" s="102"/>
      <c r="AC104" s="102"/>
      <c r="AD104" s="102"/>
      <c r="AE104" s="102"/>
      <c r="AF104" s="102"/>
    </row>
    <row r="105" spans="1:32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  <c r="AD105" s="102"/>
      <c r="AE105" s="102"/>
      <c r="AF105" s="102"/>
    </row>
    <row r="106" spans="1:32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  <c r="AA106" s="102"/>
      <c r="AB106" s="102"/>
      <c r="AC106" s="102"/>
      <c r="AD106" s="102"/>
      <c r="AE106" s="102"/>
      <c r="AF106" s="102"/>
    </row>
    <row r="107" spans="1:32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  <c r="AE107" s="102"/>
      <c r="AF107" s="102"/>
    </row>
    <row r="108" spans="1:32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  <c r="AA108" s="102"/>
      <c r="AB108" s="102"/>
      <c r="AC108" s="102"/>
      <c r="AD108" s="102"/>
      <c r="AE108" s="102"/>
      <c r="AF108" s="102"/>
    </row>
    <row r="109" spans="1:32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  <c r="AA109" s="102"/>
      <c r="AB109" s="102"/>
      <c r="AC109" s="102"/>
      <c r="AD109" s="102"/>
      <c r="AE109" s="102"/>
      <c r="AF109" s="102"/>
    </row>
    <row r="110" spans="1:32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  <c r="AA110" s="102"/>
      <c r="AB110" s="102"/>
      <c r="AC110" s="102"/>
      <c r="AD110" s="102"/>
      <c r="AE110" s="102"/>
      <c r="AF110" s="102"/>
    </row>
    <row r="111" spans="1:32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  <c r="AA111" s="102"/>
      <c r="AB111" s="102"/>
      <c r="AC111" s="102"/>
      <c r="AD111" s="102"/>
      <c r="AE111" s="102"/>
      <c r="AF111" s="102"/>
    </row>
    <row r="112" spans="1:32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  <c r="AA112" s="102"/>
      <c r="AB112" s="102"/>
      <c r="AC112" s="102"/>
      <c r="AD112" s="102"/>
      <c r="AE112" s="102"/>
      <c r="AF112" s="102"/>
    </row>
    <row r="113" spans="1:32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</row>
    <row r="114" spans="1:32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</row>
    <row r="115" spans="1:32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</row>
    <row r="116" spans="1:32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</row>
    <row r="117" spans="1:32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</row>
    <row r="118" spans="1:32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  <c r="AA118" s="102"/>
      <c r="AB118" s="102"/>
      <c r="AC118" s="102"/>
      <c r="AD118" s="102"/>
      <c r="AE118" s="102"/>
      <c r="AF118" s="102"/>
    </row>
    <row r="119" spans="1:32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</row>
    <row r="120" spans="1:32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  <c r="AA120" s="102"/>
      <c r="AB120" s="102"/>
      <c r="AC120" s="102"/>
      <c r="AD120" s="102"/>
      <c r="AE120" s="102"/>
      <c r="AF120" s="102"/>
    </row>
    <row r="121" spans="1:32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  <c r="AA121" s="102"/>
      <c r="AB121" s="102"/>
      <c r="AC121" s="102"/>
      <c r="AD121" s="102"/>
      <c r="AE121" s="102"/>
      <c r="AF121" s="102"/>
    </row>
    <row r="122" spans="1:32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  <c r="AA122" s="102"/>
      <c r="AB122" s="102"/>
      <c r="AC122" s="102"/>
      <c r="AD122" s="102"/>
      <c r="AE122" s="102"/>
      <c r="AF122" s="102"/>
    </row>
    <row r="123" spans="1:32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  <c r="AB123" s="102"/>
      <c r="AC123" s="102"/>
      <c r="AD123" s="102"/>
      <c r="AE123" s="102"/>
      <c r="AF123" s="102"/>
    </row>
    <row r="124" spans="1:32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  <c r="AA124" s="102"/>
      <c r="AB124" s="102"/>
      <c r="AC124" s="102"/>
      <c r="AD124" s="102"/>
      <c r="AE124" s="102"/>
      <c r="AF124" s="102"/>
    </row>
    <row r="125" spans="1:32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  <c r="AA125" s="102"/>
      <c r="AB125" s="102"/>
      <c r="AC125" s="102"/>
      <c r="AD125" s="102"/>
      <c r="AE125" s="102"/>
      <c r="AF125" s="102"/>
    </row>
    <row r="126" spans="1:32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  <c r="AA126" s="102"/>
      <c r="AB126" s="102"/>
      <c r="AC126" s="102"/>
      <c r="AD126" s="102"/>
      <c r="AE126" s="102"/>
      <c r="AF126" s="102"/>
    </row>
    <row r="127" spans="1:32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  <c r="AF127" s="102"/>
    </row>
    <row r="128" spans="1:32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  <c r="AB128" s="102"/>
      <c r="AC128" s="102"/>
      <c r="AD128" s="102"/>
      <c r="AE128" s="102"/>
      <c r="AF128" s="102"/>
    </row>
    <row r="129" spans="1:32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  <c r="AA129" s="102"/>
      <c r="AB129" s="102"/>
      <c r="AC129" s="102"/>
      <c r="AD129" s="102"/>
      <c r="AE129" s="102"/>
      <c r="AF129" s="102"/>
    </row>
    <row r="130" spans="1:32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  <c r="AB130" s="102"/>
      <c r="AC130" s="102"/>
      <c r="AD130" s="102"/>
      <c r="AE130" s="102"/>
      <c r="AF130" s="102"/>
    </row>
    <row r="131" spans="1:32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  <c r="AB131" s="102"/>
      <c r="AC131" s="102"/>
      <c r="AD131" s="102"/>
      <c r="AE131" s="102"/>
      <c r="AF131" s="102"/>
    </row>
    <row r="132" spans="1:32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  <c r="AA132" s="102"/>
      <c r="AB132" s="102"/>
      <c r="AC132" s="102"/>
      <c r="AD132" s="102"/>
      <c r="AE132" s="102"/>
      <c r="AF132" s="102"/>
    </row>
    <row r="133" spans="1:32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  <c r="AA133" s="102"/>
      <c r="AB133" s="102"/>
      <c r="AC133" s="102"/>
      <c r="AD133" s="102"/>
      <c r="AE133" s="102"/>
      <c r="AF133" s="102"/>
    </row>
    <row r="134" spans="1:32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  <c r="AA134" s="102"/>
      <c r="AB134" s="102"/>
      <c r="AC134" s="102"/>
      <c r="AD134" s="102"/>
      <c r="AE134" s="102"/>
      <c r="AF134" s="102"/>
    </row>
    <row r="135" spans="1:32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  <c r="AA135" s="102"/>
      <c r="AB135" s="102"/>
      <c r="AC135" s="102"/>
      <c r="AD135" s="102"/>
      <c r="AE135" s="102"/>
      <c r="AF135" s="102"/>
    </row>
    <row r="136" spans="1:32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</row>
    <row r="137" spans="1:32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  <c r="AB137" s="102"/>
      <c r="AC137" s="102"/>
      <c r="AD137" s="102"/>
      <c r="AE137" s="102"/>
      <c r="AF137" s="102"/>
    </row>
    <row r="138" spans="1:32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  <c r="AB138" s="102"/>
      <c r="AC138" s="102"/>
      <c r="AD138" s="102"/>
      <c r="AE138" s="102"/>
      <c r="AF138" s="102"/>
    </row>
    <row r="139" spans="1:32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  <c r="AB139" s="102"/>
      <c r="AC139" s="102"/>
      <c r="AD139" s="102"/>
      <c r="AE139" s="102"/>
      <c r="AF139" s="102"/>
    </row>
    <row r="140" spans="1:32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  <c r="AA140" s="102"/>
      <c r="AB140" s="102"/>
      <c r="AC140" s="102"/>
      <c r="AD140" s="102"/>
      <c r="AE140" s="102"/>
      <c r="AF140" s="102"/>
    </row>
    <row r="141" spans="1:32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  <c r="AF141" s="102"/>
    </row>
    <row r="142" spans="1:32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  <c r="AF142" s="102"/>
    </row>
    <row r="143" spans="1:32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  <c r="AF143" s="102"/>
    </row>
    <row r="144" spans="1:32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  <c r="AF144" s="102"/>
    </row>
    <row r="145" spans="1:32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  <c r="AF145" s="102"/>
    </row>
    <row r="146" spans="1:32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  <c r="AF146" s="102"/>
    </row>
    <row r="147" spans="1:32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  <c r="AF147" s="102"/>
    </row>
    <row r="148" spans="1:32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  <c r="AA148" s="102"/>
      <c r="AB148" s="102"/>
      <c r="AC148" s="102"/>
      <c r="AD148" s="102"/>
      <c r="AE148" s="102"/>
      <c r="AF148" s="102"/>
    </row>
    <row r="149" spans="1:32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  <c r="AA149" s="102"/>
      <c r="AB149" s="102"/>
      <c r="AC149" s="102"/>
      <c r="AD149" s="102"/>
      <c r="AE149" s="102"/>
      <c r="AF149" s="102"/>
    </row>
    <row r="150" spans="1:32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  <c r="AA150" s="102"/>
      <c r="AB150" s="102"/>
      <c r="AC150" s="102"/>
      <c r="AD150" s="102"/>
      <c r="AE150" s="102"/>
      <c r="AF150" s="102"/>
    </row>
    <row r="151" spans="1:32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  <c r="AA151" s="102"/>
      <c r="AB151" s="102"/>
      <c r="AC151" s="102"/>
      <c r="AD151" s="102"/>
      <c r="AE151" s="102"/>
      <c r="AF151" s="102"/>
    </row>
    <row r="152" spans="1:32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  <c r="AA152" s="102"/>
      <c r="AB152" s="102"/>
      <c r="AC152" s="102"/>
      <c r="AD152" s="102"/>
      <c r="AE152" s="102"/>
      <c r="AF152" s="102"/>
    </row>
    <row r="153" spans="1:32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  <c r="AA153" s="102"/>
      <c r="AB153" s="102"/>
      <c r="AC153" s="102"/>
      <c r="AD153" s="102"/>
      <c r="AE153" s="102"/>
      <c r="AF153" s="102"/>
    </row>
    <row r="154" spans="1:32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  <c r="AA154" s="102"/>
      <c r="AB154" s="102"/>
      <c r="AC154" s="102"/>
      <c r="AD154" s="102"/>
      <c r="AE154" s="102"/>
      <c r="AF154" s="102"/>
    </row>
    <row r="155" spans="1:32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  <c r="AA155" s="102"/>
      <c r="AB155" s="102"/>
      <c r="AC155" s="102"/>
      <c r="AD155" s="102"/>
      <c r="AE155" s="102"/>
      <c r="AF155" s="102"/>
    </row>
    <row r="156" spans="1:32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  <c r="AA156" s="102"/>
      <c r="AB156" s="102"/>
      <c r="AC156" s="102"/>
      <c r="AD156" s="102"/>
      <c r="AE156" s="102"/>
      <c r="AF156" s="102"/>
    </row>
    <row r="157" spans="1:32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  <c r="AA157" s="102"/>
      <c r="AB157" s="102"/>
      <c r="AC157" s="102"/>
      <c r="AD157" s="102"/>
      <c r="AE157" s="102"/>
      <c r="AF157" s="102"/>
    </row>
    <row r="158" spans="1:32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  <c r="AA158" s="102"/>
      <c r="AB158" s="102"/>
      <c r="AC158" s="102"/>
      <c r="AD158" s="102"/>
      <c r="AE158" s="102"/>
      <c r="AF158" s="102"/>
    </row>
    <row r="159" spans="1:32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  <c r="AB159" s="102"/>
      <c r="AC159" s="102"/>
      <c r="AD159" s="102"/>
      <c r="AE159" s="102"/>
      <c r="AF159" s="102"/>
    </row>
    <row r="160" spans="1:32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  <c r="AA160" s="102"/>
      <c r="AB160" s="102"/>
      <c r="AC160" s="102"/>
      <c r="AD160" s="102"/>
      <c r="AE160" s="102"/>
      <c r="AF160" s="102"/>
    </row>
    <row r="161" spans="1:32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  <c r="AA161" s="102"/>
      <c r="AB161" s="102"/>
      <c r="AC161" s="102"/>
      <c r="AD161" s="102"/>
      <c r="AE161" s="102"/>
      <c r="AF161" s="102"/>
    </row>
    <row r="162" spans="1:32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  <c r="AA162" s="102"/>
      <c r="AB162" s="102"/>
      <c r="AC162" s="102"/>
      <c r="AD162" s="102"/>
      <c r="AE162" s="102"/>
      <c r="AF162" s="102"/>
    </row>
    <row r="163" spans="1:32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  <c r="AA163" s="102"/>
      <c r="AB163" s="102"/>
      <c r="AC163" s="102"/>
      <c r="AD163" s="102"/>
      <c r="AE163" s="102"/>
      <c r="AF163" s="102"/>
    </row>
    <row r="164" spans="1:32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  <c r="AA164" s="102"/>
      <c r="AB164" s="102"/>
      <c r="AC164" s="102"/>
      <c r="AD164" s="102"/>
      <c r="AE164" s="102"/>
      <c r="AF164" s="102"/>
    </row>
    <row r="165" spans="1:32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/>
      <c r="AF165" s="102"/>
    </row>
    <row r="166" spans="1:32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  <c r="AA166" s="102"/>
      <c r="AB166" s="102"/>
      <c r="AC166" s="102"/>
      <c r="AD166" s="102"/>
      <c r="AE166" s="102"/>
      <c r="AF166" s="102"/>
    </row>
    <row r="167" spans="1:32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  <c r="AA167" s="102"/>
      <c r="AB167" s="102"/>
      <c r="AC167" s="102"/>
      <c r="AD167" s="102"/>
      <c r="AE167" s="102"/>
      <c r="AF167" s="102"/>
    </row>
    <row r="168" spans="1:32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  <c r="AA168" s="102"/>
      <c r="AB168" s="102"/>
      <c r="AC168" s="102"/>
      <c r="AD168" s="102"/>
      <c r="AE168" s="102"/>
      <c r="AF168" s="102"/>
    </row>
    <row r="169" spans="1:32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  <c r="AA169" s="102"/>
      <c r="AB169" s="102"/>
      <c r="AC169" s="102"/>
      <c r="AD169" s="102"/>
      <c r="AE169" s="102"/>
      <c r="AF169" s="102"/>
    </row>
    <row r="170" spans="1:32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  <c r="AA170" s="102"/>
      <c r="AB170" s="102"/>
      <c r="AC170" s="102"/>
      <c r="AD170" s="102"/>
      <c r="AE170" s="102"/>
      <c r="AF170" s="102"/>
    </row>
    <row r="171" spans="1:32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  <c r="AA171" s="102"/>
      <c r="AB171" s="102"/>
      <c r="AC171" s="102"/>
      <c r="AD171" s="102"/>
      <c r="AE171" s="102"/>
      <c r="AF171" s="102"/>
    </row>
    <row r="172" spans="1:32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  <c r="AA172" s="102"/>
      <c r="AB172" s="102"/>
      <c r="AC172" s="102"/>
      <c r="AD172" s="102"/>
      <c r="AE172" s="102"/>
      <c r="AF172" s="102"/>
    </row>
    <row r="173" spans="1:32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  <c r="AA173" s="102"/>
      <c r="AB173" s="102"/>
      <c r="AC173" s="102"/>
      <c r="AD173" s="102"/>
      <c r="AE173" s="102"/>
      <c r="AF173" s="102"/>
    </row>
    <row r="174" spans="1:32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  <c r="AA174" s="102"/>
      <c r="AB174" s="102"/>
      <c r="AC174" s="102"/>
      <c r="AD174" s="102"/>
      <c r="AE174" s="102"/>
      <c r="AF174" s="102"/>
    </row>
    <row r="175" spans="1:32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  <c r="AA175" s="102"/>
      <c r="AB175" s="102"/>
      <c r="AC175" s="102"/>
      <c r="AD175" s="102"/>
      <c r="AE175" s="102"/>
      <c r="AF175" s="102"/>
    </row>
    <row r="176" spans="1:32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  <c r="AA176" s="102"/>
      <c r="AB176" s="102"/>
      <c r="AC176" s="102"/>
      <c r="AD176" s="102"/>
      <c r="AE176" s="102"/>
      <c r="AF176" s="102"/>
    </row>
    <row r="177" spans="1:32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  <c r="AA177" s="102"/>
      <c r="AB177" s="102"/>
      <c r="AC177" s="102"/>
      <c r="AD177" s="102"/>
      <c r="AE177" s="102"/>
      <c r="AF177" s="102"/>
    </row>
    <row r="178" spans="1:32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  <c r="AA178" s="102"/>
      <c r="AB178" s="102"/>
      <c r="AC178" s="102"/>
      <c r="AD178" s="102"/>
      <c r="AE178" s="102"/>
      <c r="AF178" s="102"/>
    </row>
    <row r="179" spans="1:32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  <c r="AA179" s="102"/>
      <c r="AB179" s="102"/>
      <c r="AC179" s="102"/>
      <c r="AD179" s="102"/>
      <c r="AE179" s="102"/>
      <c r="AF179" s="102"/>
    </row>
    <row r="180" spans="1:32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  <c r="AA180" s="102"/>
      <c r="AB180" s="102"/>
      <c r="AC180" s="102"/>
      <c r="AD180" s="102"/>
      <c r="AE180" s="102"/>
      <c r="AF180" s="102"/>
    </row>
    <row r="181" spans="1:32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  <c r="AA181" s="102"/>
      <c r="AB181" s="102"/>
      <c r="AC181" s="102"/>
      <c r="AD181" s="102"/>
      <c r="AE181" s="102"/>
      <c r="AF181" s="102"/>
    </row>
    <row r="182" spans="1:32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  <c r="AA182" s="102"/>
      <c r="AB182" s="102"/>
      <c r="AC182" s="102"/>
      <c r="AD182" s="102"/>
      <c r="AE182" s="102"/>
      <c r="AF182" s="102"/>
    </row>
    <row r="183" spans="1:32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  <c r="AC183" s="102"/>
      <c r="AD183" s="102"/>
      <c r="AE183" s="102"/>
      <c r="AF183" s="102"/>
    </row>
    <row r="184" spans="1:32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  <c r="AC184" s="102"/>
      <c r="AD184" s="102"/>
      <c r="AE184" s="102"/>
      <c r="AF184" s="102"/>
    </row>
    <row r="185" spans="1:32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  <c r="AC185" s="102"/>
      <c r="AD185" s="102"/>
      <c r="AE185" s="102"/>
      <c r="AF185" s="102"/>
    </row>
    <row r="186" spans="1:32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  <c r="AA186" s="102"/>
      <c r="AB186" s="102"/>
      <c r="AC186" s="102"/>
      <c r="AD186" s="102"/>
      <c r="AE186" s="102"/>
      <c r="AF186" s="102"/>
    </row>
    <row r="187" spans="1:32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  <c r="AA187" s="102"/>
      <c r="AB187" s="102"/>
      <c r="AC187" s="102"/>
      <c r="AD187" s="102"/>
      <c r="AE187" s="102"/>
      <c r="AF187" s="102"/>
    </row>
    <row r="188" spans="1:32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  <c r="AA188" s="102"/>
      <c r="AB188" s="102"/>
      <c r="AC188" s="102"/>
      <c r="AD188" s="102"/>
      <c r="AE188" s="102"/>
      <c r="AF188" s="102"/>
    </row>
    <row r="189" spans="1:32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  <c r="AA189" s="102"/>
      <c r="AB189" s="102"/>
      <c r="AC189" s="102"/>
      <c r="AD189" s="102"/>
      <c r="AE189" s="102"/>
      <c r="AF189" s="102"/>
    </row>
    <row r="190" spans="1:32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  <c r="AA190" s="102"/>
      <c r="AB190" s="102"/>
      <c r="AC190" s="102"/>
      <c r="AD190" s="102"/>
      <c r="AE190" s="102"/>
      <c r="AF190" s="102"/>
    </row>
    <row r="191" spans="1:32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  <c r="AA191" s="102"/>
      <c r="AB191" s="102"/>
      <c r="AC191" s="102"/>
      <c r="AD191" s="102"/>
      <c r="AE191" s="102"/>
      <c r="AF191" s="102"/>
    </row>
    <row r="192" spans="1:32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  <c r="AA192" s="102"/>
      <c r="AB192" s="102"/>
      <c r="AC192" s="102"/>
      <c r="AD192" s="102"/>
      <c r="AE192" s="102"/>
      <c r="AF192" s="102"/>
    </row>
    <row r="193" spans="1:32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  <c r="AA193" s="102"/>
      <c r="AB193" s="102"/>
      <c r="AC193" s="102"/>
      <c r="AD193" s="102"/>
      <c r="AE193" s="102"/>
      <c r="AF193" s="102"/>
    </row>
    <row r="194" spans="1:32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  <c r="AA194" s="102"/>
      <c r="AB194" s="102"/>
      <c r="AC194" s="102"/>
      <c r="AD194" s="102"/>
      <c r="AE194" s="102"/>
      <c r="AF194" s="102"/>
    </row>
    <row r="195" spans="1:32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  <c r="AA195" s="102"/>
      <c r="AB195" s="102"/>
      <c r="AC195" s="102"/>
      <c r="AD195" s="102"/>
      <c r="AE195" s="102"/>
      <c r="AF195" s="102"/>
    </row>
    <row r="196" spans="1:32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  <c r="AA196" s="102"/>
      <c r="AB196" s="102"/>
      <c r="AC196" s="102"/>
      <c r="AD196" s="102"/>
      <c r="AE196" s="102"/>
      <c r="AF196" s="102"/>
    </row>
    <row r="197" spans="1:32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  <c r="AA197" s="102"/>
      <c r="AB197" s="102"/>
      <c r="AC197" s="102"/>
      <c r="AD197" s="102"/>
      <c r="AE197" s="102"/>
      <c r="AF197" s="102"/>
    </row>
    <row r="198" spans="1:32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  <c r="AA198" s="102"/>
      <c r="AB198" s="102"/>
      <c r="AC198" s="102"/>
      <c r="AD198" s="102"/>
      <c r="AE198" s="102"/>
      <c r="AF198" s="102"/>
    </row>
    <row r="199" spans="1:32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  <c r="AA199" s="102"/>
      <c r="AB199" s="102"/>
      <c r="AC199" s="102"/>
      <c r="AD199" s="102"/>
      <c r="AE199" s="102"/>
      <c r="AF199" s="102"/>
    </row>
    <row r="200" spans="1:32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  <c r="AA200" s="102"/>
      <c r="AB200" s="102"/>
      <c r="AC200" s="102"/>
      <c r="AD200" s="102"/>
      <c r="AE200" s="102"/>
      <c r="AF200" s="102"/>
    </row>
    <row r="201" spans="1:32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  <c r="AA201" s="102"/>
      <c r="AB201" s="102"/>
      <c r="AC201" s="102"/>
      <c r="AD201" s="102"/>
      <c r="AE201" s="102"/>
      <c r="AF201" s="102"/>
    </row>
    <row r="202" spans="1:32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  <c r="AA202" s="102"/>
      <c r="AB202" s="102"/>
      <c r="AC202" s="102"/>
      <c r="AD202" s="102"/>
      <c r="AE202" s="102"/>
      <c r="AF202" s="102"/>
    </row>
    <row r="203" spans="1:32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  <c r="AA203" s="102"/>
      <c r="AB203" s="102"/>
      <c r="AC203" s="102"/>
      <c r="AD203" s="102"/>
      <c r="AE203" s="102"/>
      <c r="AF203" s="102"/>
    </row>
    <row r="204" spans="1:32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  <c r="AA204" s="102"/>
      <c r="AB204" s="102"/>
      <c r="AC204" s="102"/>
      <c r="AD204" s="102"/>
      <c r="AE204" s="102"/>
      <c r="AF204" s="102"/>
    </row>
    <row r="205" spans="1:32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  <c r="AA205" s="102"/>
      <c r="AB205" s="102"/>
      <c r="AC205" s="102"/>
      <c r="AD205" s="102"/>
      <c r="AE205" s="102"/>
      <c r="AF205" s="102"/>
    </row>
    <row r="206" spans="1:32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  <c r="AA206" s="102"/>
      <c r="AB206" s="102"/>
      <c r="AC206" s="102"/>
      <c r="AD206" s="102"/>
      <c r="AE206" s="102"/>
      <c r="AF206" s="102"/>
    </row>
    <row r="207" spans="1:32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  <c r="AA207" s="102"/>
      <c r="AB207" s="102"/>
      <c r="AC207" s="102"/>
      <c r="AD207" s="102"/>
      <c r="AE207" s="102"/>
      <c r="AF207" s="102"/>
    </row>
    <row r="208" spans="1:32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  <c r="AA208" s="102"/>
      <c r="AB208" s="102"/>
      <c r="AC208" s="102"/>
      <c r="AD208" s="102"/>
      <c r="AE208" s="102"/>
      <c r="AF208" s="102"/>
    </row>
    <row r="209" spans="1:32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  <c r="AA209" s="102"/>
      <c r="AB209" s="102"/>
      <c r="AC209" s="102"/>
      <c r="AD209" s="102"/>
      <c r="AE209" s="102"/>
      <c r="AF209" s="102"/>
    </row>
    <row r="210" spans="1:32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  <c r="AA210" s="102"/>
      <c r="AB210" s="102"/>
      <c r="AC210" s="102"/>
      <c r="AD210" s="102"/>
      <c r="AE210" s="102"/>
      <c r="AF210" s="102"/>
    </row>
    <row r="211" spans="1:32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  <c r="AA211" s="102"/>
      <c r="AB211" s="102"/>
      <c r="AC211" s="102"/>
      <c r="AD211" s="102"/>
      <c r="AE211" s="102"/>
      <c r="AF211" s="102"/>
    </row>
    <row r="212" spans="1:32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  <c r="AA212" s="102"/>
      <c r="AB212" s="102"/>
      <c r="AC212" s="102"/>
      <c r="AD212" s="102"/>
      <c r="AE212" s="102"/>
      <c r="AF212" s="102"/>
    </row>
    <row r="213" spans="1:32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  <c r="AE213" s="102"/>
      <c r="AF213" s="102"/>
    </row>
    <row r="214" spans="1:32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  <c r="AA214" s="102"/>
      <c r="AB214" s="102"/>
      <c r="AC214" s="102"/>
      <c r="AD214" s="102"/>
      <c r="AE214" s="102"/>
      <c r="AF214" s="102"/>
    </row>
    <row r="215" spans="1:32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  <c r="AA215" s="102"/>
      <c r="AB215" s="102"/>
      <c r="AC215" s="102"/>
      <c r="AD215" s="102"/>
      <c r="AE215" s="102"/>
      <c r="AF215" s="102"/>
    </row>
    <row r="216" spans="1:32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  <c r="AA216" s="102"/>
      <c r="AB216" s="102"/>
      <c r="AC216" s="102"/>
      <c r="AD216" s="102"/>
      <c r="AE216" s="102"/>
      <c r="AF216" s="102"/>
    </row>
    <row r="217" spans="1:32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  <c r="AA217" s="102"/>
      <c r="AB217" s="102"/>
      <c r="AC217" s="102"/>
      <c r="AD217" s="102"/>
      <c r="AE217" s="102"/>
      <c r="AF217" s="102"/>
    </row>
    <row r="218" spans="1:32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  <c r="AA218" s="102"/>
      <c r="AB218" s="102"/>
      <c r="AC218" s="102"/>
      <c r="AD218" s="102"/>
      <c r="AE218" s="102"/>
      <c r="AF218" s="102"/>
    </row>
    <row r="219" spans="1:32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  <c r="AA219" s="102"/>
      <c r="AB219" s="102"/>
      <c r="AC219" s="102"/>
      <c r="AD219" s="102"/>
      <c r="AE219" s="102"/>
      <c r="AF219" s="102"/>
    </row>
    <row r="220" spans="1:32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  <c r="AA220" s="102"/>
      <c r="AB220" s="102"/>
      <c r="AC220" s="102"/>
      <c r="AD220" s="102"/>
      <c r="AE220" s="102"/>
      <c r="AF220" s="102"/>
    </row>
    <row r="221" spans="1:32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  <c r="AA221" s="102"/>
      <c r="AB221" s="102"/>
      <c r="AC221" s="102"/>
      <c r="AD221" s="102"/>
      <c r="AE221" s="102"/>
      <c r="AF221" s="102"/>
    </row>
    <row r="222" spans="1:32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  <c r="AA222" s="102"/>
      <c r="AB222" s="102"/>
      <c r="AC222" s="102"/>
      <c r="AD222" s="102"/>
      <c r="AE222" s="102"/>
      <c r="AF222" s="102"/>
    </row>
    <row r="223" spans="1:32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  <c r="AA223" s="102"/>
      <c r="AB223" s="102"/>
      <c r="AC223" s="102"/>
      <c r="AD223" s="102"/>
      <c r="AE223" s="102"/>
      <c r="AF223" s="102"/>
    </row>
    <row r="224" spans="1:32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  <c r="AA224" s="102"/>
      <c r="AB224" s="102"/>
      <c r="AC224" s="102"/>
      <c r="AD224" s="102"/>
      <c r="AE224" s="102"/>
      <c r="AF224" s="102"/>
    </row>
    <row r="225" spans="1:32" ht="15.75" customHeight="1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  <c r="AA225" s="102"/>
      <c r="AB225" s="102"/>
      <c r="AC225" s="102"/>
      <c r="AD225" s="102"/>
      <c r="AE225" s="102"/>
      <c r="AF225" s="102"/>
    </row>
    <row r="226" spans="1:32" ht="15.75" customHeight="1"/>
    <row r="227" spans="1:32" ht="15.75" customHeight="1"/>
    <row r="228" spans="1:32" ht="15.75" customHeight="1"/>
    <row r="229" spans="1:32" ht="15.75" customHeight="1"/>
    <row r="230" spans="1:32" ht="15.75" customHeight="1"/>
    <row r="231" spans="1:32" ht="15.75" customHeight="1"/>
    <row r="232" spans="1:32" ht="15.75" customHeight="1"/>
    <row r="233" spans="1:32" ht="15.75" customHeight="1"/>
    <row r="234" spans="1:32" ht="15.75" customHeight="1"/>
    <row r="235" spans="1:32" ht="15.75" customHeight="1"/>
    <row r="236" spans="1:32" ht="15.75" customHeight="1"/>
    <row r="237" spans="1:32" ht="15.75" customHeight="1"/>
    <row r="238" spans="1:32" ht="15.75" customHeight="1"/>
    <row r="239" spans="1:32" ht="15.75" customHeight="1"/>
    <row r="240" spans="1:32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1">
    <mergeCell ref="H7:I7"/>
    <mergeCell ref="J7:J8"/>
    <mergeCell ref="M7:N7"/>
    <mergeCell ref="A3:L3"/>
    <mergeCell ref="A7:A8"/>
    <mergeCell ref="B7:B8"/>
    <mergeCell ref="C7:C8"/>
    <mergeCell ref="D7:D8"/>
    <mergeCell ref="E7:F7"/>
    <mergeCell ref="G7:G8"/>
    <mergeCell ref="K7:L7"/>
  </mergeCells>
  <printOptions horizontalCentered="1"/>
  <pageMargins left="0.90551181102362199" right="0.90551181102362199" top="1.14173228346457" bottom="0.90551181102362199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1000"/>
  <sheetViews>
    <sheetView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C11" sqref="C11"/>
    </sheetView>
  </sheetViews>
  <sheetFormatPr defaultColWidth="14.42578125" defaultRowHeight="15" customHeight="1"/>
  <cols>
    <col min="1" max="1" width="5.7109375" customWidth="1"/>
    <col min="2" max="2" width="71.7109375" customWidth="1"/>
    <col min="3" max="4" width="16.7109375" customWidth="1"/>
    <col min="5" max="6" width="20.7109375" customWidth="1"/>
    <col min="7" max="8" width="16.7109375" customWidth="1"/>
    <col min="9" max="9" width="22.28515625" customWidth="1"/>
    <col min="10" max="10" width="16.7109375" customWidth="1"/>
    <col min="11" max="11" width="15.7109375" customWidth="1"/>
    <col min="12" max="26" width="9.28515625" customWidth="1"/>
  </cols>
  <sheetData>
    <row r="1" spans="1:26" ht="15.75">
      <c r="A1" s="100" t="s">
        <v>401</v>
      </c>
      <c r="B1" s="199"/>
      <c r="C1" s="199"/>
      <c r="D1" s="199"/>
      <c r="E1" s="199"/>
      <c r="F1" s="199"/>
      <c r="G1" s="199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>
      <c r="A2" s="199"/>
      <c r="B2" s="199"/>
      <c r="C2" s="199"/>
      <c r="D2" s="199"/>
      <c r="E2" s="199"/>
      <c r="F2" s="199"/>
      <c r="G2" s="199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5.75">
      <c r="A3" s="963" t="s">
        <v>402</v>
      </c>
      <c r="B3" s="953"/>
      <c r="C3" s="953"/>
      <c r="D3" s="953"/>
      <c r="E3" s="953"/>
      <c r="F3" s="953"/>
      <c r="G3" s="953"/>
      <c r="H3" s="953"/>
      <c r="I3" s="953"/>
      <c r="J3" s="953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15.75">
      <c r="A4" s="101"/>
      <c r="B4" s="101"/>
      <c r="C4" s="101"/>
      <c r="D4" s="139" t="str">
        <f>'1'!E5</f>
        <v>KABUPATEN/KOTA</v>
      </c>
      <c r="E4" s="105" t="str">
        <f>'1'!F5</f>
        <v>KARANGANYAR</v>
      </c>
      <c r="F4" s="101"/>
      <c r="G4" s="103"/>
      <c r="H4" s="103"/>
      <c r="I4" s="103"/>
      <c r="J4" s="103"/>
      <c r="K4" s="162"/>
      <c r="L4" s="162"/>
      <c r="M4" s="162"/>
      <c r="N4" s="162"/>
      <c r="O4" s="16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5.75">
      <c r="A5" s="101"/>
      <c r="B5" s="101"/>
      <c r="C5" s="101"/>
      <c r="D5" s="139" t="str">
        <f>'1'!E6</f>
        <v>TAHUN</v>
      </c>
      <c r="E5" s="105">
        <f>'1'!F6</f>
        <v>2023</v>
      </c>
      <c r="F5" s="103"/>
      <c r="G5" s="103"/>
      <c r="H5" s="103"/>
      <c r="I5" s="103"/>
      <c r="J5" s="103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>
      <c r="A6" s="106"/>
      <c r="B6" s="106"/>
      <c r="C6" s="106"/>
      <c r="D6" s="106"/>
      <c r="E6" s="106"/>
      <c r="F6" s="106"/>
      <c r="G6" s="106"/>
      <c r="H6" s="106"/>
      <c r="I6" s="106"/>
      <c r="J6" s="106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26.25" customHeight="1">
      <c r="A7" s="964" t="s">
        <v>4</v>
      </c>
      <c r="B7" s="969" t="s">
        <v>403</v>
      </c>
      <c r="C7" s="966" t="s">
        <v>404</v>
      </c>
      <c r="D7" s="967"/>
      <c r="E7" s="967"/>
      <c r="F7" s="967"/>
      <c r="G7" s="967"/>
      <c r="H7" s="967"/>
      <c r="I7" s="967"/>
      <c r="J7" s="968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33" customHeight="1">
      <c r="A8" s="955"/>
      <c r="B8" s="955"/>
      <c r="C8" s="200" t="s">
        <v>405</v>
      </c>
      <c r="D8" s="200" t="s">
        <v>406</v>
      </c>
      <c r="E8" s="200" t="s">
        <v>407</v>
      </c>
      <c r="F8" s="141" t="s">
        <v>408</v>
      </c>
      <c r="G8" s="141" t="s">
        <v>409</v>
      </c>
      <c r="H8" s="141" t="s">
        <v>410</v>
      </c>
      <c r="I8" s="201" t="s">
        <v>411</v>
      </c>
      <c r="J8" s="141" t="s">
        <v>326</v>
      </c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>
      <c r="A9" s="142">
        <v>1</v>
      </c>
      <c r="B9" s="142">
        <v>2</v>
      </c>
      <c r="C9" s="142">
        <v>3</v>
      </c>
      <c r="D9" s="142">
        <v>4</v>
      </c>
      <c r="E9" s="142">
        <v>5</v>
      </c>
      <c r="F9" s="142">
        <v>6</v>
      </c>
      <c r="G9" s="142">
        <v>7</v>
      </c>
      <c r="H9" s="142">
        <v>8</v>
      </c>
      <c r="I9" s="142">
        <v>9</v>
      </c>
      <c r="J9" s="142">
        <v>10</v>
      </c>
      <c r="K9" s="119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</row>
    <row r="10" spans="1:26" ht="18.75" customHeight="1">
      <c r="A10" s="979" t="s">
        <v>412</v>
      </c>
      <c r="B10" s="958"/>
      <c r="C10" s="958"/>
      <c r="D10" s="958"/>
      <c r="E10" s="958"/>
      <c r="F10" s="958"/>
      <c r="G10" s="958"/>
      <c r="H10" s="958"/>
      <c r="I10" s="958"/>
      <c r="J10" s="959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</row>
    <row r="11" spans="1:26" ht="17.25" customHeight="1">
      <c r="A11" s="203">
        <v>1</v>
      </c>
      <c r="B11" s="203" t="s">
        <v>413</v>
      </c>
      <c r="C11" s="203"/>
      <c r="D11" s="203"/>
      <c r="E11" s="203">
        <v>0</v>
      </c>
      <c r="F11" s="203"/>
      <c r="G11" s="203"/>
      <c r="H11" s="203"/>
      <c r="I11" s="203"/>
      <c r="J11" s="204">
        <f t="shared" ref="J11:J12" si="0">SUM(C11:I11)</f>
        <v>0</v>
      </c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spans="1:26" ht="17.25" customHeight="1">
      <c r="A12" s="203">
        <v>2</v>
      </c>
      <c r="B12" s="205" t="s">
        <v>414</v>
      </c>
      <c r="C12" s="203"/>
      <c r="D12" s="203"/>
      <c r="E12" s="203">
        <v>0</v>
      </c>
      <c r="F12" s="203"/>
      <c r="G12" s="203"/>
      <c r="H12" s="203"/>
      <c r="I12" s="203"/>
      <c r="J12" s="204">
        <f t="shared" si="0"/>
        <v>0</v>
      </c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 ht="16.5" customHeight="1">
      <c r="A13" s="979" t="s">
        <v>415</v>
      </c>
      <c r="B13" s="958"/>
      <c r="C13" s="958"/>
      <c r="D13" s="958"/>
      <c r="E13" s="958"/>
      <c r="F13" s="958"/>
      <c r="G13" s="958"/>
      <c r="H13" s="958"/>
      <c r="I13" s="958"/>
      <c r="J13" s="959"/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</row>
    <row r="14" spans="1:26" ht="16.5" customHeight="1">
      <c r="A14" s="203">
        <v>1</v>
      </c>
      <c r="B14" s="203" t="s">
        <v>416</v>
      </c>
      <c r="C14" s="203"/>
      <c r="D14" s="203"/>
      <c r="E14" s="203">
        <v>1</v>
      </c>
      <c r="F14" s="203"/>
      <c r="G14" s="203"/>
      <c r="H14" s="203"/>
      <c r="I14" s="203"/>
      <c r="J14" s="204">
        <f t="shared" ref="J14:J15" si="1">SUM(C14:I14)</f>
        <v>1</v>
      </c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</row>
    <row r="15" spans="1:26" ht="16.5" customHeight="1">
      <c r="A15" s="203"/>
      <c r="B15" s="203" t="s">
        <v>417</v>
      </c>
      <c r="C15" s="203"/>
      <c r="D15" s="203"/>
      <c r="E15" s="203">
        <v>10</v>
      </c>
      <c r="F15" s="203"/>
      <c r="G15" s="203"/>
      <c r="H15" s="203"/>
      <c r="I15" s="203"/>
      <c r="J15" s="204">
        <f t="shared" si="1"/>
        <v>10</v>
      </c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</row>
    <row r="16" spans="1:26" ht="16.5" customHeight="1">
      <c r="A16" s="203">
        <v>2</v>
      </c>
      <c r="B16" s="203" t="s">
        <v>418</v>
      </c>
      <c r="C16" s="203"/>
      <c r="D16" s="203"/>
      <c r="E16" s="203">
        <v>0</v>
      </c>
      <c r="F16" s="203"/>
      <c r="G16" s="203"/>
      <c r="H16" s="203"/>
      <c r="I16" s="203"/>
      <c r="J16" s="204">
        <v>0</v>
      </c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</row>
    <row r="17" spans="1:26" ht="16.5" customHeight="1">
      <c r="A17" s="203">
        <v>3</v>
      </c>
      <c r="B17" s="203" t="s">
        <v>419</v>
      </c>
      <c r="C17" s="203"/>
      <c r="D17" s="203"/>
      <c r="E17" s="203">
        <v>1</v>
      </c>
      <c r="F17" s="203"/>
      <c r="G17" s="203"/>
      <c r="H17" s="203"/>
      <c r="I17" s="203"/>
      <c r="J17" s="204">
        <f t="shared" ref="J17:J18" si="2">SUM(C17:I17)</f>
        <v>1</v>
      </c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</row>
    <row r="18" spans="1:26" ht="16.5" customHeight="1">
      <c r="A18" s="203">
        <v>4</v>
      </c>
      <c r="B18" s="203" t="s">
        <v>420</v>
      </c>
      <c r="C18" s="203"/>
      <c r="D18" s="203"/>
      <c r="E18" s="206">
        <v>3</v>
      </c>
      <c r="F18" s="203"/>
      <c r="G18" s="203"/>
      <c r="H18" s="203"/>
      <c r="I18" s="203"/>
      <c r="J18" s="204">
        <f t="shared" si="2"/>
        <v>3</v>
      </c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</row>
    <row r="19" spans="1:26" ht="16.5" customHeight="1">
      <c r="A19" s="979" t="s">
        <v>421</v>
      </c>
      <c r="B19" s="958"/>
      <c r="C19" s="958"/>
      <c r="D19" s="958"/>
      <c r="E19" s="958"/>
      <c r="F19" s="958"/>
      <c r="G19" s="958"/>
      <c r="H19" s="958"/>
      <c r="I19" s="958"/>
      <c r="J19" s="959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</row>
    <row r="20" spans="1:26" ht="16.5" customHeight="1">
      <c r="A20" s="203">
        <v>1</v>
      </c>
      <c r="B20" s="203" t="s">
        <v>422</v>
      </c>
      <c r="C20" s="203"/>
      <c r="D20" s="203"/>
      <c r="E20" s="206">
        <v>1</v>
      </c>
      <c r="F20" s="203"/>
      <c r="G20" s="203"/>
      <c r="H20" s="203"/>
      <c r="I20" s="203"/>
      <c r="J20" s="204">
        <f t="shared" ref="J20:J30" si="3">SUM(C20:I20)</f>
        <v>1</v>
      </c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</row>
    <row r="21" spans="1:26" ht="16.5" customHeight="1">
      <c r="A21" s="203">
        <v>2</v>
      </c>
      <c r="B21" s="203" t="s">
        <v>423</v>
      </c>
      <c r="C21" s="203"/>
      <c r="D21" s="203"/>
      <c r="E21" s="203">
        <v>0</v>
      </c>
      <c r="F21" s="203"/>
      <c r="G21" s="203"/>
      <c r="H21" s="203"/>
      <c r="I21" s="203"/>
      <c r="J21" s="204">
        <f t="shared" si="3"/>
        <v>0</v>
      </c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</row>
    <row r="22" spans="1:26" ht="16.5" customHeight="1">
      <c r="A22" s="203">
        <v>3</v>
      </c>
      <c r="B22" s="176" t="s">
        <v>424</v>
      </c>
      <c r="C22" s="203"/>
      <c r="D22" s="203"/>
      <c r="E22" s="206">
        <v>3</v>
      </c>
      <c r="F22" s="203"/>
      <c r="G22" s="203"/>
      <c r="H22" s="203"/>
      <c r="I22" s="203"/>
      <c r="J22" s="204">
        <f t="shared" si="3"/>
        <v>3</v>
      </c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</row>
    <row r="23" spans="1:26" ht="16.5" customHeight="1">
      <c r="A23" s="203">
        <v>4</v>
      </c>
      <c r="B23" s="176" t="s">
        <v>425</v>
      </c>
      <c r="C23" s="203"/>
      <c r="D23" s="203"/>
      <c r="E23" s="203">
        <v>0</v>
      </c>
      <c r="F23" s="203"/>
      <c r="G23" s="203"/>
      <c r="H23" s="203"/>
      <c r="I23" s="203"/>
      <c r="J23" s="204">
        <f t="shared" si="3"/>
        <v>0</v>
      </c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</row>
    <row r="24" spans="1:26" ht="16.5" customHeight="1">
      <c r="A24" s="203">
        <v>5</v>
      </c>
      <c r="B24" s="176" t="s">
        <v>426</v>
      </c>
      <c r="C24" s="203"/>
      <c r="D24" s="203"/>
      <c r="E24" s="203">
        <v>0</v>
      </c>
      <c r="F24" s="203"/>
      <c r="G24" s="203"/>
      <c r="H24" s="203"/>
      <c r="I24" s="203"/>
      <c r="J24" s="204">
        <f t="shared" si="3"/>
        <v>0</v>
      </c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</row>
    <row r="25" spans="1:26" ht="16.5" customHeight="1">
      <c r="A25" s="203">
        <v>6</v>
      </c>
      <c r="B25" s="176" t="s">
        <v>427</v>
      </c>
      <c r="C25" s="203"/>
      <c r="D25" s="203"/>
      <c r="E25" s="206">
        <v>5</v>
      </c>
      <c r="F25" s="203"/>
      <c r="G25" s="203"/>
      <c r="H25" s="203"/>
      <c r="I25" s="203"/>
      <c r="J25" s="204">
        <f t="shared" si="3"/>
        <v>5</v>
      </c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</row>
    <row r="26" spans="1:26" ht="16.5" customHeight="1">
      <c r="A26" s="203">
        <v>7</v>
      </c>
      <c r="B26" s="176" t="s">
        <v>428</v>
      </c>
      <c r="C26" s="203"/>
      <c r="D26" s="203"/>
      <c r="E26" s="206">
        <v>2</v>
      </c>
      <c r="F26" s="203"/>
      <c r="G26" s="203"/>
      <c r="H26" s="203"/>
      <c r="I26" s="203"/>
      <c r="J26" s="204">
        <f t="shared" si="3"/>
        <v>2</v>
      </c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</row>
    <row r="27" spans="1:26" ht="16.5" customHeight="1">
      <c r="A27" s="203">
        <v>8</v>
      </c>
      <c r="B27" s="102" t="s">
        <v>429</v>
      </c>
      <c r="C27" s="203"/>
      <c r="D27" s="203"/>
      <c r="E27" s="203">
        <v>0</v>
      </c>
      <c r="F27" s="203"/>
      <c r="G27" s="203"/>
      <c r="H27" s="203"/>
      <c r="I27" s="203"/>
      <c r="J27" s="204">
        <f t="shared" si="3"/>
        <v>0</v>
      </c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</row>
    <row r="28" spans="1:26" ht="16.5" customHeight="1">
      <c r="A28" s="203">
        <v>9</v>
      </c>
      <c r="B28" s="102" t="s">
        <v>430</v>
      </c>
      <c r="C28" s="203"/>
      <c r="D28" s="203"/>
      <c r="E28" s="203">
        <v>0</v>
      </c>
      <c r="F28" s="203"/>
      <c r="G28" s="203"/>
      <c r="H28" s="203"/>
      <c r="I28" s="203"/>
      <c r="J28" s="204">
        <f t="shared" si="3"/>
        <v>0</v>
      </c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</row>
    <row r="29" spans="1:26" ht="16.5" customHeight="1">
      <c r="A29" s="203">
        <v>10</v>
      </c>
      <c r="B29" s="102" t="s">
        <v>431</v>
      </c>
      <c r="C29" s="203"/>
      <c r="D29" s="203"/>
      <c r="E29" s="203">
        <v>0</v>
      </c>
      <c r="F29" s="203"/>
      <c r="G29" s="203"/>
      <c r="H29" s="203"/>
      <c r="I29" s="203"/>
      <c r="J29" s="204">
        <f t="shared" si="3"/>
        <v>0</v>
      </c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</row>
    <row r="30" spans="1:26" ht="16.5" customHeight="1">
      <c r="A30" s="203">
        <v>11</v>
      </c>
      <c r="B30" s="102" t="s">
        <v>432</v>
      </c>
      <c r="C30" s="203"/>
      <c r="D30" s="203"/>
      <c r="E30" s="203">
        <v>0</v>
      </c>
      <c r="F30" s="203"/>
      <c r="G30" s="203"/>
      <c r="H30" s="203"/>
      <c r="I30" s="203"/>
      <c r="J30" s="204">
        <f t="shared" si="3"/>
        <v>0</v>
      </c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</row>
    <row r="31" spans="1:26" ht="16.5" customHeight="1">
      <c r="A31" s="979" t="s">
        <v>433</v>
      </c>
      <c r="B31" s="958"/>
      <c r="C31" s="958"/>
      <c r="D31" s="958"/>
      <c r="E31" s="958"/>
      <c r="F31" s="958"/>
      <c r="G31" s="958"/>
      <c r="H31" s="958"/>
      <c r="I31" s="958"/>
      <c r="J31" s="959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</row>
    <row r="32" spans="1:26" ht="16.5" customHeight="1">
      <c r="A32" s="207">
        <v>1</v>
      </c>
      <c r="B32" s="176" t="s">
        <v>434</v>
      </c>
      <c r="C32" s="203"/>
      <c r="D32" s="203"/>
      <c r="E32" s="203"/>
      <c r="F32" s="203"/>
      <c r="G32" s="208"/>
      <c r="H32" s="208"/>
      <c r="I32" s="208"/>
      <c r="J32" s="204">
        <f t="shared" ref="J32:J42" si="4">SUM(C32:I32)</f>
        <v>0</v>
      </c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</row>
    <row r="33" spans="1:26" ht="16.5" customHeight="1">
      <c r="A33" s="207">
        <v>2</v>
      </c>
      <c r="B33" s="176" t="s">
        <v>435</v>
      </c>
      <c r="C33" s="203"/>
      <c r="D33" s="203"/>
      <c r="E33" s="203"/>
      <c r="F33" s="203"/>
      <c r="G33" s="208"/>
      <c r="H33" s="208"/>
      <c r="I33" s="208"/>
      <c r="J33" s="204">
        <f t="shared" si="4"/>
        <v>0</v>
      </c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</row>
    <row r="34" spans="1:26" ht="16.5" customHeight="1">
      <c r="A34" s="207">
        <v>3</v>
      </c>
      <c r="B34" s="176" t="s">
        <v>436</v>
      </c>
      <c r="C34" s="203"/>
      <c r="D34" s="203"/>
      <c r="E34" s="203"/>
      <c r="F34" s="203"/>
      <c r="G34" s="208"/>
      <c r="H34" s="208"/>
      <c r="I34" s="208"/>
      <c r="J34" s="204">
        <f t="shared" si="4"/>
        <v>0</v>
      </c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</row>
    <row r="35" spans="1:26" ht="16.5" customHeight="1">
      <c r="A35" s="207">
        <v>4</v>
      </c>
      <c r="B35" s="176" t="s">
        <v>437</v>
      </c>
      <c r="C35" s="203"/>
      <c r="D35" s="203"/>
      <c r="E35" s="203"/>
      <c r="F35" s="203"/>
      <c r="G35" s="208"/>
      <c r="H35" s="208"/>
      <c r="I35" s="208"/>
      <c r="J35" s="204">
        <f t="shared" si="4"/>
        <v>0</v>
      </c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 spans="1:26" ht="16.5" customHeight="1">
      <c r="A36" s="207">
        <v>5</v>
      </c>
      <c r="B36" s="176" t="s">
        <v>438</v>
      </c>
      <c r="C36" s="203"/>
      <c r="D36" s="203"/>
      <c r="E36" s="203"/>
      <c r="F36" s="203"/>
      <c r="G36" s="208"/>
      <c r="H36" s="208"/>
      <c r="I36" s="208"/>
      <c r="J36" s="204">
        <f t="shared" si="4"/>
        <v>0</v>
      </c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</row>
    <row r="37" spans="1:26" ht="17.25" customHeight="1">
      <c r="A37" s="207">
        <v>6</v>
      </c>
      <c r="B37" s="203" t="s">
        <v>439</v>
      </c>
      <c r="C37" s="203"/>
      <c r="D37" s="203"/>
      <c r="E37" s="203"/>
      <c r="F37" s="203"/>
      <c r="G37" s="208"/>
      <c r="H37" s="208"/>
      <c r="I37" s="208"/>
      <c r="J37" s="204">
        <f t="shared" si="4"/>
        <v>0</v>
      </c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</row>
    <row r="38" spans="1:26" ht="17.25" customHeight="1">
      <c r="A38" s="207">
        <v>7</v>
      </c>
      <c r="B38" s="203" t="s">
        <v>440</v>
      </c>
      <c r="C38" s="203"/>
      <c r="D38" s="203"/>
      <c r="E38" s="203"/>
      <c r="F38" s="203"/>
      <c r="G38" s="208"/>
      <c r="H38" s="208"/>
      <c r="I38" s="208"/>
      <c r="J38" s="204">
        <f t="shared" si="4"/>
        <v>0</v>
      </c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</row>
    <row r="39" spans="1:26" ht="17.25" customHeight="1">
      <c r="A39" s="207">
        <v>8</v>
      </c>
      <c r="B39" s="203" t="s">
        <v>441</v>
      </c>
      <c r="C39" s="203"/>
      <c r="D39" s="203"/>
      <c r="E39" s="203"/>
      <c r="F39" s="203"/>
      <c r="G39" s="208"/>
      <c r="H39" s="208"/>
      <c r="I39" s="208"/>
      <c r="J39" s="204">
        <f t="shared" si="4"/>
        <v>0</v>
      </c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</row>
    <row r="40" spans="1:26" ht="17.25" customHeight="1">
      <c r="A40" s="207">
        <v>9</v>
      </c>
      <c r="B40" s="203" t="s">
        <v>442</v>
      </c>
      <c r="C40" s="203"/>
      <c r="D40" s="203"/>
      <c r="E40" s="203"/>
      <c r="F40" s="203"/>
      <c r="G40" s="208"/>
      <c r="H40" s="209">
        <v>5</v>
      </c>
      <c r="I40" s="208"/>
      <c r="J40" s="204">
        <f t="shared" si="4"/>
        <v>5</v>
      </c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</row>
    <row r="41" spans="1:26" ht="17.25" customHeight="1">
      <c r="A41" s="207">
        <v>10</v>
      </c>
      <c r="B41" s="203" t="s">
        <v>443</v>
      </c>
      <c r="C41" s="203"/>
      <c r="D41" s="203"/>
      <c r="E41" s="203"/>
      <c r="F41" s="203"/>
      <c r="G41" s="203"/>
      <c r="H41" s="203"/>
      <c r="I41" s="203"/>
      <c r="J41" s="204">
        <f t="shared" si="4"/>
        <v>0</v>
      </c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</row>
    <row r="42" spans="1:26" ht="17.25" customHeight="1">
      <c r="A42" s="207">
        <v>11</v>
      </c>
      <c r="B42" s="203" t="s">
        <v>444</v>
      </c>
      <c r="C42" s="203"/>
      <c r="D42" s="203"/>
      <c r="E42" s="203"/>
      <c r="F42" s="203"/>
      <c r="G42" s="203"/>
      <c r="H42" s="203"/>
      <c r="I42" s="203"/>
      <c r="J42" s="204">
        <f t="shared" si="4"/>
        <v>0</v>
      </c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</row>
    <row r="43" spans="1:26" ht="15.75" customHeight="1">
      <c r="A43" s="163"/>
      <c r="B43" s="163"/>
      <c r="C43" s="163"/>
      <c r="D43" s="163"/>
      <c r="E43" s="163"/>
      <c r="F43" s="163"/>
      <c r="G43" s="163"/>
      <c r="H43" s="163"/>
      <c r="I43" s="163"/>
      <c r="J43" s="163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 spans="1:26" ht="15.75" customHeight="1">
      <c r="A44" s="137" t="s">
        <v>445</v>
      </c>
      <c r="B44" s="137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</row>
    <row r="45" spans="1:26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 spans="1:26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 spans="1:26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26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 spans="1:26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spans="1:26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 spans="1:26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 spans="1:26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 spans="1:26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spans="1:26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 spans="1:26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 spans="1:26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 spans="1:26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spans="1:26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 spans="1:26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 spans="1:26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 spans="1:26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spans="1:26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 spans="1:26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 spans="1:26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 spans="1:26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spans="1:26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 spans="1:26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 spans="1:26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 spans="1:26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 spans="1:26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 spans="1:26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 spans="1:26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 spans="1:26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 spans="1:26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 spans="1:26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 spans="1:26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 spans="1:26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 spans="1:26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 spans="1:26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 spans="1:26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 spans="1:26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 spans="1:26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 spans="1:26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 spans="1:26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 spans="1:26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 spans="1:26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 spans="1:26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 spans="1:26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 spans="1:26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 spans="1:26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 spans="1:26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 spans="1:26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 spans="1:26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 spans="1:2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 spans="1:26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 spans="1:26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 spans="1:26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 spans="1:26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 spans="1:26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 spans="1:26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 spans="1:26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 spans="1:26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 spans="1:26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 spans="1:26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 spans="1:26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 spans="1:26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 spans="1:26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 spans="1:26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 spans="1:26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 spans="1:26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 spans="1:26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 spans="1:26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 spans="1:26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 spans="1:26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 spans="1:26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 spans="1:26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 spans="1:26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 spans="1:26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 spans="1:26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 spans="1:26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 spans="1:26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 spans="1:26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 spans="1:26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 spans="1:26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 spans="1:26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 spans="1:26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 spans="1:26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 spans="1:26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 spans="1:26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 spans="1:26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 spans="1:26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 spans="1:26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 spans="1:26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 spans="1:26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 spans="1:26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 spans="1:26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 spans="1:26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 spans="1:26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 spans="1:26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 spans="1:26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 spans="1:26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 spans="1:26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 spans="1:26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 spans="1:26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 spans="1:26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 spans="1:26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 spans="1:26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 spans="1:26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 spans="1:26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 spans="1:26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 spans="1:26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 spans="1:26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 spans="1:26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 spans="1:26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 spans="1:26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 spans="1:26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 spans="1:26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 spans="1:26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 spans="1:26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 spans="1:26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 spans="1:26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 spans="1:26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 spans="1:26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 spans="1:26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 spans="1:26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 spans="1:26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 spans="1:26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 spans="1:26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 spans="1:26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 spans="1:26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 spans="1:26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 spans="1:26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 spans="1:26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 spans="1:26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 spans="1:26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 spans="1:26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 spans="1:26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 spans="1:26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 spans="1:26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 spans="1:26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 spans="1:26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 spans="1:26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 spans="1:26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 spans="1:26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 spans="1:26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 spans="1:26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 spans="1:26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 spans="1:26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 spans="1:26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 spans="1:26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 spans="1:26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 spans="1:26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 spans="1:26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 spans="1:26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 spans="1:26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 spans="1:26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 spans="1:26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 spans="1:26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 spans="1:26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 spans="1:26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 spans="1:26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 spans="1:26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 spans="1:26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 spans="1:26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 spans="1:26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 spans="1:26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 spans="1:26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 spans="1:26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 spans="1:26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 spans="1:26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 spans="1:26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 spans="1:26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 spans="1:26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 spans="1:26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 spans="1:26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 spans="1:26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</row>
    <row r="222" spans="1:26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</row>
    <row r="223" spans="1:26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</row>
    <row r="224" spans="1:26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</row>
    <row r="225" spans="1:26" ht="15.75" customHeight="1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</row>
    <row r="226" spans="1:26" ht="15.75" customHeight="1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</row>
    <row r="227" spans="1:26" ht="15.75" customHeight="1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</row>
    <row r="228" spans="1:26" ht="15.75" customHeight="1">
      <c r="A228" s="102"/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</row>
    <row r="229" spans="1:26" ht="15.75" customHeight="1">
      <c r="A229" s="102"/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</row>
    <row r="230" spans="1:26" ht="15.75" customHeight="1">
      <c r="A230" s="102"/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  <c r="Z230" s="102"/>
    </row>
    <row r="231" spans="1:26" ht="15.75" customHeight="1">
      <c r="A231" s="102"/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  <c r="Z231" s="102"/>
    </row>
    <row r="232" spans="1:26" ht="15.75" customHeight="1">
      <c r="A232" s="102"/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2"/>
      <c r="Z232" s="102"/>
    </row>
    <row r="233" spans="1:26" ht="15.75" customHeight="1">
      <c r="A233" s="102"/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  <c r="Y233" s="102"/>
      <c r="Z233" s="102"/>
    </row>
    <row r="234" spans="1:26" ht="15.75" customHeight="1">
      <c r="A234" s="102"/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  <c r="Y234" s="102"/>
      <c r="Z234" s="102"/>
    </row>
    <row r="235" spans="1:26" ht="15.75" customHeight="1">
      <c r="A235" s="102"/>
      <c r="B235" s="102"/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  <c r="Y235" s="102"/>
      <c r="Z235" s="102"/>
    </row>
    <row r="236" spans="1:26" ht="15.75" customHeight="1">
      <c r="A236" s="102"/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  <c r="Y236" s="102"/>
      <c r="Z236" s="102"/>
    </row>
    <row r="237" spans="1:26" ht="15.75" customHeight="1">
      <c r="A237" s="102"/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  <c r="Y237" s="102"/>
      <c r="Z237" s="102"/>
    </row>
    <row r="238" spans="1:26" ht="15.75" customHeight="1">
      <c r="A238" s="102"/>
      <c r="B238" s="102"/>
      <c r="C238" s="102"/>
      <c r="D238" s="102"/>
      <c r="E238" s="102"/>
      <c r="F238" s="102"/>
      <c r="G238" s="102"/>
      <c r="H238" s="102"/>
      <c r="I238" s="102"/>
      <c r="J238" s="102"/>
      <c r="K238" s="102"/>
      <c r="L238" s="102"/>
      <c r="M238" s="102"/>
      <c r="N238" s="102"/>
      <c r="O238" s="102"/>
      <c r="P238" s="102"/>
      <c r="Q238" s="102"/>
      <c r="R238" s="102"/>
      <c r="S238" s="102"/>
      <c r="T238" s="102"/>
      <c r="U238" s="102"/>
      <c r="V238" s="102"/>
      <c r="W238" s="102"/>
      <c r="X238" s="102"/>
      <c r="Y238" s="102"/>
      <c r="Z238" s="102"/>
    </row>
    <row r="239" spans="1:26" ht="15.75" customHeight="1">
      <c r="A239" s="102"/>
      <c r="B239" s="102"/>
      <c r="C239" s="102"/>
      <c r="D239" s="102"/>
      <c r="E239" s="102"/>
      <c r="F239" s="102"/>
      <c r="G239" s="102"/>
      <c r="H239" s="102"/>
      <c r="I239" s="102"/>
      <c r="J239" s="102"/>
      <c r="K239" s="102"/>
      <c r="L239" s="102"/>
      <c r="M239" s="102"/>
      <c r="N239" s="102"/>
      <c r="O239" s="102"/>
      <c r="P239" s="102"/>
      <c r="Q239" s="102"/>
      <c r="R239" s="102"/>
      <c r="S239" s="102"/>
      <c r="T239" s="102"/>
      <c r="U239" s="102"/>
      <c r="V239" s="102"/>
      <c r="W239" s="102"/>
      <c r="X239" s="102"/>
      <c r="Y239" s="102"/>
      <c r="Z239" s="102"/>
    </row>
    <row r="240" spans="1:26" ht="15.75" customHeight="1">
      <c r="A240" s="102"/>
      <c r="B240" s="102"/>
      <c r="C240" s="102"/>
      <c r="D240" s="102"/>
      <c r="E240" s="102"/>
      <c r="F240" s="102"/>
      <c r="G240" s="102"/>
      <c r="H240" s="102"/>
      <c r="I240" s="102"/>
      <c r="J240" s="102"/>
      <c r="K240" s="102"/>
      <c r="L240" s="102"/>
      <c r="M240" s="102"/>
      <c r="N240" s="102"/>
      <c r="O240" s="102"/>
      <c r="P240" s="102"/>
      <c r="Q240" s="102"/>
      <c r="R240" s="102"/>
      <c r="S240" s="102"/>
      <c r="T240" s="102"/>
      <c r="U240" s="102"/>
      <c r="V240" s="102"/>
      <c r="W240" s="102"/>
      <c r="X240" s="102"/>
      <c r="Y240" s="102"/>
      <c r="Z240" s="102"/>
    </row>
    <row r="241" spans="1:26" ht="15.75" customHeight="1">
      <c r="A241" s="102"/>
      <c r="B241" s="102"/>
      <c r="C241" s="102"/>
      <c r="D241" s="102"/>
      <c r="E241" s="102"/>
      <c r="F241" s="102"/>
      <c r="G241" s="102"/>
      <c r="H241" s="102"/>
      <c r="I241" s="102"/>
      <c r="J241" s="102"/>
      <c r="K241" s="102"/>
      <c r="L241" s="102"/>
      <c r="M241" s="102"/>
      <c r="N241" s="102"/>
      <c r="O241" s="102"/>
      <c r="P241" s="102"/>
      <c r="Q241" s="102"/>
      <c r="R241" s="102"/>
      <c r="S241" s="102"/>
      <c r="T241" s="102"/>
      <c r="U241" s="102"/>
      <c r="V241" s="102"/>
      <c r="W241" s="102"/>
      <c r="X241" s="102"/>
      <c r="Y241" s="102"/>
      <c r="Z241" s="102"/>
    </row>
    <row r="242" spans="1:26" ht="15.75" customHeight="1">
      <c r="A242" s="102"/>
      <c r="B242" s="102"/>
      <c r="C242" s="102"/>
      <c r="D242" s="102"/>
      <c r="E242" s="102"/>
      <c r="F242" s="102"/>
      <c r="G242" s="102"/>
      <c r="H242" s="102"/>
      <c r="I242" s="102"/>
      <c r="J242" s="102"/>
      <c r="K242" s="102"/>
      <c r="L242" s="102"/>
      <c r="M242" s="102"/>
      <c r="N242" s="102"/>
      <c r="O242" s="102"/>
      <c r="P242" s="102"/>
      <c r="Q242" s="102"/>
      <c r="R242" s="102"/>
      <c r="S242" s="102"/>
      <c r="T242" s="102"/>
      <c r="U242" s="102"/>
      <c r="V242" s="102"/>
      <c r="W242" s="102"/>
      <c r="X242" s="102"/>
      <c r="Y242" s="102"/>
      <c r="Z242" s="102"/>
    </row>
    <row r="243" spans="1:26" ht="15.75" customHeight="1">
      <c r="A243" s="102"/>
      <c r="B243" s="102"/>
      <c r="C243" s="102"/>
      <c r="D243" s="102"/>
      <c r="E243" s="102"/>
      <c r="F243" s="102"/>
      <c r="G243" s="102"/>
      <c r="H243" s="102"/>
      <c r="I243" s="102"/>
      <c r="J243" s="102"/>
      <c r="K243" s="102"/>
      <c r="L243" s="102"/>
      <c r="M243" s="102"/>
      <c r="N243" s="102"/>
      <c r="O243" s="102"/>
      <c r="P243" s="102"/>
      <c r="Q243" s="102"/>
      <c r="R243" s="102"/>
      <c r="S243" s="102"/>
      <c r="T243" s="102"/>
      <c r="U243" s="102"/>
      <c r="V243" s="102"/>
      <c r="W243" s="102"/>
      <c r="X243" s="102"/>
      <c r="Y243" s="102"/>
      <c r="Z243" s="102"/>
    </row>
    <row r="244" spans="1:26" ht="15.75" customHeight="1">
      <c r="A244" s="102"/>
      <c r="B244" s="102"/>
      <c r="C244" s="102"/>
      <c r="D244" s="102"/>
      <c r="E244" s="102"/>
      <c r="F244" s="102"/>
      <c r="G244" s="102"/>
      <c r="H244" s="102"/>
      <c r="I244" s="102"/>
      <c r="J244" s="102"/>
      <c r="K244" s="102"/>
      <c r="L244" s="102"/>
      <c r="M244" s="102"/>
      <c r="N244" s="102"/>
      <c r="O244" s="102"/>
      <c r="P244" s="102"/>
      <c r="Q244" s="102"/>
      <c r="R244" s="102"/>
      <c r="S244" s="102"/>
      <c r="T244" s="102"/>
      <c r="U244" s="102"/>
      <c r="V244" s="102"/>
      <c r="W244" s="102"/>
      <c r="X244" s="102"/>
      <c r="Y244" s="102"/>
      <c r="Z244" s="102"/>
    </row>
    <row r="245" spans="1:26" ht="15.75" customHeight="1"/>
    <row r="246" spans="1:26" ht="15.75" customHeight="1"/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">
    <mergeCell ref="A13:J13"/>
    <mergeCell ref="A19:J19"/>
    <mergeCell ref="A31:J31"/>
    <mergeCell ref="A3:J3"/>
    <mergeCell ref="A7:A8"/>
    <mergeCell ref="B7:B8"/>
    <mergeCell ref="C7:J7"/>
    <mergeCell ref="A10:J10"/>
  </mergeCells>
  <printOptions horizontalCentered="1"/>
  <pageMargins left="1.7" right="0.9" top="1.1499999999999999" bottom="0.9" header="0" footer="0"/>
  <pageSetup paperSize="9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1000"/>
  <sheetViews>
    <sheetView topLeftCell="Q1" workbookViewId="0">
      <selection activeCell="C7" sqref="C7:X14"/>
    </sheetView>
  </sheetViews>
  <sheetFormatPr defaultColWidth="14.42578125" defaultRowHeight="15" customHeight="1"/>
  <cols>
    <col min="1" max="1" width="5.7109375" customWidth="1"/>
    <col min="2" max="3" width="21.7109375" customWidth="1"/>
    <col min="4" max="24" width="14.5703125" customWidth="1"/>
    <col min="25" max="26" width="21.7109375" customWidth="1"/>
  </cols>
  <sheetData>
    <row r="1" spans="1:26" ht="15.75">
      <c r="A1" s="100" t="s">
        <v>973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5.75">
      <c r="A3" s="963" t="s">
        <v>974</v>
      </c>
      <c r="B3" s="953"/>
      <c r="C3" s="953"/>
      <c r="D3" s="953"/>
      <c r="E3" s="953"/>
      <c r="F3" s="953"/>
      <c r="G3" s="953"/>
      <c r="H3" s="953"/>
      <c r="I3" s="953"/>
      <c r="J3" s="953"/>
      <c r="K3" s="953"/>
      <c r="L3" s="953"/>
      <c r="M3" s="953"/>
      <c r="N3" s="953"/>
      <c r="O3" s="953"/>
      <c r="P3" s="953"/>
      <c r="Q3" s="953"/>
      <c r="R3" s="953"/>
      <c r="S3" s="953"/>
      <c r="T3" s="953"/>
      <c r="U3" s="953"/>
      <c r="V3" s="953"/>
      <c r="W3" s="953"/>
      <c r="X3" s="953"/>
      <c r="Y3" s="102"/>
      <c r="Z3" s="102"/>
    </row>
    <row r="4" spans="1:26" ht="15.75">
      <c r="A4" s="101"/>
      <c r="B4" s="101"/>
      <c r="C4" s="101"/>
      <c r="D4" s="101"/>
      <c r="E4" s="101"/>
      <c r="F4" s="101"/>
      <c r="G4" s="101"/>
      <c r="H4" s="101"/>
      <c r="I4" s="101"/>
      <c r="J4" s="101"/>
      <c r="K4" s="139" t="str">
        <f>'1'!$E$5</f>
        <v>KABUPATEN/KOTA</v>
      </c>
      <c r="L4" s="105" t="str">
        <f>'1'!$F$5</f>
        <v>KARANGANYAR</v>
      </c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2"/>
      <c r="Z4" s="102"/>
    </row>
    <row r="5" spans="1:26" ht="15.75">
      <c r="A5" s="101"/>
      <c r="B5" s="101"/>
      <c r="C5" s="101"/>
      <c r="D5" s="101"/>
      <c r="E5" s="101"/>
      <c r="F5" s="101"/>
      <c r="G5" s="101"/>
      <c r="H5" s="101"/>
      <c r="I5" s="101"/>
      <c r="J5" s="101"/>
      <c r="K5" s="139" t="str">
        <f>'1'!$E$6</f>
        <v>TAHUN</v>
      </c>
      <c r="L5" s="105">
        <f>'1'!$F$6</f>
        <v>2023</v>
      </c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2"/>
      <c r="Z5" s="102"/>
    </row>
    <row r="6" spans="1:26">
      <c r="A6" s="102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6"/>
      <c r="N6" s="106"/>
      <c r="O6" s="106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19.5" customHeight="1">
      <c r="A7" s="986" t="s">
        <v>4</v>
      </c>
      <c r="B7" s="986" t="s">
        <v>324</v>
      </c>
      <c r="C7" s="986" t="s">
        <v>498</v>
      </c>
      <c r="D7" s="976" t="s">
        <v>975</v>
      </c>
      <c r="E7" s="977"/>
      <c r="F7" s="977"/>
      <c r="G7" s="977"/>
      <c r="H7" s="977"/>
      <c r="I7" s="977"/>
      <c r="J7" s="977"/>
      <c r="K7" s="977"/>
      <c r="L7" s="977"/>
      <c r="M7" s="970" t="s">
        <v>976</v>
      </c>
      <c r="N7" s="953"/>
      <c r="O7" s="1030"/>
      <c r="P7" s="991" t="s">
        <v>977</v>
      </c>
      <c r="Q7" s="995"/>
      <c r="R7" s="995"/>
      <c r="S7" s="995"/>
      <c r="T7" s="995"/>
      <c r="U7" s="995"/>
      <c r="V7" s="995"/>
      <c r="W7" s="995"/>
      <c r="X7" s="996"/>
      <c r="Y7" s="102"/>
      <c r="Z7" s="102"/>
    </row>
    <row r="8" spans="1:26" ht="46.5" customHeight="1">
      <c r="A8" s="965"/>
      <c r="B8" s="965"/>
      <c r="C8" s="965"/>
      <c r="D8" s="1008" t="s">
        <v>978</v>
      </c>
      <c r="E8" s="958"/>
      <c r="F8" s="959"/>
      <c r="G8" s="1008" t="s">
        <v>979</v>
      </c>
      <c r="H8" s="958"/>
      <c r="I8" s="959"/>
      <c r="J8" s="1008" t="s">
        <v>980</v>
      </c>
      <c r="K8" s="958"/>
      <c r="L8" s="959"/>
      <c r="M8" s="971"/>
      <c r="N8" s="967"/>
      <c r="O8" s="968"/>
      <c r="P8" s="1008" t="s">
        <v>981</v>
      </c>
      <c r="Q8" s="958"/>
      <c r="R8" s="959"/>
      <c r="S8" s="1008" t="s">
        <v>982</v>
      </c>
      <c r="T8" s="958"/>
      <c r="U8" s="959"/>
      <c r="V8" s="1008" t="s">
        <v>983</v>
      </c>
      <c r="W8" s="958"/>
      <c r="X8" s="959"/>
      <c r="Y8" s="102"/>
      <c r="Z8" s="102"/>
    </row>
    <row r="9" spans="1:26" ht="61.5" customHeight="1">
      <c r="A9" s="955"/>
      <c r="B9" s="955"/>
      <c r="C9" s="955"/>
      <c r="D9" s="172" t="s">
        <v>984</v>
      </c>
      <c r="E9" s="201" t="s">
        <v>985</v>
      </c>
      <c r="F9" s="201" t="s">
        <v>30</v>
      </c>
      <c r="G9" s="172" t="s">
        <v>984</v>
      </c>
      <c r="H9" s="201" t="s">
        <v>985</v>
      </c>
      <c r="I9" s="201" t="s">
        <v>30</v>
      </c>
      <c r="J9" s="172" t="s">
        <v>984</v>
      </c>
      <c r="K9" s="201" t="s">
        <v>985</v>
      </c>
      <c r="L9" s="201" t="s">
        <v>30</v>
      </c>
      <c r="M9" s="172" t="s">
        <v>326</v>
      </c>
      <c r="N9" s="201" t="s">
        <v>985</v>
      </c>
      <c r="O9" s="201" t="s">
        <v>30</v>
      </c>
      <c r="P9" s="114" t="s">
        <v>326</v>
      </c>
      <c r="Q9" s="201" t="s">
        <v>985</v>
      </c>
      <c r="R9" s="201" t="s">
        <v>30</v>
      </c>
      <c r="S9" s="114" t="s">
        <v>326</v>
      </c>
      <c r="T9" s="201" t="s">
        <v>985</v>
      </c>
      <c r="U9" s="201" t="s">
        <v>30</v>
      </c>
      <c r="V9" s="114" t="s">
        <v>326</v>
      </c>
      <c r="W9" s="201" t="s">
        <v>985</v>
      </c>
      <c r="X9" s="201" t="s">
        <v>30</v>
      </c>
      <c r="Y9" s="102"/>
      <c r="Z9" s="102"/>
    </row>
    <row r="10" spans="1:26" ht="18" customHeight="1">
      <c r="A10" s="142">
        <v>1</v>
      </c>
      <c r="B10" s="142">
        <v>2</v>
      </c>
      <c r="C10" s="142">
        <v>3</v>
      </c>
      <c r="D10" s="142">
        <v>4</v>
      </c>
      <c r="E10" s="142">
        <v>5</v>
      </c>
      <c r="F10" s="142">
        <v>6</v>
      </c>
      <c r="G10" s="142">
        <v>7</v>
      </c>
      <c r="H10" s="142">
        <v>8</v>
      </c>
      <c r="I10" s="142">
        <v>9</v>
      </c>
      <c r="J10" s="142">
        <v>10</v>
      </c>
      <c r="K10" s="142">
        <v>11</v>
      </c>
      <c r="L10" s="142">
        <v>12</v>
      </c>
      <c r="M10" s="142">
        <v>13</v>
      </c>
      <c r="N10" s="142">
        <v>14</v>
      </c>
      <c r="O10" s="142">
        <v>15</v>
      </c>
      <c r="P10" s="142">
        <v>16</v>
      </c>
      <c r="Q10" s="142">
        <v>17</v>
      </c>
      <c r="R10" s="142">
        <v>18</v>
      </c>
      <c r="S10" s="142">
        <v>19</v>
      </c>
      <c r="T10" s="142">
        <v>20</v>
      </c>
      <c r="U10" s="142">
        <v>21</v>
      </c>
      <c r="V10" s="142">
        <v>22</v>
      </c>
      <c r="W10" s="142">
        <v>23</v>
      </c>
      <c r="X10" s="142">
        <v>24</v>
      </c>
      <c r="Y10" s="119"/>
      <c r="Z10" s="119"/>
    </row>
    <row r="11" spans="1:26" ht="16.5" customHeight="1">
      <c r="A11" s="281">
        <v>1</v>
      </c>
      <c r="B11" s="176" t="str">
        <f>'9'!B9</f>
        <v>JUMAPOLO</v>
      </c>
      <c r="C11" s="176" t="str">
        <f>'9'!B9</f>
        <v>JUMAPOLO</v>
      </c>
      <c r="D11" s="226">
        <v>549</v>
      </c>
      <c r="E11" s="226">
        <v>549</v>
      </c>
      <c r="F11" s="234">
        <f>E11/D11*100</f>
        <v>100</v>
      </c>
      <c r="G11" s="226">
        <v>608</v>
      </c>
      <c r="H11" s="226">
        <v>608</v>
      </c>
      <c r="I11" s="234">
        <f>H11/G11*100</f>
        <v>100</v>
      </c>
      <c r="J11" s="226">
        <v>360</v>
      </c>
      <c r="K11" s="226">
        <v>360</v>
      </c>
      <c r="L11" s="234">
        <f>K11/J11*100</f>
        <v>100</v>
      </c>
      <c r="M11" s="206">
        <v>1517</v>
      </c>
      <c r="N11" s="206">
        <v>1517</v>
      </c>
      <c r="O11" s="234">
        <f>N11/M11*100</f>
        <v>100</v>
      </c>
      <c r="P11" s="226">
        <v>35</v>
      </c>
      <c r="Q11" s="226">
        <v>35</v>
      </c>
      <c r="R11" s="234">
        <f>Q11/P11*100</f>
        <v>100</v>
      </c>
      <c r="S11" s="226">
        <v>6</v>
      </c>
      <c r="T11" s="226">
        <v>6</v>
      </c>
      <c r="U11" s="234">
        <f>T11/S11*100</f>
        <v>100</v>
      </c>
      <c r="V11" s="226">
        <v>1</v>
      </c>
      <c r="W11" s="226">
        <v>1</v>
      </c>
      <c r="X11" s="234">
        <f>W11/V11*100</f>
        <v>100</v>
      </c>
      <c r="Y11" s="102"/>
      <c r="Z11" s="102"/>
    </row>
    <row r="12" spans="1:26" ht="16.5" customHeight="1">
      <c r="A12" s="175">
        <v>2</v>
      </c>
      <c r="B12" s="138"/>
      <c r="C12" s="138"/>
      <c r="D12" s="226"/>
      <c r="E12" s="226"/>
      <c r="F12" s="234"/>
      <c r="G12" s="226"/>
      <c r="H12" s="226"/>
      <c r="I12" s="234"/>
      <c r="J12" s="226"/>
      <c r="K12" s="226"/>
      <c r="L12" s="234"/>
      <c r="M12" s="203"/>
      <c r="N12" s="234"/>
      <c r="O12" s="234"/>
      <c r="P12" s="226"/>
      <c r="Q12" s="226"/>
      <c r="R12" s="234"/>
      <c r="S12" s="226"/>
      <c r="T12" s="226"/>
      <c r="U12" s="234"/>
      <c r="V12" s="226"/>
      <c r="W12" s="226"/>
      <c r="X12" s="234"/>
      <c r="Y12" s="102"/>
      <c r="Z12" s="102"/>
    </row>
    <row r="13" spans="1:26" ht="16.5" customHeight="1">
      <c r="A13" s="175">
        <v>3</v>
      </c>
      <c r="B13" s="138"/>
      <c r="C13" s="138"/>
      <c r="D13" s="226"/>
      <c r="E13" s="226"/>
      <c r="F13" s="234"/>
      <c r="G13" s="226"/>
      <c r="H13" s="226"/>
      <c r="I13" s="234"/>
      <c r="J13" s="226"/>
      <c r="K13" s="226"/>
      <c r="L13" s="234"/>
      <c r="M13" s="203"/>
      <c r="N13" s="234"/>
      <c r="O13" s="234"/>
      <c r="P13" s="226"/>
      <c r="Q13" s="226"/>
      <c r="R13" s="234"/>
      <c r="S13" s="226"/>
      <c r="T13" s="226"/>
      <c r="U13" s="234"/>
      <c r="V13" s="226"/>
      <c r="W13" s="226"/>
      <c r="X13" s="234"/>
      <c r="Y13" s="102"/>
      <c r="Z13" s="102"/>
    </row>
    <row r="14" spans="1:26" ht="16.5" customHeight="1">
      <c r="A14" s="175">
        <v>4</v>
      </c>
      <c r="B14" s="603"/>
      <c r="C14" s="604"/>
      <c r="D14" s="237">
        <f t="shared" ref="D14:E14" si="0">SUM(D11:D13)</f>
        <v>549</v>
      </c>
      <c r="E14" s="237">
        <f t="shared" si="0"/>
        <v>549</v>
      </c>
      <c r="F14" s="238">
        <f>E14/D14*100</f>
        <v>100</v>
      </c>
      <c r="G14" s="237">
        <f t="shared" ref="G14:H14" si="1">SUM(G11:G13)</f>
        <v>608</v>
      </c>
      <c r="H14" s="237">
        <f t="shared" si="1"/>
        <v>608</v>
      </c>
      <c r="I14" s="238">
        <f>H14/G14*100</f>
        <v>100</v>
      </c>
      <c r="J14" s="237">
        <f t="shared" ref="J14:K14" si="2">SUM(J11:J13)</f>
        <v>360</v>
      </c>
      <c r="K14" s="237">
        <f t="shared" si="2"/>
        <v>360</v>
      </c>
      <c r="L14" s="238">
        <f>K14/J14*100</f>
        <v>100</v>
      </c>
      <c r="M14" s="131">
        <f t="shared" ref="M14:N14" si="3">SUM(M11:M13)</f>
        <v>1517</v>
      </c>
      <c r="N14" s="237">
        <f t="shared" si="3"/>
        <v>1517</v>
      </c>
      <c r="O14" s="238">
        <f>N14/M14*100</f>
        <v>100</v>
      </c>
      <c r="P14" s="237">
        <f t="shared" ref="P14:Q14" si="4">SUM(P11:P13)</f>
        <v>35</v>
      </c>
      <c r="Q14" s="237">
        <f t="shared" si="4"/>
        <v>35</v>
      </c>
      <c r="R14" s="238">
        <f>Q14/P14*100</f>
        <v>100</v>
      </c>
      <c r="S14" s="237">
        <f t="shared" ref="S14:T14" si="5">SUM(S11:S13)</f>
        <v>6</v>
      </c>
      <c r="T14" s="237">
        <f t="shared" si="5"/>
        <v>6</v>
      </c>
      <c r="U14" s="238">
        <f>T14/S14*100</f>
        <v>100</v>
      </c>
      <c r="V14" s="237">
        <f t="shared" ref="V14:W14" si="6">SUM(V11:V13)</f>
        <v>1</v>
      </c>
      <c r="W14" s="237">
        <f t="shared" si="6"/>
        <v>1</v>
      </c>
      <c r="X14" s="238">
        <f>W14/V14*100</f>
        <v>100</v>
      </c>
      <c r="Y14" s="102"/>
      <c r="Z14" s="102"/>
    </row>
    <row r="15" spans="1:26" ht="16.5" customHeight="1">
      <c r="A15" s="175">
        <v>5</v>
      </c>
      <c r="B15" s="162"/>
      <c r="C15" s="162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</row>
    <row r="16" spans="1:26" ht="16.5" customHeight="1">
      <c r="A16" s="175">
        <v>6</v>
      </c>
      <c r="B16" s="102"/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304"/>
      <c r="N16" s="304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</row>
    <row r="17" spans="1:26" ht="16.5" customHeight="1">
      <c r="A17" s="175">
        <v>7</v>
      </c>
      <c r="B17" s="102"/>
      <c r="C17" s="102"/>
      <c r="D17" s="102"/>
      <c r="E17" s="102"/>
      <c r="F17" s="102"/>
      <c r="G17" s="102"/>
      <c r="H17" s="102"/>
      <c r="I17" s="102"/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</row>
    <row r="18" spans="1:26" ht="16.5" customHeight="1">
      <c r="A18" s="175">
        <v>8</v>
      </c>
      <c r="B18" s="102"/>
      <c r="C18" s="102"/>
      <c r="D18" s="102"/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</row>
    <row r="19" spans="1:26" ht="16.5" customHeight="1">
      <c r="A19" s="175">
        <v>9</v>
      </c>
      <c r="B19" s="102"/>
      <c r="C19" s="102"/>
      <c r="D19" s="102"/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</row>
    <row r="20" spans="1:26" ht="16.5" customHeight="1">
      <c r="A20" s="175">
        <v>10</v>
      </c>
      <c r="B20" s="102"/>
      <c r="C20" s="102"/>
      <c r="D20" s="102"/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</row>
    <row r="21" spans="1:26" ht="16.5" customHeight="1">
      <c r="A21" s="175">
        <v>11</v>
      </c>
      <c r="B21" s="102"/>
      <c r="C21" s="102"/>
      <c r="D21" s="102"/>
      <c r="E21" s="102"/>
      <c r="F21" s="102"/>
      <c r="G21" s="102"/>
      <c r="H21" s="102"/>
      <c r="I21" s="102"/>
      <c r="J21" s="102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</row>
    <row r="22" spans="1:26" ht="16.5" customHeight="1">
      <c r="A22" s="175">
        <v>12</v>
      </c>
      <c r="B22" s="102"/>
      <c r="C22" s="102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</row>
    <row r="23" spans="1:26" ht="16.5" customHeight="1">
      <c r="A23" s="175">
        <v>13</v>
      </c>
      <c r="B23" s="102"/>
      <c r="C23" s="102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</row>
    <row r="24" spans="1:26" ht="16.5" customHeight="1">
      <c r="A24" s="175">
        <v>14</v>
      </c>
      <c r="B24" s="102"/>
      <c r="C24" s="102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</row>
    <row r="25" spans="1:26" ht="16.5" customHeight="1">
      <c r="A25" s="175">
        <v>15</v>
      </c>
      <c r="B25" s="102"/>
      <c r="C25" s="102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</row>
    <row r="26" spans="1:26" ht="16.5" customHeight="1">
      <c r="A26" s="175">
        <v>16</v>
      </c>
      <c r="B26" s="102"/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</row>
    <row r="27" spans="1:26" ht="16.5" customHeight="1">
      <c r="A27" s="175">
        <v>17</v>
      </c>
      <c r="B27" s="102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</row>
    <row r="28" spans="1:26" ht="16.5" customHeight="1">
      <c r="A28" s="175">
        <v>18</v>
      </c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</row>
    <row r="29" spans="1:26" ht="16.5" customHeight="1">
      <c r="A29" s="175">
        <v>19</v>
      </c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</row>
    <row r="30" spans="1:26" ht="16.5" customHeight="1">
      <c r="A30" s="175">
        <v>20</v>
      </c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</row>
    <row r="31" spans="1:26" ht="16.5" customHeight="1">
      <c r="A31" s="175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</row>
    <row r="32" spans="1:26" ht="16.5" customHeight="1">
      <c r="A32" s="175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</row>
    <row r="33" spans="1:26" ht="16.5" customHeight="1">
      <c r="A33" s="175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</row>
    <row r="34" spans="1:26" ht="16.5" customHeight="1">
      <c r="A34" s="126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</row>
    <row r="35" spans="1:26" ht="19.5" customHeight="1">
      <c r="A35" s="156" t="s">
        <v>591</v>
      </c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 spans="1:26" ht="19.5" customHeight="1">
      <c r="A36" s="16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</row>
    <row r="37" spans="1:26" ht="19.5" customHeight="1">
      <c r="A37" s="137" t="s">
        <v>710</v>
      </c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</row>
    <row r="38" spans="1:26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</row>
    <row r="39" spans="1:26" ht="15.75" customHeight="1">
      <c r="A39" s="440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</row>
    <row r="40" spans="1:26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</row>
    <row r="41" spans="1:26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</row>
    <row r="42" spans="1:26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</row>
    <row r="43" spans="1:26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 spans="1:26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</row>
    <row r="45" spans="1:26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 spans="1:26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 spans="1:26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26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 spans="1:26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spans="1:26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 spans="1:26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 spans="1:26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 spans="1:26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spans="1:26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 spans="1:26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 spans="1:26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 spans="1:26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spans="1:26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 spans="1:26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 spans="1:26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 spans="1:26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spans="1:26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 spans="1:26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 spans="1:26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 spans="1:26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spans="1:26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 spans="1:26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 spans="1:26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 spans="1:26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 spans="1:26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 spans="1:26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 spans="1:26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 spans="1:26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 spans="1:26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 spans="1:26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 spans="1:26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 spans="1:26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 spans="1:26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 spans="1:26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 spans="1:26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 spans="1:26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 spans="1:26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 spans="1:26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 spans="1:26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 spans="1:26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 spans="1:26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 spans="1:26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 spans="1:26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 spans="1:26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 spans="1:26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 spans="1:26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 spans="1:26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 spans="1:26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 spans="1:2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 spans="1:26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 spans="1:26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 spans="1:26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 spans="1:26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 spans="1:26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 spans="1:26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 spans="1:26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 spans="1:26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 spans="1:26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 spans="1:26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 spans="1:26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 spans="1:26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 spans="1:26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 spans="1:26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 spans="1:26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 spans="1:26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 spans="1:26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 spans="1:26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 spans="1:26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 spans="1:26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 spans="1:26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 spans="1:26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 spans="1:26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 spans="1:26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 spans="1:26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 spans="1:26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 spans="1:26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 spans="1:26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 spans="1:26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 spans="1:26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 spans="1:26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 spans="1:26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 spans="1:26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 spans="1:26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 spans="1:26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 spans="1:26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 spans="1:26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 spans="1:26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 spans="1:26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 spans="1:26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 spans="1:26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 spans="1:26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 spans="1:26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 spans="1:26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 spans="1:26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 spans="1:26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 spans="1:26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 spans="1:26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 spans="1:26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 spans="1:26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 spans="1:26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 spans="1:26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 spans="1:26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 spans="1:26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 spans="1:26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 spans="1:26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 spans="1:26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 spans="1:26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 spans="1:26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 spans="1:26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 spans="1:26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 spans="1:26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 spans="1:26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 spans="1:26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 spans="1:26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 spans="1:26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 spans="1:26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 spans="1:26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 spans="1:26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 spans="1:26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 spans="1:26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 spans="1:26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 spans="1:26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 spans="1:26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 spans="1:26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 spans="1:26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 spans="1:26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 spans="1:26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 spans="1:26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 spans="1:26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 spans="1:26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 spans="1:26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 spans="1:26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 spans="1:26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 spans="1:26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 spans="1:26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 spans="1:26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 spans="1:26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 spans="1:26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 spans="1:26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 spans="1:26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 spans="1:26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 spans="1:26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 spans="1:26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 spans="1:26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 spans="1:26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 spans="1:26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 spans="1:26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 spans="1:26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 spans="1:26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 spans="1:26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 spans="1:26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 spans="1:26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 spans="1:26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 spans="1:26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 spans="1:26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 spans="1:26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 spans="1:26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 spans="1:26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 spans="1:26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 spans="1:26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 spans="1:26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 spans="1:26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 spans="1:26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 spans="1:26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 spans="1:26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 spans="1:26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 spans="1:26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 spans="1:26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 spans="1:26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 spans="1:26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 spans="1:26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</row>
    <row r="222" spans="1:26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</row>
    <row r="223" spans="1:26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</row>
    <row r="224" spans="1:26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</row>
    <row r="225" spans="1:26" ht="15.75" customHeight="1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</row>
    <row r="226" spans="1:26" ht="15.75" customHeight="1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</row>
    <row r="227" spans="1:26" ht="15.75" customHeight="1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</row>
    <row r="228" spans="1:26" ht="15.75" customHeight="1">
      <c r="A228" s="102"/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</row>
    <row r="229" spans="1:26" ht="15.75" customHeight="1">
      <c r="A229" s="102"/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</row>
    <row r="230" spans="1:26" ht="15.75" customHeight="1">
      <c r="A230" s="102"/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  <c r="Z230" s="102"/>
    </row>
    <row r="231" spans="1:26" ht="15.75" customHeight="1">
      <c r="A231" s="102"/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  <c r="Z231" s="102"/>
    </row>
    <row r="232" spans="1:26" ht="15.75" customHeight="1">
      <c r="A232" s="102"/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2"/>
      <c r="Z232" s="102"/>
    </row>
    <row r="233" spans="1:26" ht="15.75" customHeight="1">
      <c r="A233" s="102"/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  <c r="Y233" s="102"/>
      <c r="Z233" s="102"/>
    </row>
    <row r="234" spans="1:26" ht="15.75" customHeight="1">
      <c r="A234" s="102"/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  <c r="Y234" s="102"/>
      <c r="Z234" s="102"/>
    </row>
    <row r="235" spans="1:26" ht="15.75" customHeight="1">
      <c r="A235" s="102"/>
      <c r="B235" s="102"/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  <c r="Y235" s="102"/>
      <c r="Z235" s="102"/>
    </row>
    <row r="236" spans="1:26" ht="15.75" customHeight="1">
      <c r="A236" s="102"/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  <c r="Y236" s="102"/>
      <c r="Z236" s="102"/>
    </row>
    <row r="237" spans="1:26" ht="15.75" customHeight="1">
      <c r="A237" s="102"/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  <c r="Y237" s="102"/>
      <c r="Z237" s="102"/>
    </row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">
    <mergeCell ref="V8:X8"/>
    <mergeCell ref="A3:X3"/>
    <mergeCell ref="A7:A9"/>
    <mergeCell ref="B7:B9"/>
    <mergeCell ref="C7:C9"/>
    <mergeCell ref="D7:L7"/>
    <mergeCell ref="M7:O8"/>
    <mergeCell ref="P7:X7"/>
    <mergeCell ref="D8:F8"/>
    <mergeCell ref="G8:I8"/>
    <mergeCell ref="J8:L8"/>
    <mergeCell ref="P8:R8"/>
    <mergeCell ref="S8:U8"/>
  </mergeCells>
  <printOptions horizontalCentered="1"/>
  <pageMargins left="1.19" right="0.9" top="1.1499999999999999" bottom="0.9" header="0" footer="0"/>
  <pageSetup paperSize="9"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1000"/>
  <sheetViews>
    <sheetView workbookViewId="0">
      <selection activeCell="F16" sqref="F16"/>
    </sheetView>
  </sheetViews>
  <sheetFormatPr defaultColWidth="14.42578125" defaultRowHeight="15" customHeight="1"/>
  <cols>
    <col min="1" max="1" width="5.7109375" customWidth="1"/>
    <col min="2" max="3" width="21.7109375" customWidth="1"/>
    <col min="4" max="10" width="20.7109375" customWidth="1"/>
    <col min="11" max="26" width="9.28515625" customWidth="1"/>
  </cols>
  <sheetData>
    <row r="1" spans="1:26" ht="15.75">
      <c r="A1" s="101" t="s">
        <v>986</v>
      </c>
      <c r="B1" s="102"/>
      <c r="C1" s="102" t="s">
        <v>400</v>
      </c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 ht="15.75">
      <c r="A2" s="101"/>
      <c r="B2" s="101"/>
      <c r="C2" s="101"/>
      <c r="D2" s="101"/>
      <c r="E2" s="101"/>
      <c r="F2" s="101"/>
      <c r="G2" s="101"/>
      <c r="H2" s="101"/>
      <c r="I2" s="101"/>
      <c r="J2" s="101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5.75">
      <c r="A3" s="963" t="s">
        <v>987</v>
      </c>
      <c r="B3" s="953"/>
      <c r="C3" s="953"/>
      <c r="D3" s="953"/>
      <c r="E3" s="953"/>
      <c r="F3" s="953"/>
      <c r="G3" s="953"/>
      <c r="H3" s="953"/>
      <c r="I3" s="953"/>
      <c r="J3" s="953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15.75">
      <c r="A4" s="101"/>
      <c r="B4" s="101"/>
      <c r="C4" s="101"/>
      <c r="D4" s="101"/>
      <c r="E4" s="139"/>
      <c r="F4" s="139" t="str">
        <f>'1'!$E$5</f>
        <v>KABUPATEN/KOTA</v>
      </c>
      <c r="G4" s="105" t="str">
        <f>'1'!$F$5</f>
        <v>KARANGANYAR</v>
      </c>
      <c r="H4" s="101"/>
      <c r="I4" s="101"/>
      <c r="J4" s="101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5.75">
      <c r="A5" s="101"/>
      <c r="B5" s="101"/>
      <c r="C5" s="101"/>
      <c r="D5" s="101"/>
      <c r="E5" s="139"/>
      <c r="F5" s="139" t="str">
        <f>'1'!$E$6</f>
        <v>TAHUN</v>
      </c>
      <c r="G5" s="105">
        <f>'1'!$F$6</f>
        <v>2023</v>
      </c>
      <c r="H5" s="101"/>
      <c r="I5" s="101"/>
      <c r="J5" s="101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>
      <c r="A6" s="106"/>
      <c r="B6" s="106"/>
      <c r="C6" s="106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18" customHeight="1">
      <c r="A7" s="986" t="s">
        <v>4</v>
      </c>
      <c r="B7" s="986" t="s">
        <v>324</v>
      </c>
      <c r="C7" s="986" t="s">
        <v>498</v>
      </c>
      <c r="D7" s="988" t="s">
        <v>988</v>
      </c>
      <c r="E7" s="977"/>
      <c r="F7" s="977"/>
      <c r="G7" s="977"/>
      <c r="H7" s="977"/>
      <c r="I7" s="977"/>
      <c r="J7" s="978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43.5" customHeight="1">
      <c r="A8" s="955"/>
      <c r="B8" s="955"/>
      <c r="C8" s="955"/>
      <c r="D8" s="201" t="s">
        <v>989</v>
      </c>
      <c r="E8" s="201" t="s">
        <v>990</v>
      </c>
      <c r="F8" s="201" t="s">
        <v>450</v>
      </c>
      <c r="G8" s="201" t="s">
        <v>991</v>
      </c>
      <c r="H8" s="201" t="s">
        <v>992</v>
      </c>
      <c r="I8" s="201" t="s">
        <v>993</v>
      </c>
      <c r="J8" s="201" t="s">
        <v>994</v>
      </c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 ht="18" customHeight="1">
      <c r="A9" s="142">
        <v>1</v>
      </c>
      <c r="B9" s="142">
        <v>2</v>
      </c>
      <c r="C9" s="142">
        <v>3</v>
      </c>
      <c r="D9" s="142">
        <v>4</v>
      </c>
      <c r="E9" s="142">
        <v>5</v>
      </c>
      <c r="F9" s="142">
        <v>6</v>
      </c>
      <c r="G9" s="142">
        <v>7</v>
      </c>
      <c r="H9" s="142">
        <v>8</v>
      </c>
      <c r="I9" s="142">
        <v>9</v>
      </c>
      <c r="J9" s="142">
        <v>10</v>
      </c>
      <c r="K9" s="119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</row>
    <row r="10" spans="1:26">
      <c r="A10" s="281">
        <v>1</v>
      </c>
      <c r="B10" s="176" t="str">
        <f>'9'!B9</f>
        <v>JUMAPOLO</v>
      </c>
      <c r="C10" s="176" t="str">
        <f>'9'!B9</f>
        <v>JUMAPOLO</v>
      </c>
      <c r="D10" s="605">
        <v>178</v>
      </c>
      <c r="E10" s="605">
        <v>141</v>
      </c>
      <c r="F10" s="605">
        <v>2524</v>
      </c>
      <c r="G10" s="294">
        <f>D10/E10</f>
        <v>1.2624113475177305</v>
      </c>
      <c r="H10" s="605">
        <v>2524</v>
      </c>
      <c r="I10" s="605">
        <v>165</v>
      </c>
      <c r="J10" s="407">
        <f>I10/H10*100</f>
        <v>6.5372424722662439</v>
      </c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</row>
    <row r="11" spans="1:26">
      <c r="A11" s="203"/>
      <c r="B11" s="203"/>
      <c r="C11" s="102"/>
      <c r="D11" s="293"/>
      <c r="E11" s="293"/>
      <c r="F11" s="293"/>
      <c r="G11" s="294"/>
      <c r="H11" s="293"/>
      <c r="I11" s="293"/>
      <c r="J11" s="294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spans="1:26">
      <c r="A12" s="127"/>
      <c r="B12" s="127"/>
      <c r="C12" s="245"/>
      <c r="D12" s="332"/>
      <c r="E12" s="332"/>
      <c r="F12" s="332"/>
      <c r="G12" s="130"/>
      <c r="H12" s="332"/>
      <c r="I12" s="332"/>
      <c r="J12" s="130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 ht="15.75">
      <c r="A13" s="606" t="s">
        <v>995</v>
      </c>
      <c r="B13" s="607"/>
      <c r="C13" s="608"/>
      <c r="D13" s="490">
        <v>178</v>
      </c>
      <c r="E13" s="490">
        <v>141</v>
      </c>
      <c r="F13" s="262">
        <f>SUM(F10:F12)</f>
        <v>2524</v>
      </c>
      <c r="G13" s="136">
        <f>D13/E13</f>
        <v>1.2624113475177305</v>
      </c>
      <c r="H13" s="262">
        <f t="shared" ref="H13:I13" si="0">SUM(H10:H12)</f>
        <v>2524</v>
      </c>
      <c r="I13" s="262">
        <f t="shared" si="0"/>
        <v>165</v>
      </c>
      <c r="J13" s="136">
        <f>I13/H13*100</f>
        <v>6.5372424722662439</v>
      </c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</row>
    <row r="14" spans="1:26">
      <c r="A14" s="163"/>
      <c r="B14" s="420"/>
      <c r="C14" s="420"/>
      <c r="D14" s="102"/>
      <c r="E14" s="162"/>
      <c r="F14" s="162"/>
      <c r="G14" s="162"/>
      <c r="H14" s="102"/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</row>
    <row r="15" spans="1:26">
      <c r="A15" s="137" t="s">
        <v>399</v>
      </c>
      <c r="B15" s="137"/>
      <c r="C15" s="137"/>
      <c r="D15" s="137"/>
      <c r="E15" s="137"/>
      <c r="F15" s="137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</row>
    <row r="16" spans="1:26">
      <c r="A16" s="137" t="s">
        <v>996</v>
      </c>
      <c r="B16" s="137"/>
      <c r="C16" s="137"/>
      <c r="D16" s="137"/>
      <c r="E16" s="137"/>
      <c r="F16" s="137"/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</row>
    <row r="17" spans="1:26">
      <c r="A17" s="102"/>
      <c r="B17" s="102"/>
      <c r="C17" s="102"/>
      <c r="D17" s="102"/>
      <c r="E17" s="102"/>
      <c r="F17" s="102"/>
      <c r="G17" s="102"/>
      <c r="H17" s="102"/>
      <c r="I17" s="102"/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</row>
    <row r="18" spans="1:26">
      <c r="A18" s="102"/>
      <c r="B18" s="102"/>
      <c r="C18" s="102"/>
      <c r="D18" s="102"/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</row>
    <row r="19" spans="1:26">
      <c r="A19" s="102"/>
      <c r="B19" s="102"/>
      <c r="C19" s="102"/>
      <c r="D19" s="102"/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</row>
    <row r="20" spans="1:26">
      <c r="A20" s="102"/>
      <c r="B20" s="102"/>
      <c r="C20" s="102"/>
      <c r="D20" s="102"/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</row>
    <row r="21" spans="1:26" ht="15.75" customHeight="1">
      <c r="A21" s="102"/>
      <c r="B21" s="102"/>
      <c r="C21" s="102"/>
      <c r="D21" s="102"/>
      <c r="E21" s="102"/>
      <c r="F21" s="102"/>
      <c r="G21" s="102"/>
      <c r="H21" s="102"/>
      <c r="I21" s="102"/>
      <c r="J21" s="102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</row>
    <row r="22" spans="1:26" ht="15.75" customHeight="1">
      <c r="A22" s="102"/>
      <c r="B22" s="102"/>
      <c r="C22" s="102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</row>
    <row r="23" spans="1:26" ht="15.75" customHeight="1">
      <c r="A23" s="102"/>
      <c r="B23" s="102"/>
      <c r="C23" s="102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</row>
    <row r="24" spans="1:26" ht="15.75" customHeight="1">
      <c r="A24" s="102"/>
      <c r="B24" s="102"/>
      <c r="C24" s="102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</row>
    <row r="25" spans="1:26" ht="15.75" customHeight="1">
      <c r="A25" s="102"/>
      <c r="B25" s="102"/>
      <c r="C25" s="102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</row>
    <row r="26" spans="1:26" ht="15.75" customHeight="1">
      <c r="A26" s="102"/>
      <c r="B26" s="102"/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</row>
    <row r="27" spans="1:26" ht="15.75" customHeight="1">
      <c r="A27" s="102"/>
      <c r="B27" s="102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</row>
    <row r="28" spans="1:26" ht="15.75" customHeight="1">
      <c r="A28" s="102"/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</row>
    <row r="29" spans="1:26" ht="15.75" customHeight="1">
      <c r="A29" s="102"/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</row>
    <row r="30" spans="1:26" ht="15.75" customHeight="1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</row>
    <row r="31" spans="1:26" ht="15.75" customHeight="1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</row>
    <row r="32" spans="1:26" ht="15.75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</row>
    <row r="33" spans="1:26" ht="15.75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</row>
    <row r="34" spans="1:26" ht="19.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</row>
    <row r="35" spans="1:26" ht="15.7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 spans="1:26" ht="15.7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</row>
    <row r="37" spans="1:26" ht="15.7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</row>
    <row r="38" spans="1:26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</row>
    <row r="39" spans="1:26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</row>
    <row r="40" spans="1:26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</row>
    <row r="41" spans="1:26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</row>
    <row r="42" spans="1:26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</row>
    <row r="43" spans="1:26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 spans="1:26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</row>
    <row r="45" spans="1:26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 spans="1:26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 spans="1:26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26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 spans="1:26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spans="1:26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 spans="1:26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 spans="1:26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 spans="1:26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spans="1:26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 spans="1:26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 spans="1:26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 spans="1:26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spans="1:26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 spans="1:26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 spans="1:26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 spans="1:26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spans="1:26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 spans="1:26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 spans="1:26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 spans="1:26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spans="1:26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 spans="1:26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 spans="1:26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 spans="1:26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 spans="1:26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 spans="1:26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 spans="1:26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 spans="1:26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 spans="1:26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 spans="1:26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 spans="1:26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 spans="1:26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 spans="1:26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 spans="1:26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 spans="1:26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 spans="1:26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 spans="1:26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 spans="1:26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 spans="1:26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 spans="1:26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 spans="1:26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 spans="1:26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 spans="1:26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 spans="1:26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 spans="1:26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 spans="1:26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 spans="1:26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 spans="1:26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 spans="1:2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 spans="1:26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 spans="1:26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 spans="1:26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 spans="1:26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 spans="1:26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 spans="1:26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 spans="1:26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 spans="1:26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 spans="1:26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 spans="1:26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 spans="1:26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 spans="1:26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 spans="1:26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 spans="1:26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 spans="1:26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 spans="1:26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 spans="1:26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 spans="1:26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 spans="1:26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 spans="1:26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 spans="1:26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 spans="1:26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 spans="1:26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 spans="1:26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 spans="1:26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 spans="1:26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 spans="1:26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 spans="1:26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 spans="1:26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 spans="1:26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 spans="1:26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 spans="1:26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 spans="1:26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 spans="1:26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 spans="1:26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 spans="1:26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 spans="1:26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 spans="1:26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 spans="1:26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 spans="1:26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 spans="1:26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 spans="1:26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 spans="1:26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 spans="1:26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 spans="1:26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 spans="1:26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 spans="1:26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 spans="1:26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 spans="1:26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 spans="1:26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 spans="1:26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 spans="1:26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 spans="1:26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 spans="1:26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 spans="1:26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 spans="1:26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 spans="1:26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 spans="1:26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 spans="1:26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 spans="1:26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 spans="1:26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 spans="1:26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 spans="1:26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 spans="1:26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 spans="1:26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 spans="1:26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 spans="1:26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 spans="1:26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 spans="1:26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 spans="1:26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 spans="1:26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 spans="1:26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 spans="1:26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 spans="1:26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 spans="1:26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 spans="1:26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 spans="1:26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 spans="1:26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 spans="1:26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 spans="1:26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 spans="1:26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 spans="1:26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 spans="1:26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 spans="1:26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 spans="1:26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 spans="1:26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 spans="1:26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 spans="1:26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 spans="1:26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 spans="1:26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 spans="1:26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 spans="1:26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 spans="1:26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 spans="1:26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 spans="1:26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 spans="1:26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 spans="1:26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 spans="1:26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 spans="1:26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 spans="1:26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 spans="1:26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 spans="1:26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 spans="1:26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 spans="1:26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 spans="1:26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 spans="1:26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 spans="1:26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 spans="1:26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 spans="1:26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 spans="1:26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 spans="1:26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 spans="1:26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 spans="1:26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 spans="1:26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 spans="1:26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 spans="1:26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 spans="1:26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 spans="1:26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 spans="1:26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 spans="1:26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 spans="1:26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3:J3"/>
    <mergeCell ref="A7:A8"/>
    <mergeCell ref="B7:B8"/>
    <mergeCell ref="C7:C8"/>
    <mergeCell ref="D7:J7"/>
  </mergeCells>
  <printOptions horizontalCentered="1"/>
  <pageMargins left="1.7" right="0.9" top="1.1499999999999999" bottom="0.9" header="0" footer="0"/>
  <pageSetup paperSize="9"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AM1000"/>
  <sheetViews>
    <sheetView topLeftCell="H1" workbookViewId="0">
      <selection activeCell="A7" sqref="A7:Z13"/>
    </sheetView>
  </sheetViews>
  <sheetFormatPr defaultColWidth="14.42578125" defaultRowHeight="15" customHeight="1"/>
  <cols>
    <col min="1" max="1" width="7.28515625" customWidth="1"/>
    <col min="2" max="2" width="17.7109375" customWidth="1"/>
    <col min="3" max="3" width="19.7109375" customWidth="1"/>
    <col min="4" max="4" width="11.28515625" customWidth="1"/>
    <col min="5" max="5" width="22.7109375" customWidth="1"/>
    <col min="6" max="6" width="8.5703125" customWidth="1"/>
    <col min="7" max="7" width="24.7109375" customWidth="1"/>
    <col min="8" max="8" width="8.7109375" customWidth="1"/>
    <col min="9" max="12" width="7.42578125" customWidth="1"/>
    <col min="13" max="13" width="10.85546875" customWidth="1"/>
    <col min="14" max="14" width="7.42578125" customWidth="1"/>
    <col min="15" max="15" width="10.85546875" customWidth="1"/>
    <col min="16" max="16" width="18.7109375" customWidth="1"/>
    <col min="17" max="17" width="10.85546875" customWidth="1"/>
    <col min="18" max="18" width="10.5703125" customWidth="1"/>
    <col min="19" max="26" width="7.42578125" customWidth="1"/>
    <col min="27" max="33" width="8.7109375" customWidth="1"/>
    <col min="34" max="34" width="16.28515625" customWidth="1"/>
    <col min="35" max="35" width="15" customWidth="1"/>
    <col min="36" max="38" width="8.7109375" customWidth="1"/>
    <col min="39" max="39" width="9.28515625" customWidth="1"/>
  </cols>
  <sheetData>
    <row r="1" spans="1:39" ht="15.75">
      <c r="A1" s="101" t="s">
        <v>997</v>
      </c>
      <c r="B1" s="102"/>
      <c r="C1" s="102" t="s">
        <v>400</v>
      </c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</row>
    <row r="2" spans="1:39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</row>
    <row r="3" spans="1:39" ht="15.75">
      <c r="A3" s="963" t="s">
        <v>998</v>
      </c>
      <c r="B3" s="953"/>
      <c r="C3" s="953"/>
      <c r="D3" s="953"/>
      <c r="E3" s="953"/>
      <c r="F3" s="953"/>
      <c r="G3" s="953"/>
      <c r="H3" s="953"/>
      <c r="I3" s="953"/>
      <c r="J3" s="953"/>
      <c r="K3" s="953"/>
      <c r="L3" s="953"/>
      <c r="M3" s="953"/>
      <c r="N3" s="953"/>
      <c r="O3" s="953"/>
      <c r="P3" s="953"/>
      <c r="Q3" s="953"/>
      <c r="R3" s="953"/>
      <c r="S3" s="953"/>
      <c r="T3" s="953"/>
      <c r="U3" s="953"/>
      <c r="V3" s="953"/>
      <c r="W3" s="953"/>
      <c r="X3" s="953"/>
      <c r="Y3" s="953"/>
      <c r="Z3" s="953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62"/>
    </row>
    <row r="4" spans="1:39" ht="15.75">
      <c r="A4" s="101"/>
      <c r="B4" s="101"/>
      <c r="C4" s="101"/>
      <c r="D4" s="101"/>
      <c r="E4" s="101"/>
      <c r="F4" s="101"/>
      <c r="G4" s="101"/>
      <c r="H4" s="101"/>
      <c r="I4" s="101"/>
      <c r="J4" s="139"/>
      <c r="K4" s="139" t="str">
        <f>'1'!$E$5</f>
        <v>KABUPATEN/KOTA</v>
      </c>
      <c r="L4" s="105" t="str">
        <f>'1'!$F$5</f>
        <v>KARANGANYAR</v>
      </c>
      <c r="M4" s="101"/>
      <c r="N4" s="105"/>
      <c r="O4" s="101"/>
      <c r="P4" s="101"/>
      <c r="Q4" s="101"/>
      <c r="R4" s="139"/>
      <c r="S4" s="139"/>
      <c r="T4" s="139"/>
      <c r="U4" s="139"/>
      <c r="V4" s="139"/>
      <c r="W4" s="139"/>
      <c r="X4" s="139"/>
      <c r="Y4" s="139"/>
      <c r="Z4" s="101"/>
      <c r="AA4" s="102"/>
      <c r="AB4" s="102"/>
      <c r="AC4" s="440"/>
      <c r="AD4" s="102"/>
      <c r="AE4" s="102"/>
      <c r="AF4" s="102"/>
      <c r="AG4" s="199"/>
      <c r="AH4" s="162"/>
      <c r="AI4" s="162"/>
      <c r="AJ4" s="162"/>
      <c r="AK4" s="162"/>
      <c r="AL4" s="162"/>
      <c r="AM4" s="102"/>
    </row>
    <row r="5" spans="1:39" ht="15.75">
      <c r="A5" s="101"/>
      <c r="B5" s="101"/>
      <c r="C5" s="101"/>
      <c r="D5" s="101"/>
      <c r="E5" s="101"/>
      <c r="F5" s="101"/>
      <c r="G5" s="101"/>
      <c r="H5" s="101"/>
      <c r="I5" s="101"/>
      <c r="J5" s="139"/>
      <c r="K5" s="139" t="str">
        <f>'1'!$E$6</f>
        <v>TAHUN</v>
      </c>
      <c r="L5" s="105">
        <f>'1'!$F$6</f>
        <v>2023</v>
      </c>
      <c r="M5" s="101"/>
      <c r="N5" s="105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2"/>
      <c r="AB5" s="102"/>
      <c r="AC5" s="440"/>
      <c r="AD5" s="102"/>
      <c r="AE5" s="102"/>
      <c r="AF5" s="102"/>
      <c r="AG5" s="199"/>
      <c r="AH5" s="162"/>
      <c r="AI5" s="162"/>
      <c r="AJ5" s="162"/>
      <c r="AK5" s="162"/>
      <c r="AL5" s="162"/>
      <c r="AM5" s="102"/>
    </row>
    <row r="6" spans="1:39">
      <c r="A6" s="106"/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</row>
    <row r="7" spans="1:39" ht="18" customHeight="1">
      <c r="A7" s="964" t="s">
        <v>4</v>
      </c>
      <c r="B7" s="964" t="s">
        <v>324</v>
      </c>
      <c r="C7" s="964" t="s">
        <v>498</v>
      </c>
      <c r="D7" s="966" t="s">
        <v>999</v>
      </c>
      <c r="E7" s="967"/>
      <c r="F7" s="967"/>
      <c r="G7" s="967"/>
      <c r="H7" s="967"/>
      <c r="I7" s="967"/>
      <c r="J7" s="967"/>
      <c r="K7" s="967"/>
      <c r="L7" s="967"/>
      <c r="M7" s="967"/>
      <c r="N7" s="967"/>
      <c r="O7" s="967"/>
      <c r="P7" s="967"/>
      <c r="Q7" s="967"/>
      <c r="R7" s="967"/>
      <c r="S7" s="967"/>
      <c r="T7" s="967"/>
      <c r="U7" s="967"/>
      <c r="V7" s="967"/>
      <c r="W7" s="967"/>
      <c r="X7" s="967"/>
      <c r="Y7" s="967"/>
      <c r="Z7" s="968"/>
      <c r="AA7" s="102"/>
      <c r="AB7" s="102"/>
      <c r="AC7" s="102"/>
      <c r="AD7" s="102"/>
      <c r="AE7" s="102"/>
      <c r="AF7" s="102"/>
      <c r="AG7" s="102"/>
      <c r="AH7" s="102"/>
      <c r="AI7" s="102"/>
      <c r="AJ7" s="102"/>
      <c r="AK7" s="102"/>
      <c r="AL7" s="102"/>
      <c r="AM7" s="102"/>
    </row>
    <row r="8" spans="1:39" ht="46.5" customHeight="1">
      <c r="A8" s="965"/>
      <c r="B8" s="965"/>
      <c r="C8" s="965"/>
      <c r="D8" s="969" t="s">
        <v>1000</v>
      </c>
      <c r="E8" s="969" t="s">
        <v>1001</v>
      </c>
      <c r="F8" s="962" t="s">
        <v>30</v>
      </c>
      <c r="G8" s="969" t="s">
        <v>1002</v>
      </c>
      <c r="H8" s="962" t="s">
        <v>30</v>
      </c>
      <c r="I8" s="1011" t="s">
        <v>1003</v>
      </c>
      <c r="J8" s="967"/>
      <c r="K8" s="968"/>
      <c r="L8" s="966" t="s">
        <v>1004</v>
      </c>
      <c r="M8" s="967"/>
      <c r="N8" s="967"/>
      <c r="O8" s="967"/>
      <c r="P8" s="967"/>
      <c r="Q8" s="968"/>
      <c r="R8" s="1011" t="s">
        <v>1005</v>
      </c>
      <c r="S8" s="967"/>
      <c r="T8" s="968"/>
      <c r="U8" s="1011" t="s">
        <v>1006</v>
      </c>
      <c r="V8" s="967"/>
      <c r="W8" s="967"/>
      <c r="X8" s="967"/>
      <c r="Y8" s="967"/>
      <c r="Z8" s="968"/>
      <c r="AA8" s="102"/>
      <c r="AB8" s="102"/>
      <c r="AC8" s="102"/>
      <c r="AD8" s="102"/>
      <c r="AE8" s="102"/>
      <c r="AF8" s="102"/>
      <c r="AG8" s="102"/>
      <c r="AH8" s="102"/>
      <c r="AI8" s="102"/>
      <c r="AJ8" s="102"/>
      <c r="AK8" s="102"/>
      <c r="AL8" s="102"/>
      <c r="AM8" s="102"/>
    </row>
    <row r="9" spans="1:39" ht="33" customHeight="1">
      <c r="A9" s="955"/>
      <c r="B9" s="955"/>
      <c r="C9" s="955"/>
      <c r="D9" s="955"/>
      <c r="E9" s="955"/>
      <c r="F9" s="955"/>
      <c r="G9" s="955"/>
      <c r="H9" s="955"/>
      <c r="I9" s="172" t="s">
        <v>8</v>
      </c>
      <c r="J9" s="172" t="s">
        <v>9</v>
      </c>
      <c r="K9" s="172" t="s">
        <v>10</v>
      </c>
      <c r="L9" s="172" t="s">
        <v>8</v>
      </c>
      <c r="M9" s="201" t="s">
        <v>1007</v>
      </c>
      <c r="N9" s="172" t="s">
        <v>9</v>
      </c>
      <c r="O9" s="201" t="s">
        <v>1007</v>
      </c>
      <c r="P9" s="571" t="s">
        <v>10</v>
      </c>
      <c r="Q9" s="201" t="s">
        <v>1007</v>
      </c>
      <c r="R9" s="172" t="s">
        <v>8</v>
      </c>
      <c r="S9" s="172" t="s">
        <v>9</v>
      </c>
      <c r="T9" s="172" t="s">
        <v>10</v>
      </c>
      <c r="U9" s="172" t="s">
        <v>8</v>
      </c>
      <c r="V9" s="201" t="s">
        <v>1007</v>
      </c>
      <c r="W9" s="172" t="s">
        <v>9</v>
      </c>
      <c r="X9" s="201" t="s">
        <v>1007</v>
      </c>
      <c r="Y9" s="172" t="s">
        <v>10</v>
      </c>
      <c r="Z9" s="201" t="s">
        <v>1007</v>
      </c>
      <c r="AA9" s="102"/>
      <c r="AB9" s="102"/>
      <c r="AC9" s="102"/>
      <c r="AD9" s="102"/>
      <c r="AE9" s="102"/>
      <c r="AF9" s="102"/>
      <c r="AG9" s="102"/>
      <c r="AH9" s="102"/>
      <c r="AI9" s="102"/>
      <c r="AJ9" s="102"/>
      <c r="AK9" s="102"/>
      <c r="AL9" s="102"/>
      <c r="AM9" s="102"/>
    </row>
    <row r="10" spans="1:39">
      <c r="A10" s="142">
        <v>1</v>
      </c>
      <c r="B10" s="142">
        <v>2</v>
      </c>
      <c r="C10" s="142">
        <v>3</v>
      </c>
      <c r="D10" s="142">
        <v>4</v>
      </c>
      <c r="E10" s="142">
        <v>5</v>
      </c>
      <c r="F10" s="142">
        <v>6</v>
      </c>
      <c r="G10" s="142">
        <v>7</v>
      </c>
      <c r="H10" s="115">
        <v>8</v>
      </c>
      <c r="I10" s="115">
        <v>9</v>
      </c>
      <c r="J10" s="115">
        <v>10</v>
      </c>
      <c r="K10" s="115">
        <v>11</v>
      </c>
      <c r="L10" s="115">
        <v>12</v>
      </c>
      <c r="M10" s="115">
        <v>13</v>
      </c>
      <c r="N10" s="115">
        <v>14</v>
      </c>
      <c r="O10" s="115">
        <v>15</v>
      </c>
      <c r="P10" s="531">
        <v>16</v>
      </c>
      <c r="Q10" s="115">
        <v>17</v>
      </c>
      <c r="R10" s="115">
        <v>18</v>
      </c>
      <c r="S10" s="115">
        <v>19</v>
      </c>
      <c r="T10" s="115">
        <v>20</v>
      </c>
      <c r="U10" s="115">
        <v>21</v>
      </c>
      <c r="V10" s="115">
        <v>22</v>
      </c>
      <c r="W10" s="115">
        <v>23</v>
      </c>
      <c r="X10" s="115">
        <v>24</v>
      </c>
      <c r="Y10" s="115">
        <v>25</v>
      </c>
      <c r="Z10" s="115">
        <v>26</v>
      </c>
      <c r="AA10" s="119"/>
      <c r="AB10" s="119"/>
      <c r="AC10" s="119"/>
      <c r="AD10" s="119"/>
      <c r="AE10" s="119"/>
      <c r="AF10" s="119"/>
      <c r="AG10" s="119"/>
      <c r="AH10" s="119"/>
      <c r="AI10" s="119"/>
      <c r="AJ10" s="119"/>
      <c r="AK10" s="119"/>
      <c r="AL10" s="119"/>
      <c r="AM10" s="119"/>
    </row>
    <row r="11" spans="1:39">
      <c r="A11" s="120">
        <v>1</v>
      </c>
      <c r="B11" s="453" t="str">
        <f>'9'!B9</f>
        <v>JUMAPOLO</v>
      </c>
      <c r="C11" s="453" t="str">
        <f>'9'!B9</f>
        <v>JUMAPOLO</v>
      </c>
      <c r="D11" s="229">
        <v>35</v>
      </c>
      <c r="E11" s="229">
        <v>35</v>
      </c>
      <c r="F11" s="403">
        <f>E11/D11*100</f>
        <v>100</v>
      </c>
      <c r="G11" s="229">
        <v>35</v>
      </c>
      <c r="H11" s="403">
        <f>G11/D11*100</f>
        <v>100</v>
      </c>
      <c r="I11" s="145">
        <v>1650</v>
      </c>
      <c r="J11" s="145">
        <v>1592</v>
      </c>
      <c r="K11" s="145">
        <f>SUM(I11:J11)</f>
        <v>3242</v>
      </c>
      <c r="L11" s="444">
        <v>1448</v>
      </c>
      <c r="M11" s="444">
        <v>87.8</v>
      </c>
      <c r="N11" s="444">
        <v>1339</v>
      </c>
      <c r="O11" s="444">
        <v>84.1</v>
      </c>
      <c r="P11" s="444">
        <v>2787</v>
      </c>
      <c r="Q11" s="444">
        <v>86</v>
      </c>
      <c r="R11" s="444">
        <v>579</v>
      </c>
      <c r="S11" s="444">
        <v>521</v>
      </c>
      <c r="T11" s="145">
        <f>SUM(R11:S11)</f>
        <v>1100</v>
      </c>
      <c r="U11" s="444">
        <v>103</v>
      </c>
      <c r="V11" s="444">
        <v>17.8</v>
      </c>
      <c r="W11" s="444">
        <v>104</v>
      </c>
      <c r="X11" s="444">
        <v>20</v>
      </c>
      <c r="Y11" s="145">
        <f>SUM(U11,W11)</f>
        <v>207</v>
      </c>
      <c r="Z11" s="444">
        <v>18.8</v>
      </c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</row>
    <row r="12" spans="1:39">
      <c r="A12" s="308"/>
      <c r="B12" s="308"/>
      <c r="C12" s="308"/>
      <c r="D12" s="229"/>
      <c r="E12" s="229"/>
      <c r="F12" s="403"/>
      <c r="G12" s="229"/>
      <c r="H12" s="403"/>
      <c r="I12" s="229"/>
      <c r="J12" s="229"/>
      <c r="K12" s="229"/>
      <c r="L12" s="229"/>
      <c r="M12" s="403"/>
      <c r="N12" s="229"/>
      <c r="O12" s="403"/>
      <c r="P12" s="229"/>
      <c r="Q12" s="403"/>
      <c r="R12" s="229"/>
      <c r="S12" s="229"/>
      <c r="T12" s="229"/>
      <c r="U12" s="229"/>
      <c r="V12" s="403"/>
      <c r="W12" s="229"/>
      <c r="X12" s="403"/>
      <c r="Y12" s="229"/>
      <c r="Z12" s="403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</row>
    <row r="13" spans="1:39" ht="15.75">
      <c r="A13" s="215" t="s">
        <v>995</v>
      </c>
      <c r="B13" s="141"/>
      <c r="C13" s="141"/>
      <c r="D13" s="217">
        <f t="shared" ref="D13:E13" si="0">SUM(D11:D12)</f>
        <v>35</v>
      </c>
      <c r="E13" s="217">
        <f t="shared" si="0"/>
        <v>35</v>
      </c>
      <c r="F13" s="298">
        <f>E13/D13*100</f>
        <v>100</v>
      </c>
      <c r="G13" s="217">
        <f>SUM(G11:G12)</f>
        <v>35</v>
      </c>
      <c r="H13" s="609">
        <f>G13/D13*100</f>
        <v>100</v>
      </c>
      <c r="I13" s="500">
        <v>1.643</v>
      </c>
      <c r="J13" s="500">
        <v>1.5389999999999999</v>
      </c>
      <c r="K13" s="500">
        <v>3.1819999999999999</v>
      </c>
      <c r="L13" s="500">
        <v>305</v>
      </c>
      <c r="M13" s="500" t="s">
        <v>1008</v>
      </c>
      <c r="N13" s="500">
        <v>273</v>
      </c>
      <c r="O13" s="500" t="s">
        <v>1009</v>
      </c>
      <c r="P13" s="500">
        <v>578</v>
      </c>
      <c r="Q13" s="500" t="s">
        <v>1010</v>
      </c>
      <c r="R13" s="500">
        <v>150</v>
      </c>
      <c r="S13" s="500">
        <v>100</v>
      </c>
      <c r="T13" s="500">
        <v>250</v>
      </c>
      <c r="U13" s="500">
        <v>80</v>
      </c>
      <c r="V13" s="500" t="s">
        <v>1011</v>
      </c>
      <c r="W13" s="500">
        <v>37</v>
      </c>
      <c r="X13" s="500" t="s">
        <v>1012</v>
      </c>
      <c r="Y13" s="500">
        <v>117</v>
      </c>
      <c r="Z13" s="500" t="s">
        <v>1013</v>
      </c>
      <c r="AA13" s="102"/>
      <c r="AB13" s="102"/>
      <c r="AC13" s="102"/>
      <c r="AD13" s="102"/>
      <c r="AE13" s="102"/>
      <c r="AF13" s="102"/>
      <c r="AG13" s="102"/>
      <c r="AH13" s="102"/>
      <c r="AI13" s="102"/>
      <c r="AJ13" s="102"/>
      <c r="AK13" s="102"/>
      <c r="AL13" s="102"/>
      <c r="AM13" s="102"/>
    </row>
    <row r="14" spans="1:39">
      <c r="A14" s="102"/>
      <c r="B14" s="162"/>
      <c r="C14" s="162"/>
      <c r="D14" s="162"/>
      <c r="E14" s="162"/>
      <c r="F14" s="162"/>
      <c r="G14" s="162"/>
      <c r="H14" s="162"/>
      <c r="I14" s="162"/>
      <c r="J14" s="162"/>
      <c r="K14" s="162"/>
      <c r="L14" s="162"/>
      <c r="M14" s="162"/>
      <c r="N14" s="162"/>
      <c r="O14" s="162"/>
      <c r="P14" s="162"/>
      <c r="Q14" s="162"/>
      <c r="R14" s="162"/>
      <c r="S14" s="162"/>
      <c r="T14" s="162"/>
      <c r="U14" s="162"/>
      <c r="V14" s="162"/>
      <c r="W14" s="162"/>
      <c r="X14" s="162"/>
      <c r="Y14" s="162"/>
      <c r="Z14" s="162"/>
      <c r="AA14" s="102"/>
      <c r="AB14" s="102"/>
      <c r="AC14" s="102"/>
      <c r="AD14" s="102"/>
      <c r="AE14" s="102"/>
      <c r="AF14" s="102"/>
      <c r="AG14" s="102"/>
      <c r="AH14" s="102"/>
      <c r="AI14" s="102"/>
      <c r="AJ14" s="102"/>
      <c r="AK14" s="102"/>
      <c r="AL14" s="102"/>
      <c r="AM14" s="102"/>
    </row>
    <row r="15" spans="1:39">
      <c r="A15" s="137" t="s">
        <v>399</v>
      </c>
      <c r="B15" s="102"/>
      <c r="C15" s="102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  <c r="AA15" s="102"/>
      <c r="AB15" s="102"/>
      <c r="AC15" s="102"/>
      <c r="AD15" s="102"/>
      <c r="AE15" s="102"/>
      <c r="AF15" s="102"/>
      <c r="AG15" s="102"/>
      <c r="AH15" s="102"/>
      <c r="AI15" s="102"/>
      <c r="AJ15" s="102"/>
      <c r="AK15" s="102"/>
      <c r="AL15" s="102"/>
      <c r="AM15" s="102"/>
    </row>
    <row r="16" spans="1:39">
      <c r="A16" s="102"/>
      <c r="B16" s="102"/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  <c r="AA16" s="102"/>
      <c r="AB16" s="102"/>
      <c r="AC16" s="102"/>
      <c r="AD16" s="102"/>
      <c r="AE16" s="102"/>
      <c r="AF16" s="102"/>
      <c r="AG16" s="102"/>
      <c r="AH16" s="102"/>
      <c r="AI16" s="102"/>
      <c r="AJ16" s="102"/>
      <c r="AK16" s="102"/>
      <c r="AL16" s="102"/>
      <c r="AM16" s="102"/>
    </row>
    <row r="17" spans="1:39">
      <c r="A17" s="102"/>
      <c r="B17" s="102"/>
      <c r="C17" s="102"/>
      <c r="D17" s="102"/>
      <c r="E17" s="102"/>
      <c r="F17" s="102"/>
      <c r="G17" s="102"/>
      <c r="H17" s="102"/>
      <c r="I17" s="102"/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  <c r="AA17" s="102"/>
      <c r="AB17" s="102"/>
      <c r="AC17" s="102"/>
      <c r="AD17" s="102"/>
      <c r="AE17" s="102"/>
      <c r="AF17" s="102"/>
      <c r="AG17" s="102"/>
      <c r="AH17" s="102"/>
      <c r="AI17" s="102"/>
      <c r="AJ17" s="102"/>
      <c r="AK17" s="102"/>
      <c r="AL17" s="102"/>
      <c r="AM17" s="102"/>
    </row>
    <row r="18" spans="1:39">
      <c r="A18" s="102"/>
      <c r="B18" s="102"/>
      <c r="C18" s="102"/>
      <c r="D18" s="102"/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02"/>
      <c r="AG18" s="102"/>
      <c r="AH18" s="102"/>
      <c r="AI18" s="102"/>
      <c r="AJ18" s="102"/>
      <c r="AK18" s="102"/>
      <c r="AL18" s="102"/>
      <c r="AM18" s="102"/>
    </row>
    <row r="19" spans="1:39">
      <c r="A19" s="102"/>
      <c r="B19" s="102"/>
      <c r="C19" s="102"/>
      <c r="D19" s="102"/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  <c r="AA19" s="102"/>
      <c r="AB19" s="102"/>
      <c r="AC19" s="102"/>
      <c r="AD19" s="102"/>
      <c r="AE19" s="102"/>
      <c r="AF19" s="102"/>
      <c r="AG19" s="102"/>
      <c r="AH19" s="102"/>
      <c r="AI19" s="102"/>
      <c r="AJ19" s="102"/>
      <c r="AK19" s="102"/>
      <c r="AL19" s="102"/>
      <c r="AM19" s="102"/>
    </row>
    <row r="20" spans="1:39">
      <c r="A20" s="102"/>
      <c r="B20" s="102"/>
      <c r="C20" s="102"/>
      <c r="D20" s="102"/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102"/>
      <c r="AE20" s="102"/>
      <c r="AF20" s="102"/>
      <c r="AG20" s="102"/>
      <c r="AH20" s="102"/>
      <c r="AI20" s="102"/>
      <c r="AJ20" s="102"/>
      <c r="AK20" s="102"/>
      <c r="AL20" s="102"/>
      <c r="AM20" s="102"/>
    </row>
    <row r="21" spans="1:39" ht="15.75" customHeight="1">
      <c r="A21" s="102"/>
      <c r="B21" s="102"/>
      <c r="C21" s="102"/>
      <c r="D21" s="102"/>
      <c r="E21" s="102"/>
      <c r="F21" s="102"/>
      <c r="G21" s="102"/>
      <c r="H21" s="102"/>
      <c r="I21" s="102"/>
      <c r="J21" s="102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  <c r="AA21" s="102"/>
      <c r="AB21" s="102"/>
      <c r="AC21" s="102"/>
      <c r="AD21" s="102"/>
      <c r="AE21" s="102"/>
      <c r="AF21" s="102"/>
      <c r="AG21" s="102"/>
      <c r="AH21" s="102"/>
      <c r="AI21" s="102"/>
      <c r="AJ21" s="102"/>
      <c r="AK21" s="102"/>
      <c r="AL21" s="102"/>
      <c r="AM21" s="102"/>
    </row>
    <row r="22" spans="1:39" ht="15.75" customHeight="1">
      <c r="A22" s="102"/>
      <c r="B22" s="102"/>
      <c r="C22" s="102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  <c r="AA22" s="102"/>
      <c r="AB22" s="102"/>
      <c r="AC22" s="102"/>
      <c r="AD22" s="102"/>
      <c r="AE22" s="102"/>
      <c r="AF22" s="102"/>
      <c r="AG22" s="102"/>
      <c r="AH22" s="102"/>
      <c r="AI22" s="102"/>
      <c r="AJ22" s="102"/>
      <c r="AK22" s="102"/>
      <c r="AL22" s="102"/>
      <c r="AM22" s="102"/>
    </row>
    <row r="23" spans="1:39" ht="15.75" customHeight="1">
      <c r="A23" s="102"/>
      <c r="B23" s="102"/>
      <c r="C23" s="102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  <c r="AA23" s="102"/>
      <c r="AB23" s="102"/>
      <c r="AC23" s="102"/>
      <c r="AD23" s="102"/>
      <c r="AE23" s="102"/>
      <c r="AF23" s="102"/>
      <c r="AG23" s="102"/>
      <c r="AH23" s="102"/>
      <c r="AI23" s="102"/>
      <c r="AJ23" s="102"/>
      <c r="AK23" s="102"/>
      <c r="AL23" s="102"/>
      <c r="AM23" s="102"/>
    </row>
    <row r="24" spans="1:39" ht="15.75" customHeight="1">
      <c r="A24" s="102"/>
      <c r="B24" s="102"/>
      <c r="C24" s="102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  <c r="AA24" s="102"/>
      <c r="AB24" s="102"/>
      <c r="AC24" s="102"/>
      <c r="AD24" s="102"/>
      <c r="AE24" s="102"/>
      <c r="AF24" s="102"/>
      <c r="AG24" s="102"/>
      <c r="AH24" s="102"/>
      <c r="AI24" s="102"/>
      <c r="AJ24" s="102"/>
      <c r="AK24" s="102"/>
      <c r="AL24" s="102"/>
      <c r="AM24" s="102"/>
    </row>
    <row r="25" spans="1:39" ht="15.75" customHeight="1">
      <c r="A25" s="102"/>
      <c r="B25" s="102"/>
      <c r="C25" s="102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102"/>
      <c r="AB25" s="102"/>
      <c r="AC25" s="102"/>
      <c r="AD25" s="102"/>
      <c r="AE25" s="102"/>
      <c r="AF25" s="102"/>
      <c r="AG25" s="102"/>
      <c r="AH25" s="102"/>
      <c r="AI25" s="102"/>
      <c r="AJ25" s="102"/>
      <c r="AK25" s="102"/>
      <c r="AL25" s="102"/>
      <c r="AM25" s="102"/>
    </row>
    <row r="26" spans="1:39" ht="15.75" customHeight="1">
      <c r="A26" s="102"/>
      <c r="B26" s="102"/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  <c r="AA26" s="102"/>
      <c r="AB26" s="102"/>
      <c r="AC26" s="102"/>
      <c r="AD26" s="102"/>
      <c r="AE26" s="102"/>
      <c r="AF26" s="102"/>
      <c r="AG26" s="102"/>
      <c r="AH26" s="102"/>
      <c r="AI26" s="102"/>
      <c r="AJ26" s="102"/>
      <c r="AK26" s="102"/>
      <c r="AL26" s="102"/>
      <c r="AM26" s="102"/>
    </row>
    <row r="27" spans="1:39" ht="15.75" customHeight="1">
      <c r="A27" s="102"/>
      <c r="B27" s="102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  <c r="AA27" s="102"/>
      <c r="AB27" s="102"/>
      <c r="AC27" s="102"/>
      <c r="AD27" s="102"/>
      <c r="AE27" s="102"/>
      <c r="AF27" s="102"/>
      <c r="AG27" s="102"/>
      <c r="AH27" s="102"/>
      <c r="AI27" s="102"/>
      <c r="AJ27" s="102"/>
      <c r="AK27" s="102"/>
      <c r="AL27" s="102"/>
      <c r="AM27" s="102"/>
    </row>
    <row r="28" spans="1:39" ht="15.75" customHeight="1">
      <c r="A28" s="102"/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  <c r="AF28" s="102"/>
      <c r="AG28" s="102"/>
      <c r="AH28" s="102"/>
      <c r="AI28" s="102"/>
      <c r="AJ28" s="102"/>
      <c r="AK28" s="102"/>
      <c r="AL28" s="102"/>
      <c r="AM28" s="102"/>
    </row>
    <row r="29" spans="1:39" ht="15.75" customHeight="1">
      <c r="A29" s="102"/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  <c r="AA29" s="102"/>
      <c r="AB29" s="102"/>
      <c r="AC29" s="102"/>
      <c r="AD29" s="102"/>
      <c r="AE29" s="102"/>
      <c r="AF29" s="102"/>
      <c r="AG29" s="102"/>
      <c r="AH29" s="102"/>
      <c r="AI29" s="102"/>
      <c r="AJ29" s="102"/>
      <c r="AK29" s="102"/>
      <c r="AL29" s="102"/>
      <c r="AM29" s="102"/>
    </row>
    <row r="30" spans="1:39" ht="15.75" customHeight="1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  <c r="AE30" s="102"/>
      <c r="AF30" s="102"/>
      <c r="AG30" s="102"/>
      <c r="AH30" s="102"/>
      <c r="AI30" s="102"/>
      <c r="AJ30" s="102"/>
      <c r="AK30" s="102"/>
      <c r="AL30" s="102"/>
      <c r="AM30" s="102"/>
    </row>
    <row r="31" spans="1:39" ht="15.75" customHeight="1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  <c r="AA31" s="102"/>
      <c r="AB31" s="102"/>
      <c r="AC31" s="102"/>
      <c r="AD31" s="102"/>
      <c r="AE31" s="102"/>
      <c r="AF31" s="102"/>
      <c r="AG31" s="102"/>
      <c r="AH31" s="102"/>
      <c r="AI31" s="102"/>
      <c r="AJ31" s="102"/>
      <c r="AK31" s="102"/>
      <c r="AL31" s="102"/>
      <c r="AM31" s="102"/>
    </row>
    <row r="32" spans="1:39" ht="15.75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</row>
    <row r="33" spans="1:39" ht="19.5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  <c r="AA33" s="102"/>
      <c r="AB33" s="102"/>
      <c r="AC33" s="102"/>
      <c r="AD33" s="102"/>
      <c r="AE33" s="102"/>
      <c r="AF33" s="102"/>
      <c r="AG33" s="102"/>
      <c r="AH33" s="102"/>
      <c r="AI33" s="102"/>
      <c r="AJ33" s="102"/>
      <c r="AK33" s="102"/>
      <c r="AL33" s="102"/>
      <c r="AM33" s="102"/>
    </row>
    <row r="34" spans="1:39" ht="15.7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62"/>
      <c r="AB34" s="162"/>
      <c r="AC34" s="162"/>
      <c r="AD34" s="102"/>
      <c r="AE34" s="102"/>
      <c r="AF34" s="102"/>
      <c r="AG34" s="102"/>
      <c r="AH34" s="102"/>
      <c r="AI34" s="102"/>
      <c r="AJ34" s="164"/>
      <c r="AK34" s="164"/>
      <c r="AL34" s="102"/>
      <c r="AM34" s="102"/>
    </row>
    <row r="35" spans="1:39" ht="15.7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  <c r="AA35" s="102"/>
      <c r="AB35" s="102"/>
      <c r="AC35" s="102"/>
      <c r="AD35" s="102"/>
      <c r="AE35" s="102"/>
      <c r="AF35" s="102"/>
      <c r="AG35" s="102"/>
      <c r="AH35" s="102"/>
      <c r="AI35" s="102"/>
      <c r="AJ35" s="102"/>
      <c r="AK35" s="102"/>
      <c r="AL35" s="102"/>
      <c r="AM35" s="102"/>
    </row>
    <row r="36" spans="1:39" ht="15.7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  <c r="AD36" s="102"/>
      <c r="AE36" s="102"/>
      <c r="AF36" s="102"/>
      <c r="AG36" s="102"/>
      <c r="AH36" s="102"/>
      <c r="AI36" s="102"/>
      <c r="AJ36" s="102"/>
      <c r="AK36" s="102"/>
      <c r="AL36" s="102"/>
      <c r="AM36" s="102"/>
    </row>
    <row r="37" spans="1:39" ht="15.7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  <c r="AA37" s="102"/>
      <c r="AB37" s="102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102"/>
    </row>
    <row r="38" spans="1:39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  <c r="AE38" s="102"/>
      <c r="AF38" s="102"/>
      <c r="AG38" s="102"/>
      <c r="AH38" s="102"/>
      <c r="AI38" s="102"/>
      <c r="AJ38" s="102"/>
      <c r="AK38" s="102"/>
      <c r="AL38" s="102"/>
      <c r="AM38" s="102"/>
    </row>
    <row r="39" spans="1:39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  <c r="AA39" s="102"/>
      <c r="AB39" s="102"/>
      <c r="AC39" s="102"/>
      <c r="AD39" s="102"/>
      <c r="AE39" s="102"/>
      <c r="AF39" s="102"/>
      <c r="AG39" s="102"/>
      <c r="AH39" s="102"/>
      <c r="AI39" s="102"/>
      <c r="AJ39" s="102"/>
      <c r="AK39" s="102"/>
      <c r="AL39" s="102"/>
      <c r="AM39" s="102"/>
    </row>
    <row r="40" spans="1:39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</row>
    <row r="41" spans="1:39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  <c r="AA41" s="102"/>
      <c r="AB41" s="102"/>
      <c r="AC41" s="102"/>
      <c r="AD41" s="102"/>
      <c r="AE41" s="102"/>
      <c r="AF41" s="102"/>
      <c r="AG41" s="102"/>
      <c r="AH41" s="102"/>
      <c r="AI41" s="102"/>
      <c r="AJ41" s="102"/>
      <c r="AK41" s="102"/>
      <c r="AL41" s="102"/>
      <c r="AM41" s="102"/>
    </row>
    <row r="42" spans="1:39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  <c r="AE42" s="102"/>
      <c r="AF42" s="102"/>
      <c r="AG42" s="102"/>
      <c r="AH42" s="102"/>
      <c r="AI42" s="102"/>
      <c r="AJ42" s="102"/>
      <c r="AK42" s="102"/>
      <c r="AL42" s="102"/>
      <c r="AM42" s="102"/>
    </row>
    <row r="43" spans="1:39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  <c r="AA43" s="102"/>
      <c r="AB43" s="102"/>
      <c r="AC43" s="102"/>
      <c r="AD43" s="102"/>
      <c r="AE43" s="102"/>
      <c r="AF43" s="102"/>
      <c r="AG43" s="102"/>
      <c r="AH43" s="102"/>
      <c r="AI43" s="102"/>
      <c r="AJ43" s="102"/>
      <c r="AK43" s="102"/>
      <c r="AL43" s="102"/>
      <c r="AM43" s="102"/>
    </row>
    <row r="44" spans="1:39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  <c r="AE44" s="102"/>
      <c r="AF44" s="102"/>
      <c r="AG44" s="102"/>
      <c r="AH44" s="102"/>
      <c r="AI44" s="102"/>
      <c r="AJ44" s="102"/>
      <c r="AK44" s="102"/>
      <c r="AL44" s="102"/>
      <c r="AM44" s="102"/>
    </row>
    <row r="45" spans="1:39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  <c r="AD45" s="102"/>
      <c r="AE45" s="102"/>
      <c r="AF45" s="102"/>
      <c r="AG45" s="102"/>
      <c r="AH45" s="102"/>
      <c r="AI45" s="102"/>
      <c r="AJ45" s="102"/>
      <c r="AK45" s="102"/>
      <c r="AL45" s="102"/>
      <c r="AM45" s="102"/>
    </row>
    <row r="46" spans="1:39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  <c r="AD46" s="102"/>
      <c r="AE46" s="102"/>
      <c r="AF46" s="102"/>
      <c r="AG46" s="102"/>
      <c r="AH46" s="102"/>
      <c r="AI46" s="102"/>
      <c r="AJ46" s="102"/>
      <c r="AK46" s="102"/>
      <c r="AL46" s="102"/>
      <c r="AM46" s="102"/>
    </row>
    <row r="47" spans="1:39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</row>
    <row r="48" spans="1:39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</row>
    <row r="49" spans="1:39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</row>
    <row r="50" spans="1:39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</row>
    <row r="51" spans="1:39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</row>
    <row r="52" spans="1:39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  <c r="AA52" s="102"/>
      <c r="AB52" s="102"/>
      <c r="AC52" s="102"/>
      <c r="AD52" s="102"/>
      <c r="AE52" s="102"/>
      <c r="AF52" s="102"/>
      <c r="AG52" s="102"/>
      <c r="AH52" s="102"/>
      <c r="AI52" s="102"/>
      <c r="AJ52" s="102"/>
      <c r="AK52" s="102"/>
      <c r="AL52" s="102"/>
      <c r="AM52" s="102"/>
    </row>
    <row r="53" spans="1:39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  <c r="AA53" s="102"/>
      <c r="AB53" s="102"/>
      <c r="AC53" s="102"/>
      <c r="AD53" s="102"/>
      <c r="AE53" s="102"/>
      <c r="AF53" s="102"/>
      <c r="AG53" s="102"/>
      <c r="AH53" s="102"/>
      <c r="AI53" s="102"/>
      <c r="AJ53" s="102"/>
      <c r="AK53" s="102"/>
      <c r="AL53" s="102"/>
      <c r="AM53" s="102"/>
    </row>
    <row r="54" spans="1:39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  <c r="AC54" s="102"/>
      <c r="AD54" s="102"/>
      <c r="AE54" s="102"/>
      <c r="AF54" s="102"/>
      <c r="AG54" s="102"/>
      <c r="AH54" s="102"/>
      <c r="AI54" s="102"/>
      <c r="AJ54" s="102"/>
      <c r="AK54" s="102"/>
      <c r="AL54" s="102"/>
      <c r="AM54" s="102"/>
    </row>
    <row r="55" spans="1:39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  <c r="AE55" s="102"/>
      <c r="AF55" s="102"/>
      <c r="AG55" s="102"/>
      <c r="AH55" s="102"/>
      <c r="AI55" s="102"/>
      <c r="AJ55" s="102"/>
      <c r="AK55" s="102"/>
      <c r="AL55" s="102"/>
      <c r="AM55" s="102"/>
    </row>
    <row r="56" spans="1:39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  <c r="AA56" s="102"/>
      <c r="AB56" s="102"/>
      <c r="AC56" s="102"/>
      <c r="AD56" s="102"/>
      <c r="AE56" s="102"/>
      <c r="AF56" s="102"/>
      <c r="AG56" s="102"/>
      <c r="AH56" s="102"/>
      <c r="AI56" s="102"/>
      <c r="AJ56" s="102"/>
      <c r="AK56" s="102"/>
      <c r="AL56" s="102"/>
      <c r="AM56" s="102"/>
    </row>
    <row r="57" spans="1:39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  <c r="AA57" s="102"/>
      <c r="AB57" s="102"/>
      <c r="AC57" s="102"/>
      <c r="AD57" s="102"/>
      <c r="AE57" s="102"/>
      <c r="AF57" s="102"/>
      <c r="AG57" s="102"/>
      <c r="AH57" s="102"/>
      <c r="AI57" s="102"/>
      <c r="AJ57" s="102"/>
      <c r="AK57" s="102"/>
      <c r="AL57" s="102"/>
      <c r="AM57" s="102"/>
    </row>
    <row r="58" spans="1:39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</row>
    <row r="59" spans="1:39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</row>
    <row r="60" spans="1:39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</row>
    <row r="61" spans="1:39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</row>
    <row r="62" spans="1:39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  <c r="AA62" s="102"/>
      <c r="AB62" s="102"/>
      <c r="AC62" s="102"/>
      <c r="AD62" s="102"/>
      <c r="AE62" s="102"/>
      <c r="AF62" s="102"/>
      <c r="AG62" s="102"/>
      <c r="AH62" s="102"/>
      <c r="AI62" s="102"/>
      <c r="AJ62" s="102"/>
      <c r="AK62" s="102"/>
      <c r="AL62" s="102"/>
      <c r="AM62" s="102"/>
    </row>
    <row r="63" spans="1:39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  <c r="AA63" s="102"/>
      <c r="AB63" s="102"/>
      <c r="AC63" s="102"/>
      <c r="AD63" s="102"/>
      <c r="AE63" s="102"/>
      <c r="AF63" s="102"/>
      <c r="AG63" s="102"/>
      <c r="AH63" s="102"/>
      <c r="AI63" s="102"/>
      <c r="AJ63" s="102"/>
      <c r="AK63" s="102"/>
      <c r="AL63" s="102"/>
      <c r="AM63" s="102"/>
    </row>
    <row r="64" spans="1:39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  <c r="AA64" s="102"/>
      <c r="AB64" s="102"/>
      <c r="AC64" s="102"/>
      <c r="AD64" s="102"/>
      <c r="AE64" s="102"/>
      <c r="AF64" s="102"/>
      <c r="AG64" s="102"/>
      <c r="AH64" s="102"/>
      <c r="AI64" s="102"/>
      <c r="AJ64" s="102"/>
      <c r="AK64" s="102"/>
      <c r="AL64" s="102"/>
      <c r="AM64" s="102"/>
    </row>
    <row r="65" spans="1:39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  <c r="AM65" s="102"/>
    </row>
    <row r="66" spans="1:39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</row>
    <row r="67" spans="1:39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</row>
    <row r="68" spans="1:39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</row>
    <row r="69" spans="1:39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</row>
    <row r="70" spans="1:39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</row>
    <row r="71" spans="1:39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</row>
    <row r="72" spans="1:39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</row>
    <row r="73" spans="1:39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</row>
    <row r="74" spans="1:39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</row>
    <row r="75" spans="1:39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</row>
    <row r="76" spans="1:39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102"/>
      <c r="AE76" s="102"/>
      <c r="AF76" s="102"/>
      <c r="AG76" s="102"/>
      <c r="AH76" s="102"/>
      <c r="AI76" s="102"/>
      <c r="AJ76" s="102"/>
      <c r="AK76" s="102"/>
      <c r="AL76" s="102"/>
      <c r="AM76" s="102"/>
    </row>
    <row r="77" spans="1:39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  <c r="AE77" s="102"/>
      <c r="AF77" s="102"/>
      <c r="AG77" s="102"/>
      <c r="AH77" s="102"/>
      <c r="AI77" s="102"/>
      <c r="AJ77" s="102"/>
      <c r="AK77" s="102"/>
      <c r="AL77" s="102"/>
      <c r="AM77" s="102"/>
    </row>
    <row r="78" spans="1:39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  <c r="AB78" s="102"/>
      <c r="AC78" s="102"/>
      <c r="AD78" s="102"/>
      <c r="AE78" s="102"/>
      <c r="AF78" s="102"/>
      <c r="AG78" s="102"/>
      <c r="AH78" s="102"/>
      <c r="AI78" s="102"/>
      <c r="AJ78" s="102"/>
      <c r="AK78" s="102"/>
      <c r="AL78" s="102"/>
      <c r="AM78" s="102"/>
    </row>
    <row r="79" spans="1:39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  <c r="AC79" s="102"/>
      <c r="AD79" s="102"/>
      <c r="AE79" s="102"/>
      <c r="AF79" s="102"/>
      <c r="AG79" s="102"/>
      <c r="AH79" s="102"/>
      <c r="AI79" s="102"/>
      <c r="AJ79" s="102"/>
      <c r="AK79" s="102"/>
      <c r="AL79" s="102"/>
      <c r="AM79" s="102"/>
    </row>
    <row r="80" spans="1:39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  <c r="AE80" s="102"/>
      <c r="AF80" s="102"/>
      <c r="AG80" s="102"/>
      <c r="AH80" s="102"/>
      <c r="AI80" s="102"/>
      <c r="AJ80" s="102"/>
      <c r="AK80" s="102"/>
      <c r="AL80" s="102"/>
      <c r="AM80" s="102"/>
    </row>
    <row r="81" spans="1:39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  <c r="AC81" s="102"/>
      <c r="AD81" s="102"/>
      <c r="AE81" s="102"/>
      <c r="AF81" s="102"/>
      <c r="AG81" s="102"/>
      <c r="AH81" s="102"/>
      <c r="AI81" s="102"/>
      <c r="AJ81" s="102"/>
      <c r="AK81" s="102"/>
      <c r="AL81" s="102"/>
      <c r="AM81" s="102"/>
    </row>
    <row r="82" spans="1:39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  <c r="AB82" s="102"/>
      <c r="AC82" s="102"/>
      <c r="AD82" s="102"/>
      <c r="AE82" s="102"/>
      <c r="AF82" s="102"/>
      <c r="AG82" s="102"/>
      <c r="AH82" s="102"/>
      <c r="AI82" s="102"/>
      <c r="AJ82" s="102"/>
      <c r="AK82" s="102"/>
      <c r="AL82" s="102"/>
      <c r="AM82" s="102"/>
    </row>
    <row r="83" spans="1:39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/>
      <c r="AJ83" s="102"/>
      <c r="AK83" s="102"/>
      <c r="AL83" s="102"/>
      <c r="AM83" s="102"/>
    </row>
    <row r="84" spans="1:39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  <c r="AM84" s="102"/>
    </row>
    <row r="85" spans="1:39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  <c r="AM85" s="102"/>
    </row>
    <row r="86" spans="1:39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  <c r="AM86" s="102"/>
    </row>
    <row r="87" spans="1:39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  <c r="AM87" s="102"/>
    </row>
    <row r="88" spans="1:39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</row>
    <row r="89" spans="1:39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  <c r="AM89" s="102"/>
    </row>
    <row r="90" spans="1:39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  <c r="AM90" s="102"/>
    </row>
    <row r="91" spans="1:39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  <c r="AM91" s="102"/>
    </row>
    <row r="92" spans="1:39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/>
      <c r="AM92" s="102"/>
    </row>
    <row r="93" spans="1:39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/>
      <c r="AM93" s="102"/>
    </row>
    <row r="94" spans="1:39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  <c r="AB94" s="102"/>
      <c r="AC94" s="102"/>
      <c r="AD94" s="102"/>
      <c r="AE94" s="102"/>
      <c r="AF94" s="102"/>
      <c r="AG94" s="102"/>
      <c r="AH94" s="102"/>
      <c r="AI94" s="102"/>
      <c r="AJ94" s="102"/>
      <c r="AK94" s="102"/>
      <c r="AL94" s="102"/>
      <c r="AM94" s="102"/>
    </row>
    <row r="95" spans="1:39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  <c r="AA95" s="102"/>
      <c r="AB95" s="102"/>
      <c r="AC95" s="102"/>
      <c r="AD95" s="102"/>
      <c r="AE95" s="102"/>
      <c r="AF95" s="102"/>
      <c r="AG95" s="102"/>
      <c r="AH95" s="102"/>
      <c r="AI95" s="102"/>
      <c r="AJ95" s="102"/>
      <c r="AK95" s="102"/>
      <c r="AL95" s="102"/>
      <c r="AM95" s="102"/>
    </row>
    <row r="96" spans="1:39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  <c r="AB96" s="102"/>
      <c r="AC96" s="102"/>
      <c r="AD96" s="102"/>
      <c r="AE96" s="102"/>
      <c r="AF96" s="102"/>
      <c r="AG96" s="102"/>
      <c r="AH96" s="102"/>
      <c r="AI96" s="102"/>
      <c r="AJ96" s="102"/>
      <c r="AK96" s="102"/>
      <c r="AL96" s="102"/>
      <c r="AM96" s="102"/>
    </row>
    <row r="97" spans="1:39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  <c r="AL97" s="102"/>
      <c r="AM97" s="102"/>
    </row>
    <row r="98" spans="1:39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  <c r="AB98" s="102"/>
      <c r="AC98" s="102"/>
      <c r="AD98" s="102"/>
      <c r="AE98" s="102"/>
      <c r="AF98" s="102"/>
      <c r="AG98" s="102"/>
      <c r="AH98" s="102"/>
      <c r="AI98" s="102"/>
      <c r="AJ98" s="102"/>
      <c r="AK98" s="102"/>
      <c r="AL98" s="102"/>
      <c r="AM98" s="102"/>
    </row>
    <row r="99" spans="1:39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  <c r="AL99" s="102"/>
      <c r="AM99" s="102"/>
    </row>
    <row r="100" spans="1:39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  <c r="AC100" s="102"/>
      <c r="AD100" s="102"/>
      <c r="AE100" s="102"/>
      <c r="AF100" s="102"/>
      <c r="AG100" s="102"/>
      <c r="AH100" s="102"/>
      <c r="AI100" s="102"/>
      <c r="AJ100" s="102"/>
      <c r="AK100" s="102"/>
      <c r="AL100" s="102"/>
      <c r="AM100" s="102"/>
    </row>
    <row r="101" spans="1:39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2"/>
      <c r="AJ101" s="102"/>
      <c r="AK101" s="102"/>
      <c r="AL101" s="102"/>
      <c r="AM101" s="102"/>
    </row>
    <row r="102" spans="1:39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  <c r="AA102" s="102"/>
      <c r="AB102" s="102"/>
      <c r="AC102" s="102"/>
      <c r="AD102" s="102"/>
      <c r="AE102" s="102"/>
      <c r="AF102" s="102"/>
      <c r="AG102" s="102"/>
      <c r="AH102" s="102"/>
      <c r="AI102" s="102"/>
      <c r="AJ102" s="102"/>
      <c r="AK102" s="102"/>
      <c r="AL102" s="102"/>
      <c r="AM102" s="102"/>
    </row>
    <row r="103" spans="1:39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  <c r="AD103" s="102"/>
      <c r="AE103" s="102"/>
      <c r="AF103" s="102"/>
      <c r="AG103" s="102"/>
      <c r="AH103" s="102"/>
      <c r="AI103" s="102"/>
      <c r="AJ103" s="102"/>
      <c r="AK103" s="102"/>
      <c r="AL103" s="102"/>
      <c r="AM103" s="102"/>
    </row>
    <row r="104" spans="1:39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  <c r="AA104" s="102"/>
      <c r="AB104" s="102"/>
      <c r="AC104" s="102"/>
      <c r="AD104" s="102"/>
      <c r="AE104" s="102"/>
      <c r="AF104" s="102"/>
      <c r="AG104" s="102"/>
      <c r="AH104" s="102"/>
      <c r="AI104" s="102"/>
      <c r="AJ104" s="102"/>
      <c r="AK104" s="102"/>
      <c r="AL104" s="102"/>
      <c r="AM104" s="102"/>
    </row>
    <row r="105" spans="1:39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  <c r="AD105" s="102"/>
      <c r="AE105" s="102"/>
      <c r="AF105" s="102"/>
      <c r="AG105" s="102"/>
      <c r="AH105" s="102"/>
      <c r="AI105" s="102"/>
      <c r="AJ105" s="102"/>
      <c r="AK105" s="102"/>
      <c r="AL105" s="102"/>
      <c r="AM105" s="102"/>
    </row>
    <row r="106" spans="1:39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  <c r="AA106" s="102"/>
      <c r="AB106" s="102"/>
      <c r="AC106" s="102"/>
      <c r="AD106" s="102"/>
      <c r="AE106" s="102"/>
      <c r="AF106" s="102"/>
      <c r="AG106" s="102"/>
      <c r="AH106" s="102"/>
      <c r="AI106" s="102"/>
      <c r="AJ106" s="102"/>
      <c r="AK106" s="102"/>
      <c r="AL106" s="102"/>
      <c r="AM106" s="102"/>
    </row>
    <row r="107" spans="1:39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  <c r="AE107" s="102"/>
      <c r="AF107" s="102"/>
      <c r="AG107" s="102"/>
      <c r="AH107" s="102"/>
      <c r="AI107" s="102"/>
      <c r="AJ107" s="102"/>
      <c r="AK107" s="102"/>
      <c r="AL107" s="102"/>
      <c r="AM107" s="102"/>
    </row>
    <row r="108" spans="1:39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  <c r="AA108" s="102"/>
      <c r="AB108" s="102"/>
      <c r="AC108" s="102"/>
      <c r="AD108" s="102"/>
      <c r="AE108" s="102"/>
      <c r="AF108" s="102"/>
      <c r="AG108" s="102"/>
      <c r="AH108" s="102"/>
      <c r="AI108" s="102"/>
      <c r="AJ108" s="102"/>
      <c r="AK108" s="102"/>
      <c r="AL108" s="102"/>
      <c r="AM108" s="102"/>
    </row>
    <row r="109" spans="1:39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  <c r="AA109" s="102"/>
      <c r="AB109" s="102"/>
      <c r="AC109" s="102"/>
      <c r="AD109" s="102"/>
      <c r="AE109" s="102"/>
      <c r="AF109" s="102"/>
      <c r="AG109" s="102"/>
      <c r="AH109" s="102"/>
      <c r="AI109" s="102"/>
      <c r="AJ109" s="102"/>
      <c r="AK109" s="102"/>
      <c r="AL109" s="102"/>
      <c r="AM109" s="102"/>
    </row>
    <row r="110" spans="1:39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  <c r="AA110" s="102"/>
      <c r="AB110" s="102"/>
      <c r="AC110" s="102"/>
      <c r="AD110" s="102"/>
      <c r="AE110" s="102"/>
      <c r="AF110" s="102"/>
      <c r="AG110" s="102"/>
      <c r="AH110" s="102"/>
      <c r="AI110" s="102"/>
      <c r="AJ110" s="102"/>
      <c r="AK110" s="102"/>
      <c r="AL110" s="102"/>
      <c r="AM110" s="102"/>
    </row>
    <row r="111" spans="1:39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  <c r="AA111" s="102"/>
      <c r="AB111" s="102"/>
      <c r="AC111" s="102"/>
      <c r="AD111" s="102"/>
      <c r="AE111" s="102"/>
      <c r="AF111" s="102"/>
      <c r="AG111" s="102"/>
      <c r="AH111" s="102"/>
      <c r="AI111" s="102"/>
      <c r="AJ111" s="102"/>
      <c r="AK111" s="102"/>
      <c r="AL111" s="102"/>
      <c r="AM111" s="102"/>
    </row>
    <row r="112" spans="1:39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  <c r="AA112" s="102"/>
      <c r="AB112" s="102"/>
      <c r="AC112" s="102"/>
      <c r="AD112" s="102"/>
      <c r="AE112" s="102"/>
      <c r="AF112" s="102"/>
      <c r="AG112" s="102"/>
      <c r="AH112" s="102"/>
      <c r="AI112" s="102"/>
      <c r="AJ112" s="102"/>
      <c r="AK112" s="102"/>
      <c r="AL112" s="102"/>
      <c r="AM112" s="102"/>
    </row>
    <row r="113" spans="1:39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</row>
    <row r="114" spans="1:39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</row>
    <row r="115" spans="1:39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</row>
    <row r="116" spans="1:39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</row>
    <row r="117" spans="1:39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</row>
    <row r="118" spans="1:39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  <c r="AA118" s="102"/>
      <c r="AB118" s="102"/>
      <c r="AC118" s="102"/>
      <c r="AD118" s="102"/>
      <c r="AE118" s="102"/>
      <c r="AF118" s="102"/>
      <c r="AG118" s="102"/>
      <c r="AH118" s="102"/>
      <c r="AI118" s="102"/>
      <c r="AJ118" s="102"/>
      <c r="AK118" s="102"/>
      <c r="AL118" s="102"/>
      <c r="AM118" s="102"/>
    </row>
    <row r="119" spans="1:39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</row>
    <row r="120" spans="1:39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  <c r="AA120" s="102"/>
      <c r="AB120" s="102"/>
      <c r="AC120" s="102"/>
      <c r="AD120" s="102"/>
      <c r="AE120" s="102"/>
      <c r="AF120" s="102"/>
      <c r="AG120" s="102"/>
      <c r="AH120" s="102"/>
      <c r="AI120" s="102"/>
      <c r="AJ120" s="102"/>
      <c r="AK120" s="102"/>
      <c r="AL120" s="102"/>
      <c r="AM120" s="102"/>
    </row>
    <row r="121" spans="1:39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  <c r="AA121" s="102"/>
      <c r="AB121" s="102"/>
      <c r="AC121" s="102"/>
      <c r="AD121" s="102"/>
      <c r="AE121" s="102"/>
      <c r="AF121" s="102"/>
      <c r="AG121" s="102"/>
      <c r="AH121" s="102"/>
      <c r="AI121" s="102"/>
      <c r="AJ121" s="102"/>
      <c r="AK121" s="102"/>
      <c r="AL121" s="102"/>
      <c r="AM121" s="102"/>
    </row>
    <row r="122" spans="1:39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  <c r="AA122" s="102"/>
      <c r="AB122" s="102"/>
      <c r="AC122" s="102"/>
      <c r="AD122" s="102"/>
      <c r="AE122" s="102"/>
      <c r="AF122" s="102"/>
      <c r="AG122" s="102"/>
      <c r="AH122" s="102"/>
      <c r="AI122" s="102"/>
      <c r="AJ122" s="102"/>
      <c r="AK122" s="102"/>
      <c r="AL122" s="102"/>
      <c r="AM122" s="102"/>
    </row>
    <row r="123" spans="1:39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  <c r="AB123" s="102"/>
      <c r="AC123" s="102"/>
      <c r="AD123" s="102"/>
      <c r="AE123" s="102"/>
      <c r="AF123" s="102"/>
      <c r="AG123" s="102"/>
      <c r="AH123" s="102"/>
      <c r="AI123" s="102"/>
      <c r="AJ123" s="102"/>
      <c r="AK123" s="102"/>
      <c r="AL123" s="102"/>
      <c r="AM123" s="102"/>
    </row>
    <row r="124" spans="1:39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  <c r="AA124" s="102"/>
      <c r="AB124" s="102"/>
      <c r="AC124" s="102"/>
      <c r="AD124" s="102"/>
      <c r="AE124" s="102"/>
      <c r="AF124" s="102"/>
      <c r="AG124" s="102"/>
      <c r="AH124" s="102"/>
      <c r="AI124" s="102"/>
      <c r="AJ124" s="102"/>
      <c r="AK124" s="102"/>
      <c r="AL124" s="102"/>
      <c r="AM124" s="102"/>
    </row>
    <row r="125" spans="1:39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  <c r="AA125" s="102"/>
      <c r="AB125" s="102"/>
      <c r="AC125" s="102"/>
      <c r="AD125" s="102"/>
      <c r="AE125" s="102"/>
      <c r="AF125" s="102"/>
      <c r="AG125" s="102"/>
      <c r="AH125" s="102"/>
      <c r="AI125" s="102"/>
      <c r="AJ125" s="102"/>
      <c r="AK125" s="102"/>
      <c r="AL125" s="102"/>
      <c r="AM125" s="102"/>
    </row>
    <row r="126" spans="1:39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  <c r="AA126" s="102"/>
      <c r="AB126" s="102"/>
      <c r="AC126" s="102"/>
      <c r="AD126" s="102"/>
      <c r="AE126" s="102"/>
      <c r="AF126" s="102"/>
      <c r="AG126" s="102"/>
      <c r="AH126" s="102"/>
      <c r="AI126" s="102"/>
      <c r="AJ126" s="102"/>
      <c r="AK126" s="102"/>
      <c r="AL126" s="102"/>
      <c r="AM126" s="102"/>
    </row>
    <row r="127" spans="1:39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  <c r="AL127" s="102"/>
      <c r="AM127" s="102"/>
    </row>
    <row r="128" spans="1:39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  <c r="AB128" s="102"/>
      <c r="AC128" s="102"/>
      <c r="AD128" s="102"/>
      <c r="AE128" s="102"/>
      <c r="AF128" s="102"/>
      <c r="AG128" s="102"/>
      <c r="AH128" s="102"/>
      <c r="AI128" s="102"/>
      <c r="AJ128" s="102"/>
      <c r="AK128" s="102"/>
      <c r="AL128" s="102"/>
      <c r="AM128" s="102"/>
    </row>
    <row r="129" spans="1:39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  <c r="AA129" s="102"/>
      <c r="AB129" s="102"/>
      <c r="AC129" s="102"/>
      <c r="AD129" s="102"/>
      <c r="AE129" s="102"/>
      <c r="AF129" s="102"/>
      <c r="AG129" s="102"/>
      <c r="AH129" s="102"/>
      <c r="AI129" s="102"/>
      <c r="AJ129" s="102"/>
      <c r="AK129" s="102"/>
      <c r="AL129" s="102"/>
      <c r="AM129" s="102"/>
    </row>
    <row r="130" spans="1:39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  <c r="AB130" s="102"/>
      <c r="AC130" s="102"/>
      <c r="AD130" s="102"/>
      <c r="AE130" s="102"/>
      <c r="AF130" s="102"/>
      <c r="AG130" s="102"/>
      <c r="AH130" s="102"/>
      <c r="AI130" s="102"/>
      <c r="AJ130" s="102"/>
      <c r="AK130" s="102"/>
      <c r="AL130" s="102"/>
      <c r="AM130" s="102"/>
    </row>
    <row r="131" spans="1:39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</row>
    <row r="132" spans="1:39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  <c r="AA132" s="102"/>
      <c r="AB132" s="102"/>
      <c r="AC132" s="102"/>
      <c r="AD132" s="102"/>
      <c r="AE132" s="102"/>
      <c r="AF132" s="102"/>
      <c r="AG132" s="102"/>
      <c r="AH132" s="102"/>
      <c r="AI132" s="102"/>
      <c r="AJ132" s="102"/>
      <c r="AK132" s="102"/>
      <c r="AL132" s="102"/>
      <c r="AM132" s="102"/>
    </row>
    <row r="133" spans="1:39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  <c r="AA133" s="102"/>
      <c r="AB133" s="102"/>
      <c r="AC133" s="102"/>
      <c r="AD133" s="102"/>
      <c r="AE133" s="102"/>
      <c r="AF133" s="102"/>
      <c r="AG133" s="102"/>
      <c r="AH133" s="102"/>
      <c r="AI133" s="102"/>
      <c r="AJ133" s="102"/>
      <c r="AK133" s="102"/>
      <c r="AL133" s="102"/>
      <c r="AM133" s="102"/>
    </row>
    <row r="134" spans="1:39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  <c r="AA134" s="102"/>
      <c r="AB134" s="102"/>
      <c r="AC134" s="102"/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</row>
    <row r="135" spans="1:39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  <c r="AA135" s="102"/>
      <c r="AB135" s="102"/>
      <c r="AC135" s="102"/>
      <c r="AD135" s="102"/>
      <c r="AE135" s="102"/>
      <c r="AF135" s="102"/>
      <c r="AG135" s="102"/>
      <c r="AH135" s="102"/>
      <c r="AI135" s="102"/>
      <c r="AJ135" s="102"/>
      <c r="AK135" s="102"/>
      <c r="AL135" s="102"/>
      <c r="AM135" s="102"/>
    </row>
    <row r="136" spans="1:39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</row>
    <row r="137" spans="1:39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  <c r="AM137" s="102"/>
    </row>
    <row r="138" spans="1:39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  <c r="AB138" s="102"/>
      <c r="AC138" s="102"/>
      <c r="AD138" s="102"/>
      <c r="AE138" s="102"/>
      <c r="AF138" s="102"/>
      <c r="AG138" s="102"/>
      <c r="AH138" s="102"/>
      <c r="AI138" s="102"/>
      <c r="AJ138" s="102"/>
      <c r="AK138" s="102"/>
      <c r="AL138" s="102"/>
      <c r="AM138" s="102"/>
    </row>
    <row r="139" spans="1:39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</row>
    <row r="140" spans="1:39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  <c r="AA140" s="102"/>
      <c r="AB140" s="102"/>
      <c r="AC140" s="102"/>
      <c r="AD140" s="102"/>
      <c r="AE140" s="102"/>
      <c r="AF140" s="102"/>
      <c r="AG140" s="102"/>
      <c r="AH140" s="102"/>
      <c r="AI140" s="102"/>
      <c r="AJ140" s="102"/>
      <c r="AK140" s="102"/>
      <c r="AL140" s="102"/>
      <c r="AM140" s="102"/>
    </row>
    <row r="141" spans="1:39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  <c r="AF141" s="102"/>
      <c r="AG141" s="102"/>
      <c r="AH141" s="102"/>
      <c r="AI141" s="102"/>
      <c r="AJ141" s="102"/>
      <c r="AK141" s="102"/>
      <c r="AL141" s="102"/>
      <c r="AM141" s="102"/>
    </row>
    <row r="142" spans="1:39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  <c r="AF142" s="102"/>
      <c r="AG142" s="102"/>
      <c r="AH142" s="102"/>
      <c r="AI142" s="102"/>
      <c r="AJ142" s="102"/>
      <c r="AK142" s="102"/>
      <c r="AL142" s="102"/>
      <c r="AM142" s="102"/>
    </row>
    <row r="143" spans="1:39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  <c r="AF143" s="102"/>
      <c r="AG143" s="102"/>
      <c r="AH143" s="102"/>
      <c r="AI143" s="102"/>
      <c r="AJ143" s="102"/>
      <c r="AK143" s="102"/>
      <c r="AL143" s="102"/>
      <c r="AM143" s="102"/>
    </row>
    <row r="144" spans="1:39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  <c r="AF144" s="102"/>
      <c r="AG144" s="102"/>
      <c r="AH144" s="102"/>
      <c r="AI144" s="102"/>
      <c r="AJ144" s="102"/>
      <c r="AK144" s="102"/>
      <c r="AL144" s="102"/>
      <c r="AM144" s="102"/>
    </row>
    <row r="145" spans="1:39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M145" s="102"/>
    </row>
    <row r="146" spans="1:39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  <c r="AM146" s="102"/>
    </row>
    <row r="147" spans="1:39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</row>
    <row r="148" spans="1:39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  <c r="AA148" s="102"/>
      <c r="AB148" s="102"/>
      <c r="AC148" s="102"/>
      <c r="AD148" s="102"/>
      <c r="AE148" s="102"/>
      <c r="AF148" s="102"/>
      <c r="AG148" s="102"/>
      <c r="AH148" s="102"/>
      <c r="AI148" s="102"/>
      <c r="AJ148" s="102"/>
      <c r="AK148" s="102"/>
      <c r="AL148" s="102"/>
      <c r="AM148" s="102"/>
    </row>
    <row r="149" spans="1:39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  <c r="AA149" s="102"/>
      <c r="AB149" s="102"/>
      <c r="AC149" s="102"/>
      <c r="AD149" s="102"/>
      <c r="AE149" s="102"/>
      <c r="AF149" s="102"/>
      <c r="AG149" s="102"/>
      <c r="AH149" s="102"/>
      <c r="AI149" s="102"/>
      <c r="AJ149" s="102"/>
      <c r="AK149" s="102"/>
      <c r="AL149" s="102"/>
      <c r="AM149" s="102"/>
    </row>
    <row r="150" spans="1:39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  <c r="AA150" s="102"/>
      <c r="AB150" s="102"/>
      <c r="AC150" s="102"/>
      <c r="AD150" s="102"/>
      <c r="AE150" s="102"/>
      <c r="AF150" s="102"/>
      <c r="AG150" s="102"/>
      <c r="AH150" s="102"/>
      <c r="AI150" s="102"/>
      <c r="AJ150" s="102"/>
      <c r="AK150" s="102"/>
      <c r="AL150" s="102"/>
      <c r="AM150" s="102"/>
    </row>
    <row r="151" spans="1:39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  <c r="AA151" s="102"/>
      <c r="AB151" s="102"/>
      <c r="AC151" s="102"/>
      <c r="AD151" s="102"/>
      <c r="AE151" s="102"/>
      <c r="AF151" s="102"/>
      <c r="AG151" s="102"/>
      <c r="AH151" s="102"/>
      <c r="AI151" s="102"/>
      <c r="AJ151" s="102"/>
      <c r="AK151" s="102"/>
      <c r="AL151" s="102"/>
      <c r="AM151" s="102"/>
    </row>
    <row r="152" spans="1:39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  <c r="AA152" s="102"/>
      <c r="AB152" s="102"/>
      <c r="AC152" s="102"/>
      <c r="AD152" s="102"/>
      <c r="AE152" s="102"/>
      <c r="AF152" s="102"/>
      <c r="AG152" s="102"/>
      <c r="AH152" s="102"/>
      <c r="AI152" s="102"/>
      <c r="AJ152" s="102"/>
      <c r="AK152" s="102"/>
      <c r="AL152" s="102"/>
      <c r="AM152" s="102"/>
    </row>
    <row r="153" spans="1:39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  <c r="AA153" s="102"/>
      <c r="AB153" s="102"/>
      <c r="AC153" s="102"/>
      <c r="AD153" s="102"/>
      <c r="AE153" s="102"/>
      <c r="AF153" s="102"/>
      <c r="AG153" s="102"/>
      <c r="AH153" s="102"/>
      <c r="AI153" s="102"/>
      <c r="AJ153" s="102"/>
      <c r="AK153" s="102"/>
      <c r="AL153" s="102"/>
      <c r="AM153" s="102"/>
    </row>
    <row r="154" spans="1:39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  <c r="AA154" s="102"/>
      <c r="AB154" s="102"/>
      <c r="AC154" s="102"/>
      <c r="AD154" s="102"/>
      <c r="AE154" s="102"/>
      <c r="AF154" s="102"/>
      <c r="AG154" s="102"/>
      <c r="AH154" s="102"/>
      <c r="AI154" s="102"/>
      <c r="AJ154" s="102"/>
      <c r="AK154" s="102"/>
      <c r="AL154" s="102"/>
      <c r="AM154" s="102"/>
    </row>
    <row r="155" spans="1:39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  <c r="AA155" s="102"/>
      <c r="AB155" s="102"/>
      <c r="AC155" s="102"/>
      <c r="AD155" s="102"/>
      <c r="AE155" s="102"/>
      <c r="AF155" s="102"/>
      <c r="AG155" s="102"/>
      <c r="AH155" s="102"/>
      <c r="AI155" s="102"/>
      <c r="AJ155" s="102"/>
      <c r="AK155" s="102"/>
      <c r="AL155" s="102"/>
      <c r="AM155" s="102"/>
    </row>
    <row r="156" spans="1:39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  <c r="AA156" s="102"/>
      <c r="AB156" s="102"/>
      <c r="AC156" s="102"/>
      <c r="AD156" s="102"/>
      <c r="AE156" s="102"/>
      <c r="AF156" s="102"/>
      <c r="AG156" s="102"/>
      <c r="AH156" s="102"/>
      <c r="AI156" s="102"/>
      <c r="AJ156" s="102"/>
      <c r="AK156" s="102"/>
      <c r="AL156" s="102"/>
      <c r="AM156" s="102"/>
    </row>
    <row r="157" spans="1:39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  <c r="AA157" s="102"/>
      <c r="AB157" s="102"/>
      <c r="AC157" s="102"/>
      <c r="AD157" s="102"/>
      <c r="AE157" s="102"/>
      <c r="AF157" s="102"/>
      <c r="AG157" s="102"/>
      <c r="AH157" s="102"/>
      <c r="AI157" s="102"/>
      <c r="AJ157" s="102"/>
      <c r="AK157" s="102"/>
      <c r="AL157" s="102"/>
      <c r="AM157" s="102"/>
    </row>
    <row r="158" spans="1:39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  <c r="AA158" s="102"/>
      <c r="AB158" s="102"/>
      <c r="AC158" s="102"/>
      <c r="AD158" s="102"/>
      <c r="AE158" s="102"/>
      <c r="AF158" s="102"/>
      <c r="AG158" s="102"/>
      <c r="AH158" s="102"/>
      <c r="AI158" s="102"/>
      <c r="AJ158" s="102"/>
      <c r="AK158" s="102"/>
      <c r="AL158" s="102"/>
      <c r="AM158" s="102"/>
    </row>
    <row r="159" spans="1:39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  <c r="AB159" s="102"/>
      <c r="AC159" s="102"/>
      <c r="AD159" s="102"/>
      <c r="AE159" s="102"/>
      <c r="AF159" s="102"/>
      <c r="AG159" s="102"/>
      <c r="AH159" s="102"/>
      <c r="AI159" s="102"/>
      <c r="AJ159" s="102"/>
      <c r="AK159" s="102"/>
      <c r="AL159" s="102"/>
      <c r="AM159" s="102"/>
    </row>
    <row r="160" spans="1:39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  <c r="AA160" s="102"/>
      <c r="AB160" s="102"/>
      <c r="AC160" s="102"/>
      <c r="AD160" s="102"/>
      <c r="AE160" s="102"/>
      <c r="AF160" s="102"/>
      <c r="AG160" s="102"/>
      <c r="AH160" s="102"/>
      <c r="AI160" s="102"/>
      <c r="AJ160" s="102"/>
      <c r="AK160" s="102"/>
      <c r="AL160" s="102"/>
      <c r="AM160" s="102"/>
    </row>
    <row r="161" spans="1:39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  <c r="AA161" s="102"/>
      <c r="AB161" s="102"/>
      <c r="AC161" s="102"/>
      <c r="AD161" s="102"/>
      <c r="AE161" s="102"/>
      <c r="AF161" s="102"/>
      <c r="AG161" s="102"/>
      <c r="AH161" s="102"/>
      <c r="AI161" s="102"/>
      <c r="AJ161" s="102"/>
      <c r="AK161" s="102"/>
      <c r="AL161" s="102"/>
      <c r="AM161" s="102"/>
    </row>
    <row r="162" spans="1:39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  <c r="AA162" s="102"/>
      <c r="AB162" s="102"/>
      <c r="AC162" s="102"/>
      <c r="AD162" s="102"/>
      <c r="AE162" s="102"/>
      <c r="AF162" s="102"/>
      <c r="AG162" s="102"/>
      <c r="AH162" s="102"/>
      <c r="AI162" s="102"/>
      <c r="AJ162" s="102"/>
      <c r="AK162" s="102"/>
      <c r="AL162" s="102"/>
      <c r="AM162" s="102"/>
    </row>
    <row r="163" spans="1:39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  <c r="AA163" s="102"/>
      <c r="AB163" s="102"/>
      <c r="AC163" s="102"/>
      <c r="AD163" s="102"/>
      <c r="AE163" s="102"/>
      <c r="AF163" s="102"/>
      <c r="AG163" s="102"/>
      <c r="AH163" s="102"/>
      <c r="AI163" s="102"/>
      <c r="AJ163" s="102"/>
      <c r="AK163" s="102"/>
      <c r="AL163" s="102"/>
      <c r="AM163" s="102"/>
    </row>
    <row r="164" spans="1:39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  <c r="AA164" s="102"/>
      <c r="AB164" s="102"/>
      <c r="AC164" s="102"/>
      <c r="AD164" s="102"/>
      <c r="AE164" s="102"/>
      <c r="AF164" s="102"/>
      <c r="AG164" s="102"/>
      <c r="AH164" s="102"/>
      <c r="AI164" s="102"/>
      <c r="AJ164" s="102"/>
      <c r="AK164" s="102"/>
      <c r="AL164" s="102"/>
      <c r="AM164" s="102"/>
    </row>
    <row r="165" spans="1:39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  <c r="AL165" s="102"/>
      <c r="AM165" s="102"/>
    </row>
    <row r="166" spans="1:39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  <c r="AA166" s="102"/>
      <c r="AB166" s="102"/>
      <c r="AC166" s="102"/>
      <c r="AD166" s="102"/>
      <c r="AE166" s="102"/>
      <c r="AF166" s="102"/>
      <c r="AG166" s="102"/>
      <c r="AH166" s="102"/>
      <c r="AI166" s="102"/>
      <c r="AJ166" s="102"/>
      <c r="AK166" s="102"/>
      <c r="AL166" s="102"/>
      <c r="AM166" s="102"/>
    </row>
    <row r="167" spans="1:39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  <c r="AA167" s="102"/>
      <c r="AB167" s="102"/>
      <c r="AC167" s="102"/>
      <c r="AD167" s="102"/>
      <c r="AE167" s="102"/>
      <c r="AF167" s="102"/>
      <c r="AG167" s="102"/>
      <c r="AH167" s="102"/>
      <c r="AI167" s="102"/>
      <c r="AJ167" s="102"/>
      <c r="AK167" s="102"/>
      <c r="AL167" s="102"/>
      <c r="AM167" s="102"/>
    </row>
    <row r="168" spans="1:39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  <c r="AA168" s="102"/>
      <c r="AB168" s="102"/>
      <c r="AC168" s="102"/>
      <c r="AD168" s="102"/>
      <c r="AE168" s="102"/>
      <c r="AF168" s="102"/>
      <c r="AG168" s="102"/>
      <c r="AH168" s="102"/>
      <c r="AI168" s="102"/>
      <c r="AJ168" s="102"/>
      <c r="AK168" s="102"/>
      <c r="AL168" s="102"/>
      <c r="AM168" s="102"/>
    </row>
    <row r="169" spans="1:39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  <c r="AA169" s="102"/>
      <c r="AB169" s="102"/>
      <c r="AC169" s="102"/>
      <c r="AD169" s="102"/>
      <c r="AE169" s="102"/>
      <c r="AF169" s="102"/>
      <c r="AG169" s="102"/>
      <c r="AH169" s="102"/>
      <c r="AI169" s="102"/>
      <c r="AJ169" s="102"/>
      <c r="AK169" s="102"/>
      <c r="AL169" s="102"/>
      <c r="AM169" s="102"/>
    </row>
    <row r="170" spans="1:39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  <c r="AA170" s="102"/>
      <c r="AB170" s="102"/>
      <c r="AC170" s="102"/>
      <c r="AD170" s="102"/>
      <c r="AE170" s="102"/>
      <c r="AF170" s="102"/>
      <c r="AG170" s="102"/>
      <c r="AH170" s="102"/>
      <c r="AI170" s="102"/>
      <c r="AJ170" s="102"/>
      <c r="AK170" s="102"/>
      <c r="AL170" s="102"/>
      <c r="AM170" s="102"/>
    </row>
    <row r="171" spans="1:39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  <c r="AA171" s="102"/>
      <c r="AB171" s="102"/>
      <c r="AC171" s="102"/>
      <c r="AD171" s="102"/>
      <c r="AE171" s="102"/>
      <c r="AF171" s="102"/>
      <c r="AG171" s="102"/>
      <c r="AH171" s="102"/>
      <c r="AI171" s="102"/>
      <c r="AJ171" s="102"/>
      <c r="AK171" s="102"/>
      <c r="AL171" s="102"/>
      <c r="AM171" s="102"/>
    </row>
    <row r="172" spans="1:39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  <c r="AA172" s="102"/>
      <c r="AB172" s="102"/>
      <c r="AC172" s="102"/>
      <c r="AD172" s="102"/>
      <c r="AE172" s="102"/>
      <c r="AF172" s="102"/>
      <c r="AG172" s="102"/>
      <c r="AH172" s="102"/>
      <c r="AI172" s="102"/>
      <c r="AJ172" s="102"/>
      <c r="AK172" s="102"/>
      <c r="AL172" s="102"/>
      <c r="AM172" s="102"/>
    </row>
    <row r="173" spans="1:39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  <c r="AA173" s="102"/>
      <c r="AB173" s="102"/>
      <c r="AC173" s="102"/>
      <c r="AD173" s="102"/>
      <c r="AE173" s="102"/>
      <c r="AF173" s="102"/>
      <c r="AG173" s="102"/>
      <c r="AH173" s="102"/>
      <c r="AI173" s="102"/>
      <c r="AJ173" s="102"/>
      <c r="AK173" s="102"/>
      <c r="AL173" s="102"/>
      <c r="AM173" s="102"/>
    </row>
    <row r="174" spans="1:39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  <c r="AA174" s="102"/>
      <c r="AB174" s="102"/>
      <c r="AC174" s="102"/>
      <c r="AD174" s="102"/>
      <c r="AE174" s="102"/>
      <c r="AF174" s="102"/>
      <c r="AG174" s="102"/>
      <c r="AH174" s="102"/>
      <c r="AI174" s="102"/>
      <c r="AJ174" s="102"/>
      <c r="AK174" s="102"/>
      <c r="AL174" s="102"/>
      <c r="AM174" s="102"/>
    </row>
    <row r="175" spans="1:39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  <c r="AA175" s="102"/>
      <c r="AB175" s="102"/>
      <c r="AC175" s="102"/>
      <c r="AD175" s="102"/>
      <c r="AE175" s="102"/>
      <c r="AF175" s="102"/>
      <c r="AG175" s="102"/>
      <c r="AH175" s="102"/>
      <c r="AI175" s="102"/>
      <c r="AJ175" s="102"/>
      <c r="AK175" s="102"/>
      <c r="AL175" s="102"/>
      <c r="AM175" s="102"/>
    </row>
    <row r="176" spans="1:39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  <c r="AA176" s="102"/>
      <c r="AB176" s="102"/>
      <c r="AC176" s="102"/>
      <c r="AD176" s="102"/>
      <c r="AE176" s="102"/>
      <c r="AF176" s="102"/>
      <c r="AG176" s="102"/>
      <c r="AH176" s="102"/>
      <c r="AI176" s="102"/>
      <c r="AJ176" s="102"/>
      <c r="AK176" s="102"/>
      <c r="AL176" s="102"/>
      <c r="AM176" s="102"/>
    </row>
    <row r="177" spans="1:39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  <c r="AA177" s="102"/>
      <c r="AB177" s="102"/>
      <c r="AC177" s="102"/>
      <c r="AD177" s="102"/>
      <c r="AE177" s="102"/>
      <c r="AF177" s="102"/>
      <c r="AG177" s="102"/>
      <c r="AH177" s="102"/>
      <c r="AI177" s="102"/>
      <c r="AJ177" s="102"/>
      <c r="AK177" s="102"/>
      <c r="AL177" s="102"/>
      <c r="AM177" s="102"/>
    </row>
    <row r="178" spans="1:39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  <c r="AA178" s="102"/>
      <c r="AB178" s="102"/>
      <c r="AC178" s="102"/>
      <c r="AD178" s="102"/>
      <c r="AE178" s="102"/>
      <c r="AF178" s="102"/>
      <c r="AG178" s="102"/>
      <c r="AH178" s="102"/>
      <c r="AI178" s="102"/>
      <c r="AJ178" s="102"/>
      <c r="AK178" s="102"/>
      <c r="AL178" s="102"/>
      <c r="AM178" s="102"/>
    </row>
    <row r="179" spans="1:39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  <c r="AA179" s="102"/>
      <c r="AB179" s="102"/>
      <c r="AC179" s="102"/>
      <c r="AD179" s="102"/>
      <c r="AE179" s="102"/>
      <c r="AF179" s="102"/>
      <c r="AG179" s="102"/>
      <c r="AH179" s="102"/>
      <c r="AI179" s="102"/>
      <c r="AJ179" s="102"/>
      <c r="AK179" s="102"/>
      <c r="AL179" s="102"/>
      <c r="AM179" s="102"/>
    </row>
    <row r="180" spans="1:39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  <c r="AA180" s="102"/>
      <c r="AB180" s="102"/>
      <c r="AC180" s="102"/>
      <c r="AD180" s="102"/>
      <c r="AE180" s="102"/>
      <c r="AF180" s="102"/>
      <c r="AG180" s="102"/>
      <c r="AH180" s="102"/>
      <c r="AI180" s="102"/>
      <c r="AJ180" s="102"/>
      <c r="AK180" s="102"/>
      <c r="AL180" s="102"/>
      <c r="AM180" s="102"/>
    </row>
    <row r="181" spans="1:39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  <c r="AA181" s="102"/>
      <c r="AB181" s="102"/>
      <c r="AC181" s="102"/>
      <c r="AD181" s="102"/>
      <c r="AE181" s="102"/>
      <c r="AF181" s="102"/>
      <c r="AG181" s="102"/>
      <c r="AH181" s="102"/>
      <c r="AI181" s="102"/>
      <c r="AJ181" s="102"/>
      <c r="AK181" s="102"/>
      <c r="AL181" s="102"/>
      <c r="AM181" s="102"/>
    </row>
    <row r="182" spans="1:39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  <c r="AA182" s="102"/>
      <c r="AB182" s="102"/>
      <c r="AC182" s="102"/>
      <c r="AD182" s="102"/>
      <c r="AE182" s="102"/>
      <c r="AF182" s="102"/>
      <c r="AG182" s="102"/>
      <c r="AH182" s="102"/>
      <c r="AI182" s="102"/>
      <c r="AJ182" s="102"/>
      <c r="AK182" s="102"/>
      <c r="AL182" s="102"/>
      <c r="AM182" s="102"/>
    </row>
    <row r="183" spans="1:39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  <c r="AC183" s="102"/>
      <c r="AD183" s="102"/>
      <c r="AE183" s="102"/>
      <c r="AF183" s="102"/>
      <c r="AG183" s="102"/>
      <c r="AH183" s="102"/>
      <c r="AI183" s="102"/>
      <c r="AJ183" s="102"/>
      <c r="AK183" s="102"/>
      <c r="AL183" s="102"/>
      <c r="AM183" s="102"/>
    </row>
    <row r="184" spans="1:39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  <c r="AC184" s="102"/>
      <c r="AD184" s="102"/>
      <c r="AE184" s="102"/>
      <c r="AF184" s="102"/>
      <c r="AG184" s="102"/>
      <c r="AH184" s="102"/>
      <c r="AI184" s="102"/>
      <c r="AJ184" s="102"/>
      <c r="AK184" s="102"/>
      <c r="AL184" s="102"/>
      <c r="AM184" s="102"/>
    </row>
    <row r="185" spans="1:39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  <c r="AC185" s="102"/>
      <c r="AD185" s="102"/>
      <c r="AE185" s="102"/>
      <c r="AF185" s="102"/>
      <c r="AG185" s="102"/>
      <c r="AH185" s="102"/>
      <c r="AI185" s="102"/>
      <c r="AJ185" s="102"/>
      <c r="AK185" s="102"/>
      <c r="AL185" s="102"/>
      <c r="AM185" s="102"/>
    </row>
    <row r="186" spans="1:39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  <c r="AA186" s="102"/>
      <c r="AB186" s="102"/>
      <c r="AC186" s="102"/>
      <c r="AD186" s="102"/>
      <c r="AE186" s="102"/>
      <c r="AF186" s="102"/>
      <c r="AG186" s="102"/>
      <c r="AH186" s="102"/>
      <c r="AI186" s="102"/>
      <c r="AJ186" s="102"/>
      <c r="AK186" s="102"/>
      <c r="AL186" s="102"/>
      <c r="AM186" s="102"/>
    </row>
    <row r="187" spans="1:39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  <c r="AA187" s="102"/>
      <c r="AB187" s="102"/>
      <c r="AC187" s="102"/>
      <c r="AD187" s="102"/>
      <c r="AE187" s="102"/>
      <c r="AF187" s="102"/>
      <c r="AG187" s="102"/>
      <c r="AH187" s="102"/>
      <c r="AI187" s="102"/>
      <c r="AJ187" s="102"/>
      <c r="AK187" s="102"/>
      <c r="AL187" s="102"/>
      <c r="AM187" s="102"/>
    </row>
    <row r="188" spans="1:39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  <c r="AA188" s="102"/>
      <c r="AB188" s="102"/>
      <c r="AC188" s="102"/>
      <c r="AD188" s="102"/>
      <c r="AE188" s="102"/>
      <c r="AF188" s="102"/>
      <c r="AG188" s="102"/>
      <c r="AH188" s="102"/>
      <c r="AI188" s="102"/>
      <c r="AJ188" s="102"/>
      <c r="AK188" s="102"/>
      <c r="AL188" s="102"/>
      <c r="AM188" s="102"/>
    </row>
    <row r="189" spans="1:39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  <c r="AA189" s="102"/>
      <c r="AB189" s="102"/>
      <c r="AC189" s="102"/>
      <c r="AD189" s="102"/>
      <c r="AE189" s="102"/>
      <c r="AF189" s="102"/>
      <c r="AG189" s="102"/>
      <c r="AH189" s="102"/>
      <c r="AI189" s="102"/>
      <c r="AJ189" s="102"/>
      <c r="AK189" s="102"/>
      <c r="AL189" s="102"/>
      <c r="AM189" s="102"/>
    </row>
    <row r="190" spans="1:39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  <c r="AA190" s="102"/>
      <c r="AB190" s="102"/>
      <c r="AC190" s="102"/>
      <c r="AD190" s="102"/>
      <c r="AE190" s="102"/>
      <c r="AF190" s="102"/>
      <c r="AG190" s="102"/>
      <c r="AH190" s="102"/>
      <c r="AI190" s="102"/>
      <c r="AJ190" s="102"/>
      <c r="AK190" s="102"/>
      <c r="AL190" s="102"/>
      <c r="AM190" s="102"/>
    </row>
    <row r="191" spans="1:39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  <c r="AA191" s="102"/>
      <c r="AB191" s="102"/>
      <c r="AC191" s="102"/>
      <c r="AD191" s="102"/>
      <c r="AE191" s="102"/>
      <c r="AF191" s="102"/>
      <c r="AG191" s="102"/>
      <c r="AH191" s="102"/>
      <c r="AI191" s="102"/>
      <c r="AJ191" s="102"/>
      <c r="AK191" s="102"/>
      <c r="AL191" s="102"/>
      <c r="AM191" s="102"/>
    </row>
    <row r="192" spans="1:39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  <c r="AA192" s="102"/>
      <c r="AB192" s="102"/>
      <c r="AC192" s="102"/>
      <c r="AD192" s="102"/>
      <c r="AE192" s="102"/>
      <c r="AF192" s="102"/>
      <c r="AG192" s="102"/>
      <c r="AH192" s="102"/>
      <c r="AI192" s="102"/>
      <c r="AJ192" s="102"/>
      <c r="AK192" s="102"/>
      <c r="AL192" s="102"/>
      <c r="AM192" s="102"/>
    </row>
    <row r="193" spans="1:39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  <c r="AA193" s="102"/>
      <c r="AB193" s="102"/>
      <c r="AC193" s="102"/>
      <c r="AD193" s="102"/>
      <c r="AE193" s="102"/>
      <c r="AF193" s="102"/>
      <c r="AG193" s="102"/>
      <c r="AH193" s="102"/>
      <c r="AI193" s="102"/>
      <c r="AJ193" s="102"/>
      <c r="AK193" s="102"/>
      <c r="AL193" s="102"/>
      <c r="AM193" s="102"/>
    </row>
    <row r="194" spans="1:39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  <c r="AA194" s="102"/>
      <c r="AB194" s="102"/>
      <c r="AC194" s="102"/>
      <c r="AD194" s="102"/>
      <c r="AE194" s="102"/>
      <c r="AF194" s="102"/>
      <c r="AG194" s="102"/>
      <c r="AH194" s="102"/>
      <c r="AI194" s="102"/>
      <c r="AJ194" s="102"/>
      <c r="AK194" s="102"/>
      <c r="AL194" s="102"/>
      <c r="AM194" s="102"/>
    </row>
    <row r="195" spans="1:39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  <c r="AA195" s="102"/>
      <c r="AB195" s="102"/>
      <c r="AC195" s="102"/>
      <c r="AD195" s="102"/>
      <c r="AE195" s="102"/>
      <c r="AF195" s="102"/>
      <c r="AG195" s="102"/>
      <c r="AH195" s="102"/>
      <c r="AI195" s="102"/>
      <c r="AJ195" s="102"/>
      <c r="AK195" s="102"/>
      <c r="AL195" s="102"/>
      <c r="AM195" s="102"/>
    </row>
    <row r="196" spans="1:39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  <c r="AA196" s="102"/>
      <c r="AB196" s="102"/>
      <c r="AC196" s="102"/>
      <c r="AD196" s="102"/>
      <c r="AE196" s="102"/>
      <c r="AF196" s="102"/>
      <c r="AG196" s="102"/>
      <c r="AH196" s="102"/>
      <c r="AI196" s="102"/>
      <c r="AJ196" s="102"/>
      <c r="AK196" s="102"/>
      <c r="AL196" s="102"/>
      <c r="AM196" s="102"/>
    </row>
    <row r="197" spans="1:39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  <c r="AA197" s="102"/>
      <c r="AB197" s="102"/>
      <c r="AC197" s="102"/>
      <c r="AD197" s="102"/>
      <c r="AE197" s="102"/>
      <c r="AF197" s="102"/>
      <c r="AG197" s="102"/>
      <c r="AH197" s="102"/>
      <c r="AI197" s="102"/>
      <c r="AJ197" s="102"/>
      <c r="AK197" s="102"/>
      <c r="AL197" s="102"/>
      <c r="AM197" s="102"/>
    </row>
    <row r="198" spans="1:39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  <c r="AA198" s="102"/>
      <c r="AB198" s="102"/>
      <c r="AC198" s="102"/>
      <c r="AD198" s="102"/>
      <c r="AE198" s="102"/>
      <c r="AF198" s="102"/>
      <c r="AG198" s="102"/>
      <c r="AH198" s="102"/>
      <c r="AI198" s="102"/>
      <c r="AJ198" s="102"/>
      <c r="AK198" s="102"/>
      <c r="AL198" s="102"/>
      <c r="AM198" s="102"/>
    </row>
    <row r="199" spans="1:39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  <c r="AA199" s="102"/>
      <c r="AB199" s="102"/>
      <c r="AC199" s="102"/>
      <c r="AD199" s="102"/>
      <c r="AE199" s="102"/>
      <c r="AF199" s="102"/>
      <c r="AG199" s="102"/>
      <c r="AH199" s="102"/>
      <c r="AI199" s="102"/>
      <c r="AJ199" s="102"/>
      <c r="AK199" s="102"/>
      <c r="AL199" s="102"/>
      <c r="AM199" s="102"/>
    </row>
    <row r="200" spans="1:39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  <c r="AA200" s="102"/>
      <c r="AB200" s="102"/>
      <c r="AC200" s="102"/>
      <c r="AD200" s="102"/>
      <c r="AE200" s="102"/>
      <c r="AF200" s="102"/>
      <c r="AG200" s="102"/>
      <c r="AH200" s="102"/>
      <c r="AI200" s="102"/>
      <c r="AJ200" s="102"/>
      <c r="AK200" s="102"/>
      <c r="AL200" s="102"/>
      <c r="AM200" s="102"/>
    </row>
    <row r="201" spans="1:39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  <c r="AA201" s="102"/>
      <c r="AB201" s="102"/>
      <c r="AC201" s="102"/>
      <c r="AD201" s="102"/>
      <c r="AE201" s="102"/>
      <c r="AF201" s="102"/>
      <c r="AG201" s="102"/>
      <c r="AH201" s="102"/>
      <c r="AI201" s="102"/>
      <c r="AJ201" s="102"/>
      <c r="AK201" s="102"/>
      <c r="AL201" s="102"/>
      <c r="AM201" s="102"/>
    </row>
    <row r="202" spans="1:39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  <c r="AA202" s="102"/>
      <c r="AB202" s="102"/>
      <c r="AC202" s="102"/>
      <c r="AD202" s="102"/>
      <c r="AE202" s="102"/>
      <c r="AF202" s="102"/>
      <c r="AG202" s="102"/>
      <c r="AH202" s="102"/>
      <c r="AI202" s="102"/>
      <c r="AJ202" s="102"/>
      <c r="AK202" s="102"/>
      <c r="AL202" s="102"/>
      <c r="AM202" s="102"/>
    </row>
    <row r="203" spans="1:39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  <c r="AA203" s="102"/>
      <c r="AB203" s="102"/>
      <c r="AC203" s="102"/>
      <c r="AD203" s="102"/>
      <c r="AE203" s="102"/>
      <c r="AF203" s="102"/>
      <c r="AG203" s="102"/>
      <c r="AH203" s="102"/>
      <c r="AI203" s="102"/>
      <c r="AJ203" s="102"/>
      <c r="AK203" s="102"/>
      <c r="AL203" s="102"/>
      <c r="AM203" s="102"/>
    </row>
    <row r="204" spans="1:39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  <c r="AA204" s="102"/>
      <c r="AB204" s="102"/>
      <c r="AC204" s="102"/>
      <c r="AD204" s="102"/>
      <c r="AE204" s="102"/>
      <c r="AF204" s="102"/>
      <c r="AG204" s="102"/>
      <c r="AH204" s="102"/>
      <c r="AI204" s="102"/>
      <c r="AJ204" s="102"/>
      <c r="AK204" s="102"/>
      <c r="AL204" s="102"/>
      <c r="AM204" s="102"/>
    </row>
    <row r="205" spans="1:39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  <c r="AA205" s="102"/>
      <c r="AB205" s="102"/>
      <c r="AC205" s="102"/>
      <c r="AD205" s="102"/>
      <c r="AE205" s="102"/>
      <c r="AF205" s="102"/>
      <c r="AG205" s="102"/>
      <c r="AH205" s="102"/>
      <c r="AI205" s="102"/>
      <c r="AJ205" s="102"/>
      <c r="AK205" s="102"/>
      <c r="AL205" s="102"/>
      <c r="AM205" s="102"/>
    </row>
    <row r="206" spans="1:39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  <c r="AA206" s="102"/>
      <c r="AB206" s="102"/>
      <c r="AC206" s="102"/>
      <c r="AD206" s="102"/>
      <c r="AE206" s="102"/>
      <c r="AF206" s="102"/>
      <c r="AG206" s="102"/>
      <c r="AH206" s="102"/>
      <c r="AI206" s="102"/>
      <c r="AJ206" s="102"/>
      <c r="AK206" s="102"/>
      <c r="AL206" s="102"/>
      <c r="AM206" s="102"/>
    </row>
    <row r="207" spans="1:39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  <c r="AA207" s="102"/>
      <c r="AB207" s="102"/>
      <c r="AC207" s="102"/>
      <c r="AD207" s="102"/>
      <c r="AE207" s="102"/>
      <c r="AF207" s="102"/>
      <c r="AG207" s="102"/>
      <c r="AH207" s="102"/>
      <c r="AI207" s="102"/>
      <c r="AJ207" s="102"/>
      <c r="AK207" s="102"/>
      <c r="AL207" s="102"/>
      <c r="AM207" s="102"/>
    </row>
    <row r="208" spans="1:39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  <c r="AA208" s="102"/>
      <c r="AB208" s="102"/>
      <c r="AC208" s="102"/>
      <c r="AD208" s="102"/>
      <c r="AE208" s="102"/>
      <c r="AF208" s="102"/>
      <c r="AG208" s="102"/>
      <c r="AH208" s="102"/>
      <c r="AI208" s="102"/>
      <c r="AJ208" s="102"/>
      <c r="AK208" s="102"/>
      <c r="AL208" s="102"/>
      <c r="AM208" s="102"/>
    </row>
    <row r="209" spans="1:39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  <c r="AA209" s="102"/>
      <c r="AB209" s="102"/>
      <c r="AC209" s="102"/>
      <c r="AD209" s="102"/>
      <c r="AE209" s="102"/>
      <c r="AF209" s="102"/>
      <c r="AG209" s="102"/>
      <c r="AH209" s="102"/>
      <c r="AI209" s="102"/>
      <c r="AJ209" s="102"/>
      <c r="AK209" s="102"/>
      <c r="AL209" s="102"/>
      <c r="AM209" s="102"/>
    </row>
    <row r="210" spans="1:39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  <c r="AA210" s="102"/>
      <c r="AB210" s="102"/>
      <c r="AC210" s="102"/>
      <c r="AD210" s="102"/>
      <c r="AE210" s="102"/>
      <c r="AF210" s="102"/>
      <c r="AG210" s="102"/>
      <c r="AH210" s="102"/>
      <c r="AI210" s="102"/>
      <c r="AJ210" s="102"/>
      <c r="AK210" s="102"/>
      <c r="AL210" s="102"/>
      <c r="AM210" s="102"/>
    </row>
    <row r="211" spans="1:39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  <c r="AA211" s="102"/>
      <c r="AB211" s="102"/>
      <c r="AC211" s="102"/>
      <c r="AD211" s="102"/>
      <c r="AE211" s="102"/>
      <c r="AF211" s="102"/>
      <c r="AG211" s="102"/>
      <c r="AH211" s="102"/>
      <c r="AI211" s="102"/>
      <c r="AJ211" s="102"/>
      <c r="AK211" s="102"/>
      <c r="AL211" s="102"/>
      <c r="AM211" s="102"/>
    </row>
    <row r="212" spans="1:39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  <c r="AA212" s="102"/>
      <c r="AB212" s="102"/>
      <c r="AC212" s="102"/>
      <c r="AD212" s="102"/>
      <c r="AE212" s="102"/>
      <c r="AF212" s="102"/>
      <c r="AG212" s="102"/>
      <c r="AH212" s="102"/>
      <c r="AI212" s="102"/>
      <c r="AJ212" s="102"/>
      <c r="AK212" s="102"/>
      <c r="AL212" s="102"/>
      <c r="AM212" s="102"/>
    </row>
    <row r="213" spans="1:39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  <c r="AE213" s="102"/>
      <c r="AF213" s="102"/>
      <c r="AG213" s="102"/>
      <c r="AH213" s="102"/>
      <c r="AI213" s="102"/>
      <c r="AJ213" s="102"/>
      <c r="AK213" s="102"/>
      <c r="AL213" s="102"/>
      <c r="AM213" s="102"/>
    </row>
    <row r="214" spans="1:39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  <c r="AA214" s="102"/>
      <c r="AB214" s="102"/>
      <c r="AC214" s="102"/>
      <c r="AD214" s="102"/>
      <c r="AE214" s="102"/>
      <c r="AF214" s="102"/>
      <c r="AG214" s="102"/>
      <c r="AH214" s="102"/>
      <c r="AI214" s="102"/>
      <c r="AJ214" s="102"/>
      <c r="AK214" s="102"/>
      <c r="AL214" s="102"/>
      <c r="AM214" s="102"/>
    </row>
    <row r="215" spans="1:39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  <c r="AA215" s="102"/>
      <c r="AB215" s="102"/>
      <c r="AC215" s="102"/>
      <c r="AD215" s="102"/>
      <c r="AE215" s="102"/>
      <c r="AF215" s="102"/>
      <c r="AG215" s="102"/>
      <c r="AH215" s="102"/>
      <c r="AI215" s="102"/>
      <c r="AJ215" s="102"/>
      <c r="AK215" s="102"/>
      <c r="AL215" s="102"/>
      <c r="AM215" s="102"/>
    </row>
    <row r="216" spans="1:39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  <c r="AA216" s="102"/>
      <c r="AB216" s="102"/>
      <c r="AC216" s="102"/>
      <c r="AD216" s="102"/>
      <c r="AE216" s="102"/>
      <c r="AF216" s="102"/>
      <c r="AG216" s="102"/>
      <c r="AH216" s="102"/>
      <c r="AI216" s="102"/>
      <c r="AJ216" s="102"/>
      <c r="AK216" s="102"/>
      <c r="AL216" s="102"/>
      <c r="AM216" s="102"/>
    </row>
    <row r="217" spans="1:39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  <c r="AA217" s="102"/>
      <c r="AB217" s="102"/>
      <c r="AC217" s="102"/>
      <c r="AD217" s="102"/>
      <c r="AE217" s="102"/>
      <c r="AF217" s="102"/>
      <c r="AG217" s="102"/>
      <c r="AH217" s="102"/>
      <c r="AI217" s="102"/>
      <c r="AJ217" s="102"/>
      <c r="AK217" s="102"/>
      <c r="AL217" s="102"/>
      <c r="AM217" s="102"/>
    </row>
    <row r="218" spans="1:39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  <c r="AA218" s="102"/>
      <c r="AB218" s="102"/>
      <c r="AC218" s="102"/>
      <c r="AD218" s="102"/>
      <c r="AE218" s="102"/>
      <c r="AF218" s="102"/>
      <c r="AG218" s="102"/>
      <c r="AH218" s="102"/>
      <c r="AI218" s="102"/>
      <c r="AJ218" s="102"/>
      <c r="AK218" s="102"/>
      <c r="AL218" s="102"/>
      <c r="AM218" s="102"/>
    </row>
    <row r="219" spans="1:39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  <c r="AA219" s="102"/>
      <c r="AB219" s="102"/>
      <c r="AC219" s="102"/>
      <c r="AD219" s="102"/>
      <c r="AE219" s="102"/>
      <c r="AF219" s="102"/>
      <c r="AG219" s="102"/>
      <c r="AH219" s="102"/>
      <c r="AI219" s="102"/>
      <c r="AJ219" s="102"/>
      <c r="AK219" s="102"/>
      <c r="AL219" s="102"/>
      <c r="AM219" s="102"/>
    </row>
    <row r="220" spans="1:39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  <c r="AA220" s="102"/>
      <c r="AB220" s="102"/>
      <c r="AC220" s="102"/>
      <c r="AD220" s="102"/>
      <c r="AE220" s="102"/>
      <c r="AF220" s="102"/>
      <c r="AG220" s="102"/>
      <c r="AH220" s="102"/>
      <c r="AI220" s="102"/>
      <c r="AJ220" s="102"/>
      <c r="AK220" s="102"/>
      <c r="AL220" s="102"/>
      <c r="AM220" s="102"/>
    </row>
    <row r="221" spans="1:39" ht="15.75" customHeight="1"/>
    <row r="222" spans="1:39" ht="15.75" customHeight="1"/>
    <row r="223" spans="1:39" ht="15.75" customHeight="1"/>
    <row r="224" spans="1:3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4">
    <mergeCell ref="R8:T8"/>
    <mergeCell ref="A3:Z3"/>
    <mergeCell ref="A7:A9"/>
    <mergeCell ref="B7:B9"/>
    <mergeCell ref="C7:C9"/>
    <mergeCell ref="D7:Z7"/>
    <mergeCell ref="D8:D9"/>
    <mergeCell ref="E8:E9"/>
    <mergeCell ref="U8:Z8"/>
    <mergeCell ref="F8:F9"/>
    <mergeCell ref="G8:G9"/>
    <mergeCell ref="H8:H9"/>
    <mergeCell ref="I8:K8"/>
    <mergeCell ref="L8:Q8"/>
  </mergeCells>
  <printOptions horizontalCentered="1"/>
  <pageMargins left="0.72" right="0.76" top="1.1499999999999999" bottom="0.9" header="0" footer="0"/>
  <pageSetup paperSize="9" orientation="landscape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1000"/>
  <sheetViews>
    <sheetView topLeftCell="A7" zoomScale="73" zoomScaleNormal="73" workbookViewId="0">
      <selection activeCell="A7" sqref="A7:R25"/>
    </sheetView>
  </sheetViews>
  <sheetFormatPr defaultColWidth="14.42578125" defaultRowHeight="15" customHeight="1"/>
  <cols>
    <col min="1" max="1" width="5.7109375" customWidth="1"/>
    <col min="2" max="3" width="21.7109375" customWidth="1"/>
    <col min="4" max="4" width="13.7109375" customWidth="1"/>
    <col min="5" max="5" width="15.28515625" customWidth="1"/>
    <col min="6" max="6" width="14.7109375" customWidth="1"/>
    <col min="7" max="18" width="13.7109375" customWidth="1"/>
    <col min="19" max="26" width="9.28515625" customWidth="1"/>
  </cols>
  <sheetData>
    <row r="1" spans="1:26" ht="15.75">
      <c r="A1" s="100" t="s">
        <v>1014</v>
      </c>
      <c r="B1" s="199"/>
      <c r="C1" s="211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>
      <c r="A2" s="199" t="s">
        <v>400</v>
      </c>
      <c r="B2" s="199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5.75">
      <c r="A3" s="963" t="s">
        <v>1015</v>
      </c>
      <c r="B3" s="953"/>
      <c r="C3" s="953"/>
      <c r="D3" s="953"/>
      <c r="E3" s="953"/>
      <c r="F3" s="953"/>
      <c r="G3" s="953"/>
      <c r="H3" s="953"/>
      <c r="I3" s="953"/>
      <c r="J3" s="953"/>
      <c r="K3" s="953"/>
      <c r="L3" s="953"/>
      <c r="M3" s="953"/>
      <c r="N3" s="953"/>
      <c r="O3" s="953"/>
      <c r="P3" s="953"/>
      <c r="Q3" s="953"/>
      <c r="R3" s="953"/>
      <c r="S3" s="102"/>
      <c r="T3" s="102"/>
      <c r="U3" s="102"/>
      <c r="V3" s="102"/>
      <c r="W3" s="102"/>
      <c r="X3" s="102"/>
      <c r="Y3" s="102"/>
      <c r="Z3" s="102"/>
    </row>
    <row r="4" spans="1:26" ht="15.75">
      <c r="A4" s="101"/>
      <c r="B4" s="139"/>
      <c r="C4" s="101"/>
      <c r="D4" s="101"/>
      <c r="E4" s="101"/>
      <c r="F4" s="101"/>
      <c r="G4" s="101"/>
      <c r="H4" s="139" t="str">
        <f>'1'!$E$5</f>
        <v>KABUPATEN/KOTA</v>
      </c>
      <c r="I4" s="105" t="str">
        <f>'1'!$F$5</f>
        <v>KARANGANYAR</v>
      </c>
      <c r="J4" s="103"/>
      <c r="K4" s="103"/>
      <c r="L4" s="103"/>
      <c r="M4" s="101"/>
      <c r="N4" s="139"/>
      <c r="O4" s="105"/>
      <c r="P4" s="103"/>
      <c r="Q4" s="103"/>
      <c r="R4" s="103"/>
      <c r="S4" s="102"/>
      <c r="T4" s="102"/>
      <c r="U4" s="102"/>
      <c r="V4" s="102"/>
      <c r="W4" s="102"/>
      <c r="X4" s="102"/>
      <c r="Y4" s="102"/>
      <c r="Z4" s="102"/>
    </row>
    <row r="5" spans="1:26" ht="15.75">
      <c r="A5" s="101"/>
      <c r="B5" s="139"/>
      <c r="C5" s="139"/>
      <c r="D5" s="101"/>
      <c r="E5" s="101"/>
      <c r="F5" s="101"/>
      <c r="G5" s="101"/>
      <c r="H5" s="139" t="str">
        <f>'1'!$E$6</f>
        <v>TAHUN</v>
      </c>
      <c r="I5" s="105">
        <f>'1'!$F$6</f>
        <v>2023</v>
      </c>
      <c r="J5" s="103"/>
      <c r="K5" s="103"/>
      <c r="L5" s="103"/>
      <c r="M5" s="101"/>
      <c r="N5" s="139"/>
      <c r="O5" s="105"/>
      <c r="P5" s="103"/>
      <c r="Q5" s="103"/>
      <c r="R5" s="103"/>
      <c r="S5" s="102"/>
      <c r="T5" s="102"/>
      <c r="U5" s="102"/>
      <c r="V5" s="102"/>
      <c r="W5" s="102"/>
      <c r="X5" s="102"/>
      <c r="Y5" s="102"/>
      <c r="Z5" s="102"/>
    </row>
    <row r="6" spans="1:26">
      <c r="A6" s="102"/>
      <c r="B6" s="102"/>
      <c r="C6" s="102"/>
      <c r="D6" s="106"/>
      <c r="E6" s="106"/>
      <c r="F6" s="106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15" customHeight="1">
      <c r="A7" s="986" t="s">
        <v>4</v>
      </c>
      <c r="B7" s="986" t="s">
        <v>498</v>
      </c>
      <c r="C7" s="986" t="str">
        <f>'12'!C7</f>
        <v>DESA</v>
      </c>
      <c r="D7" s="976" t="s">
        <v>1016</v>
      </c>
      <c r="E7" s="977"/>
      <c r="F7" s="977"/>
      <c r="G7" s="977"/>
      <c r="H7" s="977"/>
      <c r="I7" s="977"/>
      <c r="J7" s="977"/>
      <c r="K7" s="977"/>
      <c r="L7" s="977"/>
      <c r="M7" s="977"/>
      <c r="N7" s="977"/>
      <c r="O7" s="977"/>
      <c r="P7" s="977"/>
      <c r="Q7" s="977"/>
      <c r="R7" s="978"/>
      <c r="S7" s="102"/>
      <c r="T7" s="102"/>
      <c r="U7" s="102"/>
      <c r="V7" s="102"/>
      <c r="W7" s="102"/>
      <c r="X7" s="102"/>
      <c r="Y7" s="102"/>
      <c r="Z7" s="102"/>
    </row>
    <row r="8" spans="1:26" ht="21.75" customHeight="1">
      <c r="A8" s="965"/>
      <c r="B8" s="965"/>
      <c r="C8" s="965"/>
      <c r="D8" s="1024" t="s">
        <v>326</v>
      </c>
      <c r="E8" s="982"/>
      <c r="F8" s="983"/>
      <c r="G8" s="980" t="s">
        <v>1017</v>
      </c>
      <c r="H8" s="958"/>
      <c r="I8" s="958"/>
      <c r="J8" s="958"/>
      <c r="K8" s="958"/>
      <c r="L8" s="958"/>
      <c r="M8" s="980" t="s">
        <v>1018</v>
      </c>
      <c r="N8" s="958"/>
      <c r="O8" s="958"/>
      <c r="P8" s="958"/>
      <c r="Q8" s="958"/>
      <c r="R8" s="959"/>
      <c r="S8" s="102"/>
      <c r="T8" s="102"/>
      <c r="U8" s="102"/>
      <c r="V8" s="102"/>
      <c r="W8" s="102"/>
      <c r="X8" s="102"/>
      <c r="Y8" s="102"/>
      <c r="Z8" s="102"/>
    </row>
    <row r="9" spans="1:26" ht="33.75" customHeight="1">
      <c r="A9" s="965"/>
      <c r="B9" s="965"/>
      <c r="C9" s="965"/>
      <c r="D9" s="971"/>
      <c r="E9" s="967"/>
      <c r="F9" s="968"/>
      <c r="G9" s="1008" t="s">
        <v>703</v>
      </c>
      <c r="H9" s="959"/>
      <c r="I9" s="1008" t="s">
        <v>704</v>
      </c>
      <c r="J9" s="959"/>
      <c r="K9" s="1008" t="s">
        <v>705</v>
      </c>
      <c r="L9" s="959"/>
      <c r="M9" s="1008" t="s">
        <v>703</v>
      </c>
      <c r="N9" s="959"/>
      <c r="O9" s="1008" t="s">
        <v>704</v>
      </c>
      <c r="P9" s="959"/>
      <c r="Q9" s="1008" t="s">
        <v>705</v>
      </c>
      <c r="R9" s="959"/>
      <c r="S9" s="102"/>
      <c r="T9" s="102"/>
      <c r="U9" s="102"/>
      <c r="V9" s="102"/>
      <c r="W9" s="102"/>
      <c r="X9" s="102"/>
      <c r="Y9" s="102"/>
      <c r="Z9" s="102"/>
    </row>
    <row r="10" spans="1:26" ht="37.5" customHeight="1">
      <c r="A10" s="965"/>
      <c r="B10" s="965"/>
      <c r="C10" s="965"/>
      <c r="D10" s="114" t="s">
        <v>703</v>
      </c>
      <c r="E10" s="114" t="s">
        <v>704</v>
      </c>
      <c r="F10" s="172" t="s">
        <v>705</v>
      </c>
      <c r="G10" s="141" t="s">
        <v>326</v>
      </c>
      <c r="H10" s="141" t="s">
        <v>30</v>
      </c>
      <c r="I10" s="141" t="s">
        <v>326</v>
      </c>
      <c r="J10" s="141" t="s">
        <v>30</v>
      </c>
      <c r="K10" s="141" t="s">
        <v>326</v>
      </c>
      <c r="L10" s="141" t="s">
        <v>30</v>
      </c>
      <c r="M10" s="141" t="s">
        <v>326</v>
      </c>
      <c r="N10" s="141" t="s">
        <v>30</v>
      </c>
      <c r="O10" s="141" t="s">
        <v>326</v>
      </c>
      <c r="P10" s="141" t="s">
        <v>30</v>
      </c>
      <c r="Q10" s="141" t="s">
        <v>326</v>
      </c>
      <c r="R10" s="141" t="s">
        <v>30</v>
      </c>
      <c r="S10" s="102"/>
      <c r="T10" s="102"/>
      <c r="U10" s="102"/>
      <c r="V10" s="102"/>
      <c r="W10" s="102"/>
      <c r="X10" s="102"/>
      <c r="Y10" s="102"/>
      <c r="Z10" s="102"/>
    </row>
    <row r="11" spans="1:26" ht="18.75" customHeight="1">
      <c r="A11" s="430">
        <v>1</v>
      </c>
      <c r="B11" s="291">
        <v>2</v>
      </c>
      <c r="C11" s="142">
        <v>3</v>
      </c>
      <c r="D11" s="115">
        <v>4</v>
      </c>
      <c r="E11" s="115">
        <v>5</v>
      </c>
      <c r="F11" s="115">
        <v>6</v>
      </c>
      <c r="G11" s="115">
        <v>7</v>
      </c>
      <c r="H11" s="115">
        <v>8</v>
      </c>
      <c r="I11" s="115">
        <v>9</v>
      </c>
      <c r="J11" s="115">
        <v>10</v>
      </c>
      <c r="K11" s="115">
        <v>11</v>
      </c>
      <c r="L11" s="115">
        <v>12</v>
      </c>
      <c r="M11" s="115">
        <v>13</v>
      </c>
      <c r="N11" s="115">
        <v>14</v>
      </c>
      <c r="O11" s="115">
        <v>15</v>
      </c>
      <c r="P11" s="115">
        <v>16</v>
      </c>
      <c r="Q11" s="115">
        <v>17</v>
      </c>
      <c r="R11" s="115">
        <v>18</v>
      </c>
      <c r="S11" s="119"/>
      <c r="T11" s="119"/>
      <c r="U11" s="119"/>
      <c r="V11" s="119"/>
      <c r="W11" s="119"/>
      <c r="X11" s="119"/>
      <c r="Y11" s="119"/>
      <c r="Z11" s="119"/>
    </row>
    <row r="12" spans="1:26" ht="15.75">
      <c r="A12" s="487">
        <v>1</v>
      </c>
      <c r="B12" s="416" t="str">
        <f>'9'!B9</f>
        <v>JUMAPOLO</v>
      </c>
      <c r="C12" s="453" t="str">
        <f>'29'!C11</f>
        <v>PASEBAN</v>
      </c>
      <c r="D12" s="610">
        <v>820</v>
      </c>
      <c r="E12" s="610">
        <v>760</v>
      </c>
      <c r="F12" s="610">
        <f t="shared" ref="F12:F23" si="0">D12+E12</f>
        <v>1580</v>
      </c>
      <c r="G12" s="145">
        <v>820</v>
      </c>
      <c r="H12" s="611">
        <f t="shared" ref="H12:H23" si="1">G12/F12*100</f>
        <v>51.898734177215189</v>
      </c>
      <c r="I12" s="610">
        <v>760</v>
      </c>
      <c r="J12" s="446">
        <f t="shared" ref="J12:J23" si="2">I12/F12*100</f>
        <v>48.101265822784811</v>
      </c>
      <c r="K12" s="612">
        <f t="shared" ref="K12:K23" si="3">SUM(G12+I12)</f>
        <v>1580</v>
      </c>
      <c r="L12" s="446">
        <f t="shared" ref="L12:L23" si="4">K12/F12*100</f>
        <v>100</v>
      </c>
      <c r="M12" s="610">
        <v>542</v>
      </c>
      <c r="N12" s="613">
        <f t="shared" ref="N12:N13" si="5">M12/G12*100</f>
        <v>66.097560975609753</v>
      </c>
      <c r="O12" s="610">
        <v>563</v>
      </c>
      <c r="P12" s="613">
        <f t="shared" ref="P12:P13" si="6">O12/I12*100</f>
        <v>74.078947368421055</v>
      </c>
      <c r="Q12" s="610">
        <f t="shared" ref="Q12:Q13" si="7">SUM(M12,O12)</f>
        <v>1105</v>
      </c>
      <c r="R12" s="613">
        <f t="shared" ref="R12:R13" si="8">Q12/K12*100</f>
        <v>69.936708860759495</v>
      </c>
      <c r="S12" s="102"/>
      <c r="T12" s="102"/>
      <c r="U12" s="102"/>
      <c r="V12" s="102"/>
      <c r="W12" s="102"/>
      <c r="X12" s="102"/>
      <c r="Y12" s="102"/>
      <c r="Z12" s="102"/>
    </row>
    <row r="13" spans="1:26" ht="15.75">
      <c r="A13" s="487">
        <v>2</v>
      </c>
      <c r="B13" s="416"/>
      <c r="C13" s="453" t="str">
        <f>'29'!C12</f>
        <v>LEMAHBANG</v>
      </c>
      <c r="D13" s="610">
        <v>920</v>
      </c>
      <c r="E13" s="610">
        <v>920</v>
      </c>
      <c r="F13" s="610">
        <f t="shared" si="0"/>
        <v>1840</v>
      </c>
      <c r="G13" s="145">
        <v>920</v>
      </c>
      <c r="H13" s="611">
        <f t="shared" si="1"/>
        <v>50</v>
      </c>
      <c r="I13" s="610">
        <v>920</v>
      </c>
      <c r="J13" s="446">
        <f t="shared" si="2"/>
        <v>50</v>
      </c>
      <c r="K13" s="612">
        <f t="shared" si="3"/>
        <v>1840</v>
      </c>
      <c r="L13" s="446">
        <f t="shared" si="4"/>
        <v>100</v>
      </c>
      <c r="M13" s="610">
        <v>628</v>
      </c>
      <c r="N13" s="613">
        <f t="shared" si="5"/>
        <v>68.260869565217391</v>
      </c>
      <c r="O13" s="610">
        <v>632</v>
      </c>
      <c r="P13" s="613">
        <f t="shared" si="6"/>
        <v>68.695652173913047</v>
      </c>
      <c r="Q13" s="610">
        <f t="shared" si="7"/>
        <v>1260</v>
      </c>
      <c r="R13" s="613">
        <f t="shared" si="8"/>
        <v>68.478260869565219</v>
      </c>
      <c r="S13" s="102"/>
      <c r="T13" s="102"/>
      <c r="U13" s="102"/>
      <c r="V13" s="102"/>
      <c r="W13" s="102"/>
      <c r="X13" s="102"/>
      <c r="Y13" s="102"/>
      <c r="Z13" s="102"/>
    </row>
    <row r="14" spans="1:26" ht="15.75">
      <c r="A14" s="487">
        <v>3</v>
      </c>
      <c r="B14" s="416"/>
      <c r="C14" s="453" t="str">
        <f>'29'!C13</f>
        <v>KARANGBANGUN</v>
      </c>
      <c r="D14" s="610">
        <v>810</v>
      </c>
      <c r="E14" s="610">
        <v>800</v>
      </c>
      <c r="F14" s="610">
        <f t="shared" si="0"/>
        <v>1610</v>
      </c>
      <c r="G14" s="610">
        <v>810</v>
      </c>
      <c r="H14" s="611">
        <f t="shared" si="1"/>
        <v>50.310559006211179</v>
      </c>
      <c r="I14" s="145">
        <v>800</v>
      </c>
      <c r="J14" s="446">
        <f t="shared" si="2"/>
        <v>49.689440993788821</v>
      </c>
      <c r="K14" s="612">
        <f t="shared" si="3"/>
        <v>1610</v>
      </c>
      <c r="L14" s="446">
        <f t="shared" si="4"/>
        <v>100</v>
      </c>
      <c r="M14" s="145">
        <v>574</v>
      </c>
      <c r="N14" s="145" t="s">
        <v>893</v>
      </c>
      <c r="O14" s="145">
        <v>596</v>
      </c>
      <c r="P14" s="145" t="s">
        <v>893</v>
      </c>
      <c r="Q14" s="612">
        <v>1170</v>
      </c>
      <c r="R14" s="145" t="s">
        <v>893</v>
      </c>
      <c r="S14" s="102"/>
      <c r="T14" s="102"/>
      <c r="U14" s="102"/>
      <c r="V14" s="102"/>
      <c r="W14" s="102"/>
      <c r="X14" s="102"/>
      <c r="Y14" s="102"/>
      <c r="Z14" s="102"/>
    </row>
    <row r="15" spans="1:26" ht="15.75">
      <c r="A15" s="487">
        <v>4</v>
      </c>
      <c r="B15" s="416"/>
      <c r="C15" s="453" t="str">
        <f>'29'!C14</f>
        <v>PLOSO</v>
      </c>
      <c r="D15" s="610">
        <v>860</v>
      </c>
      <c r="E15" s="610">
        <v>800</v>
      </c>
      <c r="F15" s="610">
        <f t="shared" si="0"/>
        <v>1660</v>
      </c>
      <c r="G15" s="610">
        <v>860</v>
      </c>
      <c r="H15" s="611">
        <f t="shared" si="1"/>
        <v>51.807228915662648</v>
      </c>
      <c r="I15" s="145">
        <v>800</v>
      </c>
      <c r="J15" s="446">
        <f t="shared" si="2"/>
        <v>48.192771084337352</v>
      </c>
      <c r="K15" s="612">
        <f t="shared" si="3"/>
        <v>1660</v>
      </c>
      <c r="L15" s="446">
        <f t="shared" si="4"/>
        <v>100</v>
      </c>
      <c r="M15" s="610">
        <v>542</v>
      </c>
      <c r="N15" s="613">
        <f t="shared" ref="N15:N19" si="9">M15/G15*100</f>
        <v>63.023255813953497</v>
      </c>
      <c r="O15" s="610">
        <v>635</v>
      </c>
      <c r="P15" s="613">
        <f t="shared" ref="P15:P19" si="10">O15/I15*100</f>
        <v>79.375</v>
      </c>
      <c r="Q15" s="610">
        <v>1177</v>
      </c>
      <c r="R15" s="613">
        <f t="shared" ref="R15:R19" si="11">Q15/K15*100</f>
        <v>70.903614457831324</v>
      </c>
      <c r="S15" s="102"/>
      <c r="T15" s="102"/>
      <c r="U15" s="102"/>
      <c r="V15" s="102"/>
      <c r="W15" s="102"/>
      <c r="X15" s="102"/>
      <c r="Y15" s="102"/>
      <c r="Z15" s="102"/>
    </row>
    <row r="16" spans="1:26" ht="15.75">
      <c r="A16" s="487">
        <v>5</v>
      </c>
      <c r="B16" s="416"/>
      <c r="C16" s="453" t="str">
        <f>'29'!C15</f>
        <v>GIRIWONDO</v>
      </c>
      <c r="D16" s="610">
        <v>860</v>
      </c>
      <c r="E16" s="610">
        <v>850</v>
      </c>
      <c r="F16" s="610">
        <f t="shared" si="0"/>
        <v>1710</v>
      </c>
      <c r="G16" s="610">
        <v>860</v>
      </c>
      <c r="H16" s="611">
        <f t="shared" si="1"/>
        <v>50.292397660818708</v>
      </c>
      <c r="I16" s="145">
        <v>850</v>
      </c>
      <c r="J16" s="446">
        <f t="shared" si="2"/>
        <v>49.707602339181285</v>
      </c>
      <c r="K16" s="612">
        <f t="shared" si="3"/>
        <v>1710</v>
      </c>
      <c r="L16" s="446">
        <f t="shared" si="4"/>
        <v>100</v>
      </c>
      <c r="M16" s="610">
        <v>594</v>
      </c>
      <c r="N16" s="613">
        <f t="shared" si="9"/>
        <v>69.069767441860463</v>
      </c>
      <c r="O16" s="610">
        <v>654</v>
      </c>
      <c r="P16" s="613">
        <f t="shared" si="10"/>
        <v>76.941176470588232</v>
      </c>
      <c r="Q16" s="610">
        <v>1248</v>
      </c>
      <c r="R16" s="613">
        <f t="shared" si="11"/>
        <v>72.982456140350877</v>
      </c>
      <c r="S16" s="102"/>
      <c r="T16" s="102"/>
      <c r="U16" s="102"/>
      <c r="V16" s="102"/>
      <c r="W16" s="102"/>
      <c r="X16" s="102"/>
      <c r="Y16" s="102"/>
      <c r="Z16" s="102"/>
    </row>
    <row r="17" spans="1:26" ht="15.75">
      <c r="A17" s="487">
        <v>6</v>
      </c>
      <c r="B17" s="416"/>
      <c r="C17" s="453" t="str">
        <f>'29'!C16</f>
        <v>KADIPIRO</v>
      </c>
      <c r="D17" s="610">
        <v>1000</v>
      </c>
      <c r="E17" s="610">
        <v>1000</v>
      </c>
      <c r="F17" s="610">
        <f t="shared" si="0"/>
        <v>2000</v>
      </c>
      <c r="G17" s="610">
        <v>1000</v>
      </c>
      <c r="H17" s="611">
        <f t="shared" si="1"/>
        <v>50</v>
      </c>
      <c r="I17" s="612">
        <v>1000</v>
      </c>
      <c r="J17" s="446">
        <f t="shared" si="2"/>
        <v>50</v>
      </c>
      <c r="K17" s="612">
        <f t="shared" si="3"/>
        <v>2000</v>
      </c>
      <c r="L17" s="446">
        <f t="shared" si="4"/>
        <v>100</v>
      </c>
      <c r="M17" s="610">
        <v>691</v>
      </c>
      <c r="N17" s="613">
        <f t="shared" si="9"/>
        <v>69.099999999999994</v>
      </c>
      <c r="O17" s="610">
        <v>700</v>
      </c>
      <c r="P17" s="613">
        <f t="shared" si="10"/>
        <v>70</v>
      </c>
      <c r="Q17" s="610">
        <f t="shared" ref="Q17:Q19" si="12">SUM(M17,O17)</f>
        <v>1391</v>
      </c>
      <c r="R17" s="613">
        <f t="shared" si="11"/>
        <v>69.55</v>
      </c>
      <c r="S17" s="102"/>
      <c r="T17" s="102"/>
      <c r="U17" s="102"/>
      <c r="V17" s="102"/>
      <c r="W17" s="102"/>
      <c r="X17" s="102"/>
      <c r="Y17" s="102"/>
      <c r="Z17" s="102"/>
    </row>
    <row r="18" spans="1:26" ht="15.75">
      <c r="A18" s="487">
        <v>7</v>
      </c>
      <c r="B18" s="416"/>
      <c r="C18" s="453" t="str">
        <f>'29'!C17</f>
        <v>JUMANTORO</v>
      </c>
      <c r="D18" s="610">
        <v>1100</v>
      </c>
      <c r="E18" s="610">
        <v>1100</v>
      </c>
      <c r="F18" s="610">
        <f t="shared" si="0"/>
        <v>2200</v>
      </c>
      <c r="G18" s="610">
        <v>1100</v>
      </c>
      <c r="H18" s="611">
        <f t="shared" si="1"/>
        <v>50</v>
      </c>
      <c r="I18" s="612">
        <v>1100</v>
      </c>
      <c r="J18" s="446">
        <f t="shared" si="2"/>
        <v>50</v>
      </c>
      <c r="K18" s="612">
        <f t="shared" si="3"/>
        <v>2200</v>
      </c>
      <c r="L18" s="446">
        <f t="shared" si="4"/>
        <v>100</v>
      </c>
      <c r="M18" s="610">
        <v>727</v>
      </c>
      <c r="N18" s="613">
        <f t="shared" si="9"/>
        <v>66.090909090909093</v>
      </c>
      <c r="O18" s="610">
        <v>766</v>
      </c>
      <c r="P18" s="613">
        <f t="shared" si="10"/>
        <v>69.63636363636364</v>
      </c>
      <c r="Q18" s="610">
        <f t="shared" si="12"/>
        <v>1493</v>
      </c>
      <c r="R18" s="613">
        <f t="shared" si="11"/>
        <v>67.86363636363636</v>
      </c>
      <c r="S18" s="102"/>
      <c r="T18" s="102"/>
      <c r="U18" s="102"/>
      <c r="V18" s="102"/>
      <c r="W18" s="102"/>
      <c r="X18" s="102"/>
      <c r="Y18" s="102"/>
      <c r="Z18" s="102"/>
    </row>
    <row r="19" spans="1:26" ht="15.75">
      <c r="A19" s="487">
        <v>8</v>
      </c>
      <c r="B19" s="416"/>
      <c r="C19" s="453" t="str">
        <f>'29'!C18</f>
        <v>KEDAWUNG</v>
      </c>
      <c r="D19" s="610">
        <v>870</v>
      </c>
      <c r="E19" s="610">
        <v>860</v>
      </c>
      <c r="F19" s="610">
        <f t="shared" si="0"/>
        <v>1730</v>
      </c>
      <c r="G19" s="322">
        <v>870</v>
      </c>
      <c r="H19" s="611">
        <f t="shared" si="1"/>
        <v>50.289017341040463</v>
      </c>
      <c r="I19" s="145">
        <v>860</v>
      </c>
      <c r="J19" s="446">
        <f t="shared" si="2"/>
        <v>49.710982658959537</v>
      </c>
      <c r="K19" s="612">
        <f t="shared" si="3"/>
        <v>1730</v>
      </c>
      <c r="L19" s="446">
        <f t="shared" si="4"/>
        <v>100</v>
      </c>
      <c r="M19" s="610">
        <v>596</v>
      </c>
      <c r="N19" s="613">
        <f t="shared" si="9"/>
        <v>68.505747126436773</v>
      </c>
      <c r="O19" s="610">
        <v>619</v>
      </c>
      <c r="P19" s="613">
        <f t="shared" si="10"/>
        <v>71.976744186046517</v>
      </c>
      <c r="Q19" s="610">
        <f t="shared" si="12"/>
        <v>1215</v>
      </c>
      <c r="R19" s="613">
        <f t="shared" si="11"/>
        <v>70.23121387283237</v>
      </c>
      <c r="S19" s="102"/>
      <c r="T19" s="102"/>
      <c r="U19" s="102"/>
      <c r="V19" s="102"/>
      <c r="W19" s="102"/>
      <c r="X19" s="102"/>
      <c r="Y19" s="102"/>
      <c r="Z19" s="102"/>
    </row>
    <row r="20" spans="1:26" ht="15.75">
      <c r="A20" s="487">
        <v>9</v>
      </c>
      <c r="B20" s="416"/>
      <c r="C20" s="453" t="str">
        <f>'29'!C19</f>
        <v>BAKALAN</v>
      </c>
      <c r="D20" s="610">
        <v>950</v>
      </c>
      <c r="E20" s="610">
        <v>850</v>
      </c>
      <c r="F20" s="610">
        <f t="shared" si="0"/>
        <v>1800</v>
      </c>
      <c r="G20" s="614">
        <v>950</v>
      </c>
      <c r="H20" s="611">
        <f t="shared" si="1"/>
        <v>52.777777777777779</v>
      </c>
      <c r="I20" s="145">
        <v>850</v>
      </c>
      <c r="J20" s="446">
        <f t="shared" si="2"/>
        <v>47.222222222222221</v>
      </c>
      <c r="K20" s="612">
        <f t="shared" si="3"/>
        <v>1800</v>
      </c>
      <c r="L20" s="446">
        <f t="shared" si="4"/>
        <v>100</v>
      </c>
      <c r="M20" s="145">
        <v>585</v>
      </c>
      <c r="N20" s="145" t="s">
        <v>893</v>
      </c>
      <c r="O20" s="145">
        <v>642</v>
      </c>
      <c r="P20" s="145" t="s">
        <v>893</v>
      </c>
      <c r="Q20" s="612">
        <v>1227</v>
      </c>
      <c r="R20" s="145" t="s">
        <v>893</v>
      </c>
      <c r="S20" s="102"/>
      <c r="T20" s="102"/>
      <c r="U20" s="102"/>
      <c r="V20" s="102"/>
      <c r="W20" s="102"/>
      <c r="X20" s="102"/>
      <c r="Y20" s="102"/>
      <c r="Z20" s="102"/>
    </row>
    <row r="21" spans="1:26" ht="15.75" customHeight="1">
      <c r="A21" s="487">
        <v>10</v>
      </c>
      <c r="B21" s="416"/>
      <c r="C21" s="453" t="str">
        <f>'29'!C20</f>
        <v>JUMAPOLO</v>
      </c>
      <c r="D21" s="610">
        <v>1700</v>
      </c>
      <c r="E21" s="610">
        <v>1700</v>
      </c>
      <c r="F21" s="610">
        <f t="shared" si="0"/>
        <v>3400</v>
      </c>
      <c r="G21" s="614">
        <v>1700</v>
      </c>
      <c r="H21" s="611">
        <f t="shared" si="1"/>
        <v>50</v>
      </c>
      <c r="I21" s="612">
        <v>1700</v>
      </c>
      <c r="J21" s="446">
        <f t="shared" si="2"/>
        <v>50</v>
      </c>
      <c r="K21" s="612">
        <f t="shared" si="3"/>
        <v>3400</v>
      </c>
      <c r="L21" s="446">
        <f t="shared" si="4"/>
        <v>100</v>
      </c>
      <c r="M21" s="610">
        <v>1121</v>
      </c>
      <c r="N21" s="613">
        <f t="shared" ref="N21:N23" si="13">M21/G21*100</f>
        <v>65.941176470588232</v>
      </c>
      <c r="O21" s="610">
        <v>1258</v>
      </c>
      <c r="P21" s="613">
        <f t="shared" ref="P21:P23" si="14">O21/I21*100</f>
        <v>74</v>
      </c>
      <c r="Q21" s="610">
        <f t="shared" ref="Q21:Q23" si="15">SUM(M21,O21)</f>
        <v>2379</v>
      </c>
      <c r="R21" s="613">
        <f t="shared" ref="R21:R23" si="16">Q21/K21*100</f>
        <v>69.970588235294116</v>
      </c>
      <c r="S21" s="102"/>
      <c r="T21" s="102"/>
      <c r="U21" s="102"/>
      <c r="V21" s="102"/>
      <c r="W21" s="102"/>
      <c r="X21" s="102"/>
      <c r="Y21" s="102"/>
      <c r="Z21" s="102"/>
    </row>
    <row r="22" spans="1:26" ht="15.75" customHeight="1">
      <c r="A22" s="487">
        <v>11</v>
      </c>
      <c r="B22" s="416"/>
      <c r="C22" s="453" t="str">
        <f>'29'!C21</f>
        <v>KWANGSAN</v>
      </c>
      <c r="D22" s="610">
        <v>1250</v>
      </c>
      <c r="E22" s="610">
        <v>1250</v>
      </c>
      <c r="F22" s="610">
        <f t="shared" si="0"/>
        <v>2500</v>
      </c>
      <c r="G22" s="612">
        <v>1250</v>
      </c>
      <c r="H22" s="611">
        <f t="shared" si="1"/>
        <v>50</v>
      </c>
      <c r="I22" s="612">
        <v>1250</v>
      </c>
      <c r="J22" s="446">
        <f t="shared" si="2"/>
        <v>50</v>
      </c>
      <c r="K22" s="612">
        <f t="shared" si="3"/>
        <v>2500</v>
      </c>
      <c r="L22" s="446">
        <f t="shared" si="4"/>
        <v>100</v>
      </c>
      <c r="M22" s="610">
        <v>849</v>
      </c>
      <c r="N22" s="613">
        <f t="shared" si="13"/>
        <v>67.92</v>
      </c>
      <c r="O22" s="610">
        <v>914</v>
      </c>
      <c r="P22" s="613">
        <f t="shared" si="14"/>
        <v>73.11999999999999</v>
      </c>
      <c r="Q22" s="610">
        <f t="shared" si="15"/>
        <v>1763</v>
      </c>
      <c r="R22" s="613">
        <f t="shared" si="16"/>
        <v>70.52000000000001</v>
      </c>
      <c r="S22" s="102"/>
      <c r="T22" s="102"/>
      <c r="U22" s="102"/>
      <c r="V22" s="102"/>
      <c r="W22" s="102"/>
      <c r="X22" s="102"/>
      <c r="Y22" s="102"/>
      <c r="Z22" s="102"/>
    </row>
    <row r="23" spans="1:26" ht="15.75" customHeight="1">
      <c r="A23" s="487">
        <v>12</v>
      </c>
      <c r="B23" s="503"/>
      <c r="C23" s="453" t="str">
        <f>'29'!C22</f>
        <v>JATIREJO</v>
      </c>
      <c r="D23" s="610">
        <v>1100</v>
      </c>
      <c r="E23" s="610">
        <v>1100</v>
      </c>
      <c r="F23" s="610">
        <f t="shared" si="0"/>
        <v>2200</v>
      </c>
      <c r="G23" s="612">
        <v>1100</v>
      </c>
      <c r="H23" s="611">
        <f t="shared" si="1"/>
        <v>50</v>
      </c>
      <c r="I23" s="322">
        <v>1100</v>
      </c>
      <c r="J23" s="446">
        <f t="shared" si="2"/>
        <v>50</v>
      </c>
      <c r="K23" s="612">
        <f t="shared" si="3"/>
        <v>2200</v>
      </c>
      <c r="L23" s="446">
        <f t="shared" si="4"/>
        <v>100</v>
      </c>
      <c r="M23" s="610">
        <v>727</v>
      </c>
      <c r="N23" s="613">
        <f t="shared" si="13"/>
        <v>66.090909090909093</v>
      </c>
      <c r="O23" s="610">
        <v>777</v>
      </c>
      <c r="P23" s="613">
        <f t="shared" si="14"/>
        <v>70.63636363636364</v>
      </c>
      <c r="Q23" s="610">
        <f t="shared" si="15"/>
        <v>1504</v>
      </c>
      <c r="R23" s="613">
        <f t="shared" si="16"/>
        <v>68.36363636363636</v>
      </c>
      <c r="S23" s="102"/>
      <c r="T23" s="102"/>
      <c r="U23" s="102"/>
      <c r="V23" s="102"/>
      <c r="W23" s="102"/>
      <c r="X23" s="102"/>
      <c r="Y23" s="102"/>
      <c r="Z23" s="102"/>
    </row>
    <row r="24" spans="1:26" ht="15.75" customHeight="1">
      <c r="A24" s="175"/>
      <c r="B24" s="176"/>
      <c r="C24" s="176"/>
      <c r="D24" s="293"/>
      <c r="E24" s="293"/>
      <c r="F24" s="293"/>
      <c r="G24" s="293"/>
      <c r="H24" s="615"/>
      <c r="I24" s="293"/>
      <c r="J24" s="294"/>
      <c r="K24" s="500"/>
      <c r="L24" s="446"/>
      <c r="M24" s="293"/>
      <c r="N24" s="294"/>
      <c r="O24" s="293"/>
      <c r="P24" s="294"/>
      <c r="Q24" s="293"/>
      <c r="R24" s="294"/>
      <c r="S24" s="102"/>
      <c r="T24" s="102"/>
      <c r="U24" s="102"/>
      <c r="V24" s="102"/>
      <c r="W24" s="102"/>
      <c r="X24" s="102"/>
      <c r="Y24" s="102"/>
      <c r="Z24" s="102"/>
    </row>
    <row r="25" spans="1:26" ht="15.75" customHeight="1">
      <c r="A25" s="131" t="s">
        <v>591</v>
      </c>
      <c r="B25" s="131"/>
      <c r="C25" s="616"/>
      <c r="D25" s="262">
        <f t="shared" ref="D25:E25" si="17">SUM(D12:D24)</f>
        <v>12240</v>
      </c>
      <c r="E25" s="479">
        <f t="shared" si="17"/>
        <v>11990</v>
      </c>
      <c r="F25" s="479">
        <f>SUM(D25:E25)</f>
        <v>24230</v>
      </c>
      <c r="G25" s="479">
        <f>SUM(G12:G24)</f>
        <v>12240</v>
      </c>
      <c r="H25" s="617">
        <f>G25/F25*100</f>
        <v>50.515889393314076</v>
      </c>
      <c r="I25" s="479">
        <f>SUM(I12:I24)</f>
        <v>11990</v>
      </c>
      <c r="J25" s="303">
        <f>I25/F25*100</f>
        <v>49.484110606685924</v>
      </c>
      <c r="K25" s="566">
        <f>SUM(G25+I25)</f>
        <v>24230</v>
      </c>
      <c r="L25" s="450">
        <f>K25/F25*100</f>
        <v>100</v>
      </c>
      <c r="M25" s="479">
        <f>SUM(M12:M24)</f>
        <v>8176</v>
      </c>
      <c r="N25" s="136">
        <f>M25/G25*100</f>
        <v>66.797385620915023</v>
      </c>
      <c r="O25" s="479">
        <f>SUM(O12:O24)</f>
        <v>8756</v>
      </c>
      <c r="P25" s="136">
        <f>O25/I25*100</f>
        <v>73.027522935779814</v>
      </c>
      <c r="Q25" s="479">
        <f>SUM(Q12:Q24)</f>
        <v>16932</v>
      </c>
      <c r="R25" s="136">
        <f>Q25/K25*100</f>
        <v>69.880313660751142</v>
      </c>
      <c r="S25" s="102"/>
      <c r="T25" s="102"/>
      <c r="U25" s="102"/>
      <c r="V25" s="102"/>
      <c r="W25" s="102"/>
      <c r="X25" s="102"/>
      <c r="Y25" s="102"/>
      <c r="Z25" s="102"/>
    </row>
    <row r="26" spans="1:26" ht="15.75" customHeight="1">
      <c r="A26" s="137"/>
      <c r="B26" s="137"/>
      <c r="C26" s="316"/>
      <c r="D26" s="270"/>
      <c r="E26" s="270"/>
      <c r="F26" s="270"/>
      <c r="G26" s="270"/>
      <c r="H26" s="270"/>
      <c r="I26" s="270"/>
      <c r="J26" s="270"/>
      <c r="K26" s="270"/>
      <c r="L26" s="270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</row>
    <row r="27" spans="1:26" ht="15.75" customHeight="1">
      <c r="A27" s="137" t="s">
        <v>505</v>
      </c>
      <c r="B27" s="137"/>
      <c r="C27" s="137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</row>
    <row r="28" spans="1:26" ht="15.75" customHeight="1">
      <c r="A28" s="137"/>
      <c r="B28" s="137"/>
      <c r="C28" s="137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</row>
    <row r="29" spans="1:26" ht="15.75" customHeight="1">
      <c r="A29" s="137"/>
      <c r="B29" s="137"/>
      <c r="C29" s="137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</row>
    <row r="30" spans="1:26" ht="15.75" customHeight="1">
      <c r="A30" s="137"/>
      <c r="B30" s="137"/>
      <c r="C30" s="137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</row>
    <row r="31" spans="1:26" ht="15.75" customHeight="1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</row>
    <row r="32" spans="1:26" ht="15.75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</row>
    <row r="33" spans="1:26" ht="15.75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</row>
    <row r="34" spans="1:26" ht="15.7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</row>
    <row r="35" spans="1:26" ht="15.7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 spans="1:26" ht="15.7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</row>
    <row r="37" spans="1:26" ht="15.7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</row>
    <row r="38" spans="1:26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</row>
    <row r="39" spans="1:26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</row>
    <row r="40" spans="1:26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</row>
    <row r="41" spans="1:26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</row>
    <row r="42" spans="1:26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</row>
    <row r="43" spans="1:26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 spans="1:26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</row>
    <row r="45" spans="1:26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 spans="1:26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 spans="1:26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26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 spans="1:26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spans="1:26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 spans="1:26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 spans="1:26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 spans="1:26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spans="1:26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 spans="1:26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 spans="1:26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 spans="1:26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spans="1:26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 spans="1:26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 spans="1:26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 spans="1:26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spans="1:26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 spans="1:26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 spans="1:26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 spans="1:26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spans="1:26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 spans="1:26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 spans="1:26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 spans="1:26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 spans="1:26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 spans="1:26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 spans="1:26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 spans="1:26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 spans="1:26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 spans="1:26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 spans="1:26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 spans="1:26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 spans="1:26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 spans="1:26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 spans="1:26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 spans="1:26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 spans="1:26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 spans="1:26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 spans="1:26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 spans="1:26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 spans="1:26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 spans="1:26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 spans="1:26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 spans="1:26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 spans="1:26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 spans="1:26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 spans="1:26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 spans="1:26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 spans="1:2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 spans="1:26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 spans="1:26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 spans="1:26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 spans="1:26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 spans="1:26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 spans="1:26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 spans="1:26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 spans="1:26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 spans="1:26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 spans="1:26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 spans="1:26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 spans="1:26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 spans="1:26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 spans="1:26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 spans="1:26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 spans="1:26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 spans="1:26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 spans="1:26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 spans="1:26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 spans="1:26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 spans="1:26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 spans="1:26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 spans="1:26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 spans="1:26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 spans="1:26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 spans="1:26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 spans="1:26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 spans="1:26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 spans="1:26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 spans="1:26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 spans="1:26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 spans="1:26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 spans="1:26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 spans="1:26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 spans="1:26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 spans="1:26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 spans="1:26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 spans="1:26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 spans="1:26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 spans="1:26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 spans="1:26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 spans="1:26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 spans="1:26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 spans="1:26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 spans="1:26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 spans="1:26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 spans="1:26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 spans="1:26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 spans="1:26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 spans="1:26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 spans="1:26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 spans="1:26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 spans="1:26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 spans="1:26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 spans="1:26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 spans="1:26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 spans="1:26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 spans="1:26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 spans="1:26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 spans="1:26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 spans="1:26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 spans="1:26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 spans="1:26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 spans="1:26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 spans="1:26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 spans="1:26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 spans="1:26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 spans="1:26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 spans="1:26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 spans="1:26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 spans="1:26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 spans="1:26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 spans="1:26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 spans="1:26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 spans="1:26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 spans="1:26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 spans="1:26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 spans="1:26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 spans="1:26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 spans="1:26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 spans="1:26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 spans="1:26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 spans="1:26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 spans="1:26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 spans="1:26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 spans="1:26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 spans="1:26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 spans="1:26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 spans="1:26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 spans="1:26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 spans="1:26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 spans="1:26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 spans="1:26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 spans="1:26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 spans="1:26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 spans="1:26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 spans="1:26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 spans="1:26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 spans="1:26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 spans="1:26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 spans="1:26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 spans="1:26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 spans="1:26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 spans="1:26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 spans="1:26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 spans="1:26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 spans="1:26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 spans="1:26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 spans="1:26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 spans="1:26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 spans="1:26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 spans="1:26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 spans="1:26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 spans="1:26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 spans="1:26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 spans="1:26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 spans="1:26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 spans="1:26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 spans="1:26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 spans="1:26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 spans="1:26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 spans="1:26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</row>
    <row r="222" spans="1:26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</row>
    <row r="223" spans="1:26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</row>
    <row r="224" spans="1:26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</row>
    <row r="225" spans="1:26" ht="15.75" customHeight="1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</row>
    <row r="226" spans="1:26" ht="15.75" customHeight="1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</row>
    <row r="227" spans="1:26" ht="15.75" customHeight="1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</row>
    <row r="228" spans="1:26" ht="15.75" customHeight="1"/>
    <row r="229" spans="1:26" ht="15.75" customHeight="1"/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4">
    <mergeCell ref="O9:P9"/>
    <mergeCell ref="A3:R3"/>
    <mergeCell ref="A7:A10"/>
    <mergeCell ref="B7:B10"/>
    <mergeCell ref="C7:C10"/>
    <mergeCell ref="D7:R7"/>
    <mergeCell ref="G8:L8"/>
    <mergeCell ref="M8:R8"/>
    <mergeCell ref="Q9:R9"/>
    <mergeCell ref="D8:F9"/>
    <mergeCell ref="G9:H9"/>
    <mergeCell ref="I9:J9"/>
    <mergeCell ref="K9:L9"/>
    <mergeCell ref="M9:N9"/>
  </mergeCells>
  <printOptions horizontalCentered="1"/>
  <pageMargins left="0.7" right="0.7" top="0.75" bottom="0.75" header="0" footer="0"/>
  <pageSetup paperSize="9" orientation="landscape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1000"/>
  <sheetViews>
    <sheetView workbookViewId="0">
      <selection activeCell="B7" sqref="B7:P24"/>
    </sheetView>
  </sheetViews>
  <sheetFormatPr defaultColWidth="14.42578125" defaultRowHeight="15" customHeight="1"/>
  <cols>
    <col min="1" max="1" width="5.7109375" customWidth="1"/>
    <col min="2" max="3" width="21.7109375" customWidth="1"/>
    <col min="4" max="4" width="13.7109375" customWidth="1"/>
    <col min="5" max="5" width="15.28515625" customWidth="1"/>
    <col min="6" max="6" width="16.28515625" customWidth="1"/>
    <col min="7" max="7" width="13.7109375" customWidth="1"/>
    <col min="8" max="8" width="11.28515625" customWidth="1"/>
    <col min="9" max="9" width="13.7109375" customWidth="1"/>
    <col min="10" max="10" width="11.42578125" customWidth="1"/>
    <col min="11" max="11" width="13.7109375" customWidth="1"/>
    <col min="12" max="12" width="17.7109375" customWidth="1"/>
    <col min="13" max="14" width="12.28515625" customWidth="1"/>
    <col min="15" max="15" width="13.7109375" customWidth="1"/>
    <col min="16" max="16" width="12" customWidth="1"/>
    <col min="17" max="26" width="9.28515625" customWidth="1"/>
  </cols>
  <sheetData>
    <row r="1" spans="1:26" ht="15.75">
      <c r="A1" s="100" t="s">
        <v>1019</v>
      </c>
      <c r="B1" s="105"/>
      <c r="C1" s="27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</row>
    <row r="2" spans="1:26" ht="15.75">
      <c r="A2" s="105" t="s">
        <v>400</v>
      </c>
      <c r="B2" s="105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</row>
    <row r="3" spans="1:26" ht="15.75">
      <c r="A3" s="963" t="s">
        <v>1020</v>
      </c>
      <c r="B3" s="953"/>
      <c r="C3" s="953"/>
      <c r="D3" s="953"/>
      <c r="E3" s="953"/>
      <c r="F3" s="953"/>
      <c r="G3" s="953"/>
      <c r="H3" s="953"/>
      <c r="I3" s="953"/>
      <c r="J3" s="953"/>
      <c r="K3" s="953"/>
      <c r="L3" s="953"/>
      <c r="M3" s="953"/>
      <c r="N3" s="953"/>
      <c r="O3" s="953"/>
      <c r="P3" s="953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15.75">
      <c r="A4" s="101"/>
      <c r="B4" s="139"/>
      <c r="C4" s="101"/>
      <c r="D4" s="101"/>
      <c r="E4" s="101"/>
      <c r="F4" s="101"/>
      <c r="G4" s="101"/>
      <c r="H4" s="139" t="str">
        <f>'1'!$E$5</f>
        <v>KABUPATEN/KOTA</v>
      </c>
      <c r="I4" s="105" t="str">
        <f>'1'!$F$5</f>
        <v>KARANGANYAR</v>
      </c>
      <c r="J4" s="103"/>
      <c r="K4" s="103"/>
      <c r="L4" s="103"/>
      <c r="M4" s="105"/>
      <c r="N4" s="103"/>
      <c r="O4" s="105"/>
      <c r="P4" s="103"/>
      <c r="Q4" s="101"/>
      <c r="R4" s="101"/>
      <c r="S4" s="101"/>
      <c r="T4" s="101"/>
      <c r="U4" s="101"/>
      <c r="V4" s="101"/>
      <c r="W4" s="101"/>
      <c r="X4" s="101"/>
      <c r="Y4" s="101"/>
      <c r="Z4" s="101"/>
    </row>
    <row r="5" spans="1:26" ht="15.75">
      <c r="A5" s="101"/>
      <c r="B5" s="139"/>
      <c r="C5" s="139"/>
      <c r="D5" s="101"/>
      <c r="E5" s="101"/>
      <c r="F5" s="101"/>
      <c r="G5" s="101"/>
      <c r="H5" s="139" t="str">
        <f>'1'!$E$6</f>
        <v>TAHUN</v>
      </c>
      <c r="I5" s="105">
        <f>'1'!$F$6</f>
        <v>2023</v>
      </c>
      <c r="J5" s="103"/>
      <c r="K5" s="103"/>
      <c r="L5" s="103"/>
      <c r="M5" s="105"/>
      <c r="N5" s="103"/>
      <c r="O5" s="105"/>
      <c r="P5" s="103"/>
      <c r="Q5" s="101"/>
      <c r="R5" s="101"/>
      <c r="S5" s="101"/>
      <c r="T5" s="101"/>
      <c r="U5" s="101"/>
      <c r="V5" s="101"/>
      <c r="W5" s="101"/>
      <c r="X5" s="101"/>
      <c r="Y5" s="101"/>
      <c r="Z5" s="101"/>
    </row>
    <row r="6" spans="1:26">
      <c r="A6" s="102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21.75" customHeight="1">
      <c r="A7" s="986" t="s">
        <v>4</v>
      </c>
      <c r="B7" s="1046" t="s">
        <v>1021</v>
      </c>
      <c r="C7" s="986" t="str">
        <f>'12'!C7</f>
        <v>DESA</v>
      </c>
      <c r="D7" s="991" t="s">
        <v>1022</v>
      </c>
      <c r="E7" s="995"/>
      <c r="F7" s="996"/>
      <c r="G7" s="988" t="s">
        <v>1023</v>
      </c>
      <c r="H7" s="977"/>
      <c r="I7" s="977"/>
      <c r="J7" s="977"/>
      <c r="K7" s="977"/>
      <c r="L7" s="978"/>
      <c r="M7" s="991" t="s">
        <v>1024</v>
      </c>
      <c r="N7" s="996"/>
      <c r="O7" s="991" t="s">
        <v>1025</v>
      </c>
      <c r="P7" s="996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24" customHeight="1">
      <c r="A8" s="965"/>
      <c r="B8" s="1030"/>
      <c r="C8" s="965"/>
      <c r="D8" s="971"/>
      <c r="E8" s="967"/>
      <c r="F8" s="968"/>
      <c r="G8" s="1008" t="s">
        <v>703</v>
      </c>
      <c r="H8" s="959"/>
      <c r="I8" s="1008" t="s">
        <v>704</v>
      </c>
      <c r="J8" s="959"/>
      <c r="K8" s="1008" t="s">
        <v>705</v>
      </c>
      <c r="L8" s="959"/>
      <c r="M8" s="971"/>
      <c r="N8" s="968"/>
      <c r="O8" s="971"/>
      <c r="P8" s="968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 ht="55.5" customHeight="1">
      <c r="A9" s="955"/>
      <c r="B9" s="968"/>
      <c r="C9" s="955"/>
      <c r="D9" s="114" t="s">
        <v>703</v>
      </c>
      <c r="E9" s="114" t="s">
        <v>704</v>
      </c>
      <c r="F9" s="172" t="s">
        <v>705</v>
      </c>
      <c r="G9" s="141" t="s">
        <v>326</v>
      </c>
      <c r="H9" s="141" t="s">
        <v>30</v>
      </c>
      <c r="I9" s="141" t="s">
        <v>326</v>
      </c>
      <c r="J9" s="141" t="s">
        <v>30</v>
      </c>
      <c r="K9" s="141" t="s">
        <v>326</v>
      </c>
      <c r="L9" s="141" t="s">
        <v>30</v>
      </c>
      <c r="M9" s="141" t="s">
        <v>326</v>
      </c>
      <c r="N9" s="141" t="s">
        <v>30</v>
      </c>
      <c r="O9" s="141" t="s">
        <v>326</v>
      </c>
      <c r="P9" s="141" t="s">
        <v>30</v>
      </c>
      <c r="Q9" s="102"/>
      <c r="R9" s="102"/>
      <c r="S9" s="102"/>
      <c r="T9" s="102"/>
      <c r="U9" s="102"/>
      <c r="V9" s="102"/>
      <c r="W9" s="102"/>
      <c r="X9" s="102"/>
      <c r="Y9" s="102"/>
      <c r="Z9" s="102"/>
    </row>
    <row r="10" spans="1:26">
      <c r="A10" s="117">
        <v>1</v>
      </c>
      <c r="B10" s="213">
        <v>2</v>
      </c>
      <c r="C10" s="117">
        <v>3</v>
      </c>
      <c r="D10" s="117">
        <v>4</v>
      </c>
      <c r="E10" s="117">
        <v>5</v>
      </c>
      <c r="F10" s="117">
        <v>6</v>
      </c>
      <c r="G10" s="117">
        <v>7</v>
      </c>
      <c r="H10" s="117">
        <v>8</v>
      </c>
      <c r="I10" s="117">
        <v>9</v>
      </c>
      <c r="J10" s="117">
        <v>10</v>
      </c>
      <c r="K10" s="117">
        <v>11</v>
      </c>
      <c r="L10" s="117">
        <v>12</v>
      </c>
      <c r="M10" s="117">
        <v>15</v>
      </c>
      <c r="N10" s="117">
        <v>16</v>
      </c>
      <c r="O10" s="117">
        <v>15</v>
      </c>
      <c r="P10" s="117">
        <v>16</v>
      </c>
      <c r="Q10" s="119"/>
      <c r="R10" s="119"/>
      <c r="S10" s="119"/>
      <c r="T10" s="119"/>
      <c r="U10" s="119"/>
      <c r="V10" s="119"/>
      <c r="W10" s="119"/>
      <c r="X10" s="119"/>
      <c r="Y10" s="119"/>
      <c r="Z10" s="119"/>
    </row>
    <row r="11" spans="1:26">
      <c r="A11" s="487">
        <v>1</v>
      </c>
      <c r="B11" s="199" t="str">
        <f>'9'!B9</f>
        <v>JUMAPOLO</v>
      </c>
      <c r="C11" s="422" t="str">
        <f>'29'!C11</f>
        <v>PASEBAN</v>
      </c>
      <c r="D11" s="618">
        <v>15</v>
      </c>
      <c r="E11" s="444">
        <v>15</v>
      </c>
      <c r="F11" s="145">
        <v>34</v>
      </c>
      <c r="G11" s="145">
        <f t="shared" ref="G11:G22" si="0">D11</f>
        <v>15</v>
      </c>
      <c r="H11" s="446">
        <f t="shared" ref="H11:H22" si="1">G11/D11*100</f>
        <v>100</v>
      </c>
      <c r="I11" s="145">
        <f t="shared" ref="I11:I22" si="2">E11</f>
        <v>15</v>
      </c>
      <c r="J11" s="446">
        <f t="shared" ref="J11:J22" si="3">I11/E11*100</f>
        <v>100</v>
      </c>
      <c r="K11" s="145">
        <v>34</v>
      </c>
      <c r="L11" s="446">
        <f t="shared" ref="L11:L22" si="4">K11/F11*100</f>
        <v>100</v>
      </c>
      <c r="M11" s="444">
        <v>1</v>
      </c>
      <c r="N11" s="446">
        <f t="shared" ref="N11:N22" si="5">M11/I11*100</f>
        <v>6.666666666666667</v>
      </c>
      <c r="O11" s="444">
        <v>3</v>
      </c>
      <c r="P11" s="446">
        <f t="shared" ref="P11:P22" si="6">O11/I11*100</f>
        <v>20</v>
      </c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spans="1:26">
      <c r="A12" s="487">
        <v>2</v>
      </c>
      <c r="B12" s="199"/>
      <c r="C12" s="422" t="str">
        <f>'29'!C12</f>
        <v>LEMAHBANG</v>
      </c>
      <c r="D12" s="618">
        <v>21</v>
      </c>
      <c r="E12" s="444">
        <v>21</v>
      </c>
      <c r="F12" s="145">
        <v>46</v>
      </c>
      <c r="G12" s="145">
        <f t="shared" si="0"/>
        <v>21</v>
      </c>
      <c r="H12" s="446">
        <f t="shared" si="1"/>
        <v>100</v>
      </c>
      <c r="I12" s="145">
        <f t="shared" si="2"/>
        <v>21</v>
      </c>
      <c r="J12" s="446">
        <f t="shared" si="3"/>
        <v>100</v>
      </c>
      <c r="K12" s="145">
        <v>46</v>
      </c>
      <c r="L12" s="446">
        <f t="shared" si="4"/>
        <v>100</v>
      </c>
      <c r="M12" s="444">
        <v>2</v>
      </c>
      <c r="N12" s="446">
        <f t="shared" si="5"/>
        <v>9.5238095238095237</v>
      </c>
      <c r="O12" s="444">
        <v>4</v>
      </c>
      <c r="P12" s="446">
        <f t="shared" si="6"/>
        <v>19.047619047619047</v>
      </c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>
      <c r="A13" s="487">
        <v>3</v>
      </c>
      <c r="B13" s="199"/>
      <c r="C13" s="422" t="str">
        <f>'29'!C13</f>
        <v>KARANGBANGUN</v>
      </c>
      <c r="D13" s="618">
        <v>17</v>
      </c>
      <c r="E13" s="444">
        <v>17</v>
      </c>
      <c r="F13" s="145">
        <v>38</v>
      </c>
      <c r="G13" s="145">
        <f t="shared" si="0"/>
        <v>17</v>
      </c>
      <c r="H13" s="446">
        <f t="shared" si="1"/>
        <v>100</v>
      </c>
      <c r="I13" s="145">
        <f t="shared" si="2"/>
        <v>17</v>
      </c>
      <c r="J13" s="446">
        <f t="shared" si="3"/>
        <v>100</v>
      </c>
      <c r="K13" s="145">
        <v>38</v>
      </c>
      <c r="L13" s="446">
        <f t="shared" si="4"/>
        <v>100</v>
      </c>
      <c r="M13" s="444">
        <v>1</v>
      </c>
      <c r="N13" s="446">
        <f t="shared" si="5"/>
        <v>5.8823529411764701</v>
      </c>
      <c r="O13" s="444">
        <v>2</v>
      </c>
      <c r="P13" s="446">
        <f t="shared" si="6"/>
        <v>11.76470588235294</v>
      </c>
      <c r="Q13" s="102"/>
      <c r="R13" s="102"/>
      <c r="S13" s="102"/>
      <c r="T13" s="102"/>
      <c r="U13" s="102"/>
      <c r="V13" s="102"/>
      <c r="W13" s="102"/>
      <c r="X13" s="102"/>
      <c r="Y13" s="102"/>
      <c r="Z13" s="102"/>
    </row>
    <row r="14" spans="1:26">
      <c r="A14" s="487">
        <v>4</v>
      </c>
      <c r="B14" s="199"/>
      <c r="C14" s="422" t="str">
        <f>'29'!C14</f>
        <v>PLOSO</v>
      </c>
      <c r="D14" s="618">
        <v>21</v>
      </c>
      <c r="E14" s="444">
        <v>21</v>
      </c>
      <c r="F14" s="145">
        <v>30</v>
      </c>
      <c r="G14" s="145">
        <f t="shared" si="0"/>
        <v>21</v>
      </c>
      <c r="H14" s="446">
        <f t="shared" si="1"/>
        <v>100</v>
      </c>
      <c r="I14" s="145">
        <f t="shared" si="2"/>
        <v>21</v>
      </c>
      <c r="J14" s="446">
        <f t="shared" si="3"/>
        <v>100</v>
      </c>
      <c r="K14" s="145">
        <v>28</v>
      </c>
      <c r="L14" s="446">
        <f t="shared" si="4"/>
        <v>93.333333333333329</v>
      </c>
      <c r="M14" s="444">
        <v>2</v>
      </c>
      <c r="N14" s="446">
        <f t="shared" si="5"/>
        <v>9.5238095238095237</v>
      </c>
      <c r="O14" s="444">
        <v>6</v>
      </c>
      <c r="P14" s="446">
        <f t="shared" si="6"/>
        <v>28.571428571428569</v>
      </c>
      <c r="Q14" s="102"/>
      <c r="R14" s="102"/>
      <c r="S14" s="102"/>
      <c r="T14" s="102"/>
      <c r="U14" s="102"/>
      <c r="V14" s="102"/>
      <c r="W14" s="102"/>
      <c r="X14" s="102"/>
      <c r="Y14" s="102"/>
      <c r="Z14" s="102"/>
    </row>
    <row r="15" spans="1:26">
      <c r="A15" s="487">
        <v>5</v>
      </c>
      <c r="B15" s="199"/>
      <c r="C15" s="422" t="str">
        <f>'29'!C15</f>
        <v>GIRIWONDO</v>
      </c>
      <c r="D15" s="618">
        <v>12</v>
      </c>
      <c r="E15" s="444">
        <v>12</v>
      </c>
      <c r="F15" s="145">
        <v>26</v>
      </c>
      <c r="G15" s="145">
        <f t="shared" si="0"/>
        <v>12</v>
      </c>
      <c r="H15" s="446">
        <f t="shared" si="1"/>
        <v>100</v>
      </c>
      <c r="I15" s="145">
        <f t="shared" si="2"/>
        <v>12</v>
      </c>
      <c r="J15" s="446">
        <f t="shared" si="3"/>
        <v>100</v>
      </c>
      <c r="K15" s="145">
        <v>28</v>
      </c>
      <c r="L15" s="446">
        <f t="shared" si="4"/>
        <v>107.69230769230769</v>
      </c>
      <c r="M15" s="444">
        <v>0</v>
      </c>
      <c r="N15" s="446">
        <f t="shared" si="5"/>
        <v>0</v>
      </c>
      <c r="O15" s="444">
        <v>5</v>
      </c>
      <c r="P15" s="446">
        <f t="shared" si="6"/>
        <v>41.666666666666671</v>
      </c>
      <c r="Q15" s="102"/>
      <c r="R15" s="102"/>
      <c r="S15" s="102"/>
      <c r="T15" s="102"/>
      <c r="U15" s="102"/>
      <c r="V15" s="102"/>
      <c r="W15" s="102"/>
      <c r="X15" s="102"/>
      <c r="Y15" s="102"/>
      <c r="Z15" s="102"/>
    </row>
    <row r="16" spans="1:26">
      <c r="A16" s="487">
        <v>6</v>
      </c>
      <c r="B16" s="199"/>
      <c r="C16" s="422" t="str">
        <f>'29'!C16</f>
        <v>KADIPIRO</v>
      </c>
      <c r="D16" s="618">
        <v>36</v>
      </c>
      <c r="E16" s="444">
        <v>36</v>
      </c>
      <c r="F16" s="145">
        <v>40</v>
      </c>
      <c r="G16" s="145">
        <f t="shared" si="0"/>
        <v>36</v>
      </c>
      <c r="H16" s="446">
        <f t="shared" si="1"/>
        <v>100</v>
      </c>
      <c r="I16" s="145">
        <f t="shared" si="2"/>
        <v>36</v>
      </c>
      <c r="J16" s="446">
        <f t="shared" si="3"/>
        <v>100</v>
      </c>
      <c r="K16" s="145">
        <v>40</v>
      </c>
      <c r="L16" s="446">
        <f t="shared" si="4"/>
        <v>100</v>
      </c>
      <c r="M16" s="444">
        <v>0</v>
      </c>
      <c r="N16" s="446">
        <f t="shared" si="5"/>
        <v>0</v>
      </c>
      <c r="O16" s="444">
        <v>9</v>
      </c>
      <c r="P16" s="446">
        <f t="shared" si="6"/>
        <v>25</v>
      </c>
      <c r="Q16" s="102"/>
      <c r="R16" s="102"/>
      <c r="S16" s="102"/>
      <c r="T16" s="102"/>
      <c r="U16" s="102"/>
      <c r="V16" s="102"/>
      <c r="W16" s="102"/>
      <c r="X16" s="102"/>
      <c r="Y16" s="102"/>
      <c r="Z16" s="102"/>
    </row>
    <row r="17" spans="1:26">
      <c r="A17" s="487">
        <v>7</v>
      </c>
      <c r="B17" s="199"/>
      <c r="C17" s="422" t="str">
        <f>'29'!C17</f>
        <v>JUMANTORO</v>
      </c>
      <c r="D17" s="618">
        <v>23</v>
      </c>
      <c r="E17" s="444">
        <v>23</v>
      </c>
      <c r="F17" s="145">
        <v>62</v>
      </c>
      <c r="G17" s="145">
        <f t="shared" si="0"/>
        <v>23</v>
      </c>
      <c r="H17" s="446">
        <f t="shared" si="1"/>
        <v>100</v>
      </c>
      <c r="I17" s="145">
        <f t="shared" si="2"/>
        <v>23</v>
      </c>
      <c r="J17" s="446">
        <f t="shared" si="3"/>
        <v>100</v>
      </c>
      <c r="K17" s="145">
        <v>62</v>
      </c>
      <c r="L17" s="446">
        <f t="shared" si="4"/>
        <v>100</v>
      </c>
      <c r="M17" s="444">
        <v>1</v>
      </c>
      <c r="N17" s="446">
        <f t="shared" si="5"/>
        <v>4.3478260869565215</v>
      </c>
      <c r="O17" s="444">
        <v>4</v>
      </c>
      <c r="P17" s="446">
        <f t="shared" si="6"/>
        <v>17.391304347826086</v>
      </c>
      <c r="Q17" s="102"/>
      <c r="R17" s="102"/>
      <c r="S17" s="102"/>
      <c r="T17" s="102"/>
      <c r="U17" s="102"/>
      <c r="V17" s="102"/>
      <c r="W17" s="102"/>
      <c r="X17" s="102"/>
      <c r="Y17" s="102"/>
      <c r="Z17" s="102"/>
    </row>
    <row r="18" spans="1:26">
      <c r="A18" s="487">
        <v>8</v>
      </c>
      <c r="B18" s="199"/>
      <c r="C18" s="422" t="str">
        <f>'29'!C18</f>
        <v>KEDAWUNG</v>
      </c>
      <c r="D18" s="618">
        <v>26</v>
      </c>
      <c r="E18" s="444">
        <v>26</v>
      </c>
      <c r="F18" s="145">
        <v>34</v>
      </c>
      <c r="G18" s="145">
        <f t="shared" si="0"/>
        <v>26</v>
      </c>
      <c r="H18" s="446">
        <f t="shared" si="1"/>
        <v>100</v>
      </c>
      <c r="I18" s="145">
        <f t="shared" si="2"/>
        <v>26</v>
      </c>
      <c r="J18" s="446">
        <f t="shared" si="3"/>
        <v>100</v>
      </c>
      <c r="K18" s="145">
        <v>34</v>
      </c>
      <c r="L18" s="446">
        <f t="shared" si="4"/>
        <v>100</v>
      </c>
      <c r="M18" s="444">
        <v>2</v>
      </c>
      <c r="N18" s="446">
        <f t="shared" si="5"/>
        <v>7.6923076923076925</v>
      </c>
      <c r="O18" s="444">
        <v>6</v>
      </c>
      <c r="P18" s="446">
        <f t="shared" si="6"/>
        <v>23.076923076923077</v>
      </c>
      <c r="Q18" s="102"/>
      <c r="R18" s="102"/>
      <c r="S18" s="102"/>
      <c r="T18" s="102"/>
      <c r="U18" s="102"/>
      <c r="V18" s="102"/>
      <c r="W18" s="102"/>
      <c r="X18" s="102"/>
      <c r="Y18" s="102"/>
      <c r="Z18" s="102"/>
    </row>
    <row r="19" spans="1:26">
      <c r="A19" s="487">
        <v>9</v>
      </c>
      <c r="B19" s="199"/>
      <c r="C19" s="422" t="str">
        <f>'29'!C19</f>
        <v>BAKALAN</v>
      </c>
      <c r="D19" s="618">
        <v>19</v>
      </c>
      <c r="E19" s="444">
        <v>19</v>
      </c>
      <c r="F19" s="145">
        <v>32</v>
      </c>
      <c r="G19" s="145">
        <f t="shared" si="0"/>
        <v>19</v>
      </c>
      <c r="H19" s="446">
        <f t="shared" si="1"/>
        <v>100</v>
      </c>
      <c r="I19" s="145">
        <f t="shared" si="2"/>
        <v>19</v>
      </c>
      <c r="J19" s="446">
        <f t="shared" si="3"/>
        <v>100</v>
      </c>
      <c r="K19" s="145">
        <v>32</v>
      </c>
      <c r="L19" s="446">
        <f t="shared" si="4"/>
        <v>100</v>
      </c>
      <c r="M19" s="444">
        <v>0</v>
      </c>
      <c r="N19" s="446">
        <f t="shared" si="5"/>
        <v>0</v>
      </c>
      <c r="O19" s="444">
        <v>7</v>
      </c>
      <c r="P19" s="446">
        <f t="shared" si="6"/>
        <v>36.84210526315789</v>
      </c>
      <c r="Q19" s="102"/>
      <c r="R19" s="102"/>
      <c r="S19" s="102"/>
      <c r="T19" s="102"/>
      <c r="U19" s="102"/>
      <c r="V19" s="102"/>
      <c r="W19" s="102"/>
      <c r="X19" s="102"/>
      <c r="Y19" s="102"/>
      <c r="Z19" s="102"/>
    </row>
    <row r="20" spans="1:26">
      <c r="A20" s="487">
        <v>10</v>
      </c>
      <c r="B20" s="199"/>
      <c r="C20" s="422" t="str">
        <f>'29'!C20</f>
        <v>JUMAPOLO</v>
      </c>
      <c r="D20" s="618">
        <v>31</v>
      </c>
      <c r="E20" s="444">
        <v>31</v>
      </c>
      <c r="F20" s="145">
        <v>78</v>
      </c>
      <c r="G20" s="145">
        <f t="shared" si="0"/>
        <v>31</v>
      </c>
      <c r="H20" s="446">
        <f t="shared" si="1"/>
        <v>100</v>
      </c>
      <c r="I20" s="145">
        <f t="shared" si="2"/>
        <v>31</v>
      </c>
      <c r="J20" s="446">
        <f t="shared" si="3"/>
        <v>100</v>
      </c>
      <c r="K20" s="145">
        <v>78</v>
      </c>
      <c r="L20" s="446">
        <f t="shared" si="4"/>
        <v>100</v>
      </c>
      <c r="M20" s="444">
        <v>4</v>
      </c>
      <c r="N20" s="446">
        <f t="shared" si="5"/>
        <v>12.903225806451612</v>
      </c>
      <c r="O20" s="444">
        <v>13</v>
      </c>
      <c r="P20" s="446">
        <f t="shared" si="6"/>
        <v>41.935483870967744</v>
      </c>
      <c r="Q20" s="102"/>
      <c r="R20" s="102"/>
      <c r="S20" s="102"/>
      <c r="T20" s="102"/>
      <c r="U20" s="102"/>
      <c r="V20" s="102"/>
      <c r="W20" s="102"/>
      <c r="X20" s="102"/>
      <c r="Y20" s="102"/>
      <c r="Z20" s="102"/>
    </row>
    <row r="21" spans="1:26" ht="15.75" customHeight="1">
      <c r="A21" s="487">
        <v>11</v>
      </c>
      <c r="B21" s="199"/>
      <c r="C21" s="422" t="str">
        <f>'29'!C21</f>
        <v>KWANGSAN</v>
      </c>
      <c r="D21" s="618">
        <v>37</v>
      </c>
      <c r="E21" s="444">
        <v>37</v>
      </c>
      <c r="F21" s="145">
        <v>82</v>
      </c>
      <c r="G21" s="145">
        <f t="shared" si="0"/>
        <v>37</v>
      </c>
      <c r="H21" s="446">
        <f t="shared" si="1"/>
        <v>100</v>
      </c>
      <c r="I21" s="145">
        <f t="shared" si="2"/>
        <v>37</v>
      </c>
      <c r="J21" s="446">
        <f t="shared" si="3"/>
        <v>100</v>
      </c>
      <c r="K21" s="145">
        <v>82</v>
      </c>
      <c r="L21" s="446">
        <f t="shared" si="4"/>
        <v>100</v>
      </c>
      <c r="M21" s="444">
        <v>3</v>
      </c>
      <c r="N21" s="446">
        <f t="shared" si="5"/>
        <v>8.1081081081081088</v>
      </c>
      <c r="O21" s="444">
        <v>15</v>
      </c>
      <c r="P21" s="446">
        <f t="shared" si="6"/>
        <v>40.54054054054054</v>
      </c>
      <c r="Q21" s="102"/>
      <c r="R21" s="102"/>
      <c r="S21" s="102"/>
      <c r="T21" s="102"/>
      <c r="U21" s="102"/>
      <c r="V21" s="102"/>
      <c r="W21" s="102"/>
      <c r="X21" s="102"/>
      <c r="Y21" s="102"/>
      <c r="Z21" s="102"/>
    </row>
    <row r="22" spans="1:26" ht="15.75" customHeight="1">
      <c r="A22" s="487">
        <v>12</v>
      </c>
      <c r="B22" s="431"/>
      <c r="C22" s="422" t="str">
        <f>'29'!C22</f>
        <v>JATIREJO</v>
      </c>
      <c r="D22" s="618">
        <v>18</v>
      </c>
      <c r="E22" s="444">
        <v>18</v>
      </c>
      <c r="F22" s="145">
        <v>66</v>
      </c>
      <c r="G22" s="145">
        <f t="shared" si="0"/>
        <v>18</v>
      </c>
      <c r="H22" s="446">
        <f t="shared" si="1"/>
        <v>100</v>
      </c>
      <c r="I22" s="145">
        <f t="shared" si="2"/>
        <v>18</v>
      </c>
      <c r="J22" s="446">
        <f t="shared" si="3"/>
        <v>100</v>
      </c>
      <c r="K22" s="145">
        <v>66</v>
      </c>
      <c r="L22" s="446">
        <f t="shared" si="4"/>
        <v>100</v>
      </c>
      <c r="M22" s="444">
        <v>3</v>
      </c>
      <c r="N22" s="446">
        <f t="shared" si="5"/>
        <v>16.666666666666664</v>
      </c>
      <c r="O22" s="444">
        <v>5</v>
      </c>
      <c r="P22" s="446">
        <f t="shared" si="6"/>
        <v>27.777777777777779</v>
      </c>
      <c r="Q22" s="102"/>
      <c r="R22" s="102"/>
      <c r="S22" s="102"/>
      <c r="T22" s="102"/>
      <c r="U22" s="102"/>
      <c r="V22" s="102"/>
      <c r="W22" s="102"/>
      <c r="X22" s="102"/>
      <c r="Y22" s="102"/>
      <c r="Z22" s="102"/>
    </row>
    <row r="23" spans="1:26" ht="15.75" customHeight="1">
      <c r="A23" s="175"/>
      <c r="B23" s="203"/>
      <c r="C23" s="203"/>
      <c r="D23" s="293"/>
      <c r="E23" s="293"/>
      <c r="F23" s="293"/>
      <c r="G23" s="293"/>
      <c r="H23" s="446"/>
      <c r="I23" s="293"/>
      <c r="J23" s="446"/>
      <c r="K23" s="293"/>
      <c r="L23" s="446"/>
      <c r="M23" s="293"/>
      <c r="N23" s="446"/>
      <c r="O23" s="293"/>
      <c r="P23" s="446"/>
      <c r="Q23" s="102"/>
      <c r="R23" s="102"/>
      <c r="S23" s="102"/>
      <c r="T23" s="102"/>
      <c r="U23" s="102"/>
      <c r="V23" s="102"/>
      <c r="W23" s="102"/>
      <c r="X23" s="102"/>
      <c r="Y23" s="102"/>
      <c r="Z23" s="102"/>
    </row>
    <row r="24" spans="1:26" ht="15.75" customHeight="1">
      <c r="A24" s="131" t="s">
        <v>591</v>
      </c>
      <c r="B24" s="131"/>
      <c r="C24" s="616"/>
      <c r="D24" s="262">
        <f t="shared" ref="D24:E24" si="7">SUM(D11:D23)</f>
        <v>276</v>
      </c>
      <c r="E24" s="479">
        <f t="shared" si="7"/>
        <v>276</v>
      </c>
      <c r="F24" s="479">
        <f>SUM(D24:E24)</f>
        <v>552</v>
      </c>
      <c r="G24" s="479">
        <f>SUM(G11:G23)</f>
        <v>276</v>
      </c>
      <c r="H24" s="450">
        <f>G24/D24*100</f>
        <v>100</v>
      </c>
      <c r="I24" s="479">
        <f>SUM(I11:I23)</f>
        <v>276</v>
      </c>
      <c r="J24" s="450">
        <f>I24/E24*100</f>
        <v>100</v>
      </c>
      <c r="K24" s="479">
        <f>SUM(G24,I24)</f>
        <v>552</v>
      </c>
      <c r="L24" s="450">
        <f>K24/F24*100</f>
        <v>100</v>
      </c>
      <c r="M24" s="479">
        <f>SUM(M11:M23)</f>
        <v>19</v>
      </c>
      <c r="N24" s="450">
        <f>M24/I24*100</f>
        <v>6.8840579710144931</v>
      </c>
      <c r="O24" s="479">
        <f>SUM(O11:O23)</f>
        <v>79</v>
      </c>
      <c r="P24" s="450">
        <f>O24/I24*100</f>
        <v>28.623188405797102</v>
      </c>
      <c r="Q24" s="102"/>
      <c r="R24" s="102"/>
      <c r="S24" s="102"/>
      <c r="T24" s="102"/>
      <c r="U24" s="102"/>
      <c r="V24" s="102"/>
      <c r="W24" s="102"/>
      <c r="X24" s="102"/>
      <c r="Y24" s="102"/>
      <c r="Z24" s="102"/>
    </row>
    <row r="25" spans="1:26" ht="15.75" customHeight="1">
      <c r="A25" s="102"/>
      <c r="B25" s="102"/>
      <c r="C25" s="199"/>
      <c r="D25" s="270"/>
      <c r="E25" s="270"/>
      <c r="F25" s="270"/>
      <c r="G25" s="270"/>
      <c r="H25" s="270"/>
      <c r="I25" s="270"/>
      <c r="J25" s="270"/>
      <c r="K25" s="270"/>
      <c r="L25" s="270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</row>
    <row r="26" spans="1:26" ht="15.75" customHeight="1">
      <c r="A26" s="137" t="s">
        <v>505</v>
      </c>
      <c r="B26" s="102"/>
      <c r="C26" s="102"/>
      <c r="D26" s="304"/>
      <c r="E26" s="304"/>
      <c r="F26" s="102"/>
      <c r="G26" s="304"/>
      <c r="H26" s="102"/>
      <c r="I26" s="304"/>
      <c r="J26" s="102"/>
      <c r="K26" s="102"/>
      <c r="L26" s="102"/>
      <c r="M26" s="304"/>
      <c r="N26" s="102"/>
      <c r="O26" s="304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</row>
    <row r="27" spans="1:26" ht="15.75" customHeight="1">
      <c r="A27" s="102"/>
      <c r="B27" s="102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</row>
    <row r="28" spans="1:26" ht="15.75" customHeight="1">
      <c r="A28" s="102"/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</row>
    <row r="29" spans="1:26" ht="15.75" customHeight="1">
      <c r="A29" s="102"/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</row>
    <row r="30" spans="1:26" ht="15.75" customHeight="1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</row>
    <row r="31" spans="1:26" ht="15.75" customHeight="1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</row>
    <row r="32" spans="1:26" ht="15.75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</row>
    <row r="33" spans="1:26" ht="15.75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</row>
    <row r="34" spans="1:26" ht="15.7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</row>
    <row r="35" spans="1:26" ht="15.7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 spans="1:26" ht="15.7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</row>
    <row r="37" spans="1:26" ht="15.7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</row>
    <row r="38" spans="1:26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</row>
    <row r="39" spans="1:26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</row>
    <row r="40" spans="1:26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</row>
    <row r="41" spans="1:26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</row>
    <row r="42" spans="1:26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</row>
    <row r="43" spans="1:26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 spans="1:26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</row>
    <row r="45" spans="1:26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 spans="1:26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 spans="1:26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26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 spans="1:26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spans="1:26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 spans="1:26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 spans="1:26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 spans="1:26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spans="1:26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 spans="1:26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 spans="1:26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 spans="1:26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spans="1:26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 spans="1:26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 spans="1:26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 spans="1:26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spans="1:26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 spans="1:26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 spans="1:26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 spans="1:26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spans="1:26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 spans="1:26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 spans="1:26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 spans="1:26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 spans="1:26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 spans="1:26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 spans="1:26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 spans="1:26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 spans="1:26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 spans="1:26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 spans="1:26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 spans="1:26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 spans="1:26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 spans="1:26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 spans="1:26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 spans="1:26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 spans="1:26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 spans="1:26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 spans="1:26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 spans="1:26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 spans="1:26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 spans="1:26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 spans="1:26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 spans="1:26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 spans="1:26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 spans="1:26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 spans="1:26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 spans="1:26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 spans="1:2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 spans="1:26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 spans="1:26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 spans="1:26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 spans="1:26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 spans="1:26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 spans="1:26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 spans="1:26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 spans="1:26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 spans="1:26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 spans="1:26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 spans="1:26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 spans="1:26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 spans="1:26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 spans="1:26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 spans="1:26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 spans="1:26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 spans="1:26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 spans="1:26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 spans="1:26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 spans="1:26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 spans="1:26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 spans="1:26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 spans="1:26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 spans="1:26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 spans="1:26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 spans="1:26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 spans="1:26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 spans="1:26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 spans="1:26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 spans="1:26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 spans="1:26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 spans="1:26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 spans="1:26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 spans="1:26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 spans="1:26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 spans="1:26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 spans="1:26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 spans="1:26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 spans="1:26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 spans="1:26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 spans="1:26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 spans="1:26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 spans="1:26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 spans="1:26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 spans="1:26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 spans="1:26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 spans="1:26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 spans="1:26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 spans="1:26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 spans="1:26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 spans="1:26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 spans="1:26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 spans="1:26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 spans="1:26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 spans="1:26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 spans="1:26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 spans="1:26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 spans="1:26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 spans="1:26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 spans="1:26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 spans="1:26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 spans="1:26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 spans="1:26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 spans="1:26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 spans="1:26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 spans="1:26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 spans="1:26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 spans="1:26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 spans="1:26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 spans="1:26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 spans="1:26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 spans="1:26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 spans="1:26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 spans="1:26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 spans="1:26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 spans="1:26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 spans="1:26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 spans="1:26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 spans="1:26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 spans="1:26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 spans="1:26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 spans="1:26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 spans="1:26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 spans="1:26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 spans="1:26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 spans="1:26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 spans="1:26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 spans="1:26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 spans="1:26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 spans="1:26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 spans="1:26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 spans="1:26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 spans="1:26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 spans="1:26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 spans="1:26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 spans="1:26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 spans="1:26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 spans="1:26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 spans="1:26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 spans="1:26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 spans="1:26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 spans="1:26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 spans="1:26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 spans="1:26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 spans="1:26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 spans="1:26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 spans="1:26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 spans="1:26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 spans="1:26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 spans="1:26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 spans="1:26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 spans="1:26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 spans="1:26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 spans="1:26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 spans="1:26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 spans="1:26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 spans="1:26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 spans="1:26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 spans="1:26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 spans="1:26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 spans="1:26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 spans="1:26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</row>
    <row r="222" spans="1:26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</row>
    <row r="223" spans="1:26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</row>
    <row r="224" spans="1:26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</row>
    <row r="225" spans="1:26" ht="15.75" customHeight="1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</row>
    <row r="226" spans="1:26" ht="15.75" customHeight="1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</row>
    <row r="227" spans="1:26" ht="15.75" customHeight="1"/>
    <row r="228" spans="1:26" ht="15.75" customHeight="1"/>
    <row r="229" spans="1:26" ht="15.75" customHeight="1"/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1">
    <mergeCell ref="D7:F8"/>
    <mergeCell ref="G8:H8"/>
    <mergeCell ref="I8:J8"/>
    <mergeCell ref="K8:L8"/>
    <mergeCell ref="A3:P3"/>
    <mergeCell ref="A7:A9"/>
    <mergeCell ref="B7:B9"/>
    <mergeCell ref="C7:C9"/>
    <mergeCell ref="G7:L7"/>
    <mergeCell ref="M7:N8"/>
    <mergeCell ref="O7:P8"/>
  </mergeCells>
  <printOptions horizontalCentered="1"/>
  <pageMargins left="0.7" right="0.7" top="0.75" bottom="0.75" header="0" footer="0"/>
  <pageSetup paperSize="9" orientation="landscape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1000"/>
  <sheetViews>
    <sheetView workbookViewId="0">
      <selection activeCell="K25" sqref="K25"/>
    </sheetView>
  </sheetViews>
  <sheetFormatPr defaultColWidth="14.42578125" defaultRowHeight="15" customHeight="1"/>
  <cols>
    <col min="1" max="1" width="5.7109375" customWidth="1"/>
    <col min="2" max="3" width="21.7109375" customWidth="1"/>
    <col min="4" max="12" width="12.28515625" customWidth="1"/>
    <col min="13" max="26" width="9.28515625" customWidth="1"/>
  </cols>
  <sheetData>
    <row r="1" spans="1:26" ht="15.75">
      <c r="A1" s="100" t="s">
        <v>1026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5.75">
      <c r="A3" s="963" t="s">
        <v>1027</v>
      </c>
      <c r="B3" s="953"/>
      <c r="C3" s="953"/>
      <c r="D3" s="953"/>
      <c r="E3" s="953"/>
      <c r="F3" s="953"/>
      <c r="G3" s="953"/>
      <c r="H3" s="953"/>
      <c r="I3" s="953"/>
      <c r="J3" s="953"/>
      <c r="K3" s="953"/>
      <c r="L3" s="953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15.75">
      <c r="A4" s="101"/>
      <c r="B4" s="101"/>
      <c r="C4" s="101"/>
      <c r="D4" s="101"/>
      <c r="E4" s="139" t="str">
        <f>'1'!$E$5</f>
        <v>KABUPATEN/KOTA</v>
      </c>
      <c r="F4" s="105" t="str">
        <f>'1'!$F$5</f>
        <v>KARANGANYAR</v>
      </c>
      <c r="G4" s="103"/>
      <c r="H4" s="103"/>
      <c r="I4" s="103"/>
      <c r="J4" s="103"/>
      <c r="K4" s="103"/>
      <c r="L4" s="103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5.75">
      <c r="A5" s="101"/>
      <c r="B5" s="101"/>
      <c r="C5" s="101"/>
      <c r="D5" s="101"/>
      <c r="E5" s="139" t="str">
        <f>'1'!$E$6</f>
        <v>TAHUN</v>
      </c>
      <c r="F5" s="105">
        <f>'1'!$F$6</f>
        <v>2023</v>
      </c>
      <c r="G5" s="103"/>
      <c r="H5" s="103"/>
      <c r="I5" s="103"/>
      <c r="J5" s="103"/>
      <c r="K5" s="103"/>
      <c r="L5" s="103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>
      <c r="A6" s="106"/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12.75" customHeight="1">
      <c r="A7" s="964" t="s">
        <v>4</v>
      </c>
      <c r="B7" s="964" t="s">
        <v>498</v>
      </c>
      <c r="C7" s="964" t="str">
        <f>'12'!C7</f>
        <v>DESA</v>
      </c>
      <c r="D7" s="970" t="s">
        <v>1028</v>
      </c>
      <c r="E7" s="953"/>
      <c r="F7" s="953"/>
      <c r="G7" s="953"/>
      <c r="H7" s="953"/>
      <c r="I7" s="953"/>
      <c r="J7" s="953"/>
      <c r="K7" s="953"/>
      <c r="L7" s="1030"/>
      <c r="M7" s="138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>
      <c r="A8" s="965"/>
      <c r="B8" s="965"/>
      <c r="C8" s="965"/>
      <c r="D8" s="971"/>
      <c r="E8" s="967"/>
      <c r="F8" s="967"/>
      <c r="G8" s="967"/>
      <c r="H8" s="967"/>
      <c r="I8" s="967"/>
      <c r="J8" s="967"/>
      <c r="K8" s="967"/>
      <c r="L8" s="968"/>
      <c r="M8" s="138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 ht="28.5" customHeight="1">
      <c r="A9" s="965"/>
      <c r="B9" s="965"/>
      <c r="C9" s="965"/>
      <c r="D9" s="980" t="s">
        <v>326</v>
      </c>
      <c r="E9" s="958"/>
      <c r="F9" s="959"/>
      <c r="G9" s="1008" t="s">
        <v>1029</v>
      </c>
      <c r="H9" s="958"/>
      <c r="I9" s="958"/>
      <c r="J9" s="958"/>
      <c r="K9" s="958"/>
      <c r="L9" s="959"/>
      <c r="M9" s="138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</row>
    <row r="10" spans="1:26" ht="15.75">
      <c r="A10" s="955"/>
      <c r="B10" s="955"/>
      <c r="C10" s="955"/>
      <c r="D10" s="172" t="s">
        <v>8</v>
      </c>
      <c r="E10" s="172" t="s">
        <v>9</v>
      </c>
      <c r="F10" s="172" t="s">
        <v>454</v>
      </c>
      <c r="G10" s="172" t="s">
        <v>8</v>
      </c>
      <c r="H10" s="172" t="s">
        <v>30</v>
      </c>
      <c r="I10" s="172" t="s">
        <v>9</v>
      </c>
      <c r="J10" s="172" t="s">
        <v>30</v>
      </c>
      <c r="K10" s="172" t="s">
        <v>454</v>
      </c>
      <c r="L10" s="172" t="s">
        <v>30</v>
      </c>
      <c r="M10" s="138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</row>
    <row r="11" spans="1:26">
      <c r="A11" s="115">
        <v>1</v>
      </c>
      <c r="B11" s="142">
        <v>2</v>
      </c>
      <c r="C11" s="142">
        <v>3</v>
      </c>
      <c r="D11" s="142">
        <v>4</v>
      </c>
      <c r="E11" s="142">
        <v>5</v>
      </c>
      <c r="F11" s="142">
        <v>6</v>
      </c>
      <c r="G11" s="142">
        <v>7</v>
      </c>
      <c r="H11" s="142">
        <v>8</v>
      </c>
      <c r="I11" s="142">
        <v>9</v>
      </c>
      <c r="J11" s="142">
        <v>10</v>
      </c>
      <c r="K11" s="142">
        <v>11</v>
      </c>
      <c r="L11" s="142">
        <v>12</v>
      </c>
      <c r="M11" s="214"/>
      <c r="N11" s="119"/>
      <c r="O11" s="119"/>
      <c r="P11" s="119"/>
      <c r="Q11" s="119"/>
      <c r="R11" s="119"/>
      <c r="S11" s="119"/>
      <c r="T11" s="119"/>
      <c r="U11" s="119"/>
      <c r="V11" s="119"/>
      <c r="W11" s="119"/>
      <c r="X11" s="119"/>
      <c r="Y11" s="119"/>
      <c r="Z11" s="119"/>
    </row>
    <row r="12" spans="1:26" ht="15.75">
      <c r="A12" s="423">
        <v>1</v>
      </c>
      <c r="B12" s="619" t="s">
        <v>500</v>
      </c>
      <c r="C12" s="620" t="str">
        <f>'12'!C11</f>
        <v>PASEBAN</v>
      </c>
      <c r="D12" s="424">
        <v>239</v>
      </c>
      <c r="E12" s="424">
        <v>231</v>
      </c>
      <c r="F12" s="589">
        <f t="shared" ref="F12:F23" si="0">SUM(D12:E12)</f>
        <v>470</v>
      </c>
      <c r="G12" s="589">
        <f t="shared" ref="G12:G23" si="1">D12</f>
        <v>239</v>
      </c>
      <c r="H12" s="621">
        <f t="shared" ref="H12:H23" si="2">G12/D12*100</f>
        <v>100</v>
      </c>
      <c r="I12" s="589">
        <f t="shared" ref="I12:I23" si="3">E12</f>
        <v>231</v>
      </c>
      <c r="J12" s="621">
        <f t="shared" ref="J12:J23" si="4">I12/E12*100</f>
        <v>100</v>
      </c>
      <c r="K12" s="622">
        <f t="shared" ref="K12:K23" si="5">SUM(G12+I12)</f>
        <v>470</v>
      </c>
      <c r="L12" s="623">
        <f t="shared" ref="L12:L23" si="6">K12/F12*100</f>
        <v>100</v>
      </c>
      <c r="M12" s="138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 ht="15.75">
      <c r="A13" s="423">
        <v>2</v>
      </c>
      <c r="B13" s="624"/>
      <c r="C13" s="620" t="str">
        <f>'12'!C12</f>
        <v>LEMAHBANG</v>
      </c>
      <c r="D13" s="424">
        <v>264</v>
      </c>
      <c r="E13" s="424">
        <v>219</v>
      </c>
      <c r="F13" s="589">
        <f t="shared" si="0"/>
        <v>483</v>
      </c>
      <c r="G13" s="589">
        <f t="shared" si="1"/>
        <v>264</v>
      </c>
      <c r="H13" s="621">
        <f t="shared" si="2"/>
        <v>100</v>
      </c>
      <c r="I13" s="589">
        <f t="shared" si="3"/>
        <v>219</v>
      </c>
      <c r="J13" s="621">
        <f t="shared" si="4"/>
        <v>100</v>
      </c>
      <c r="K13" s="622">
        <f t="shared" si="5"/>
        <v>483</v>
      </c>
      <c r="L13" s="623">
        <f t="shared" si="6"/>
        <v>100</v>
      </c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</row>
    <row r="14" spans="1:26" ht="15.75">
      <c r="A14" s="423">
        <v>3</v>
      </c>
      <c r="B14" s="624"/>
      <c r="C14" s="620" t="str">
        <f>'12'!C13</f>
        <v>KARANGBANGUN</v>
      </c>
      <c r="D14" s="424">
        <v>296</v>
      </c>
      <c r="E14" s="424">
        <v>266</v>
      </c>
      <c r="F14" s="589">
        <f t="shared" si="0"/>
        <v>562</v>
      </c>
      <c r="G14" s="589">
        <f t="shared" si="1"/>
        <v>296</v>
      </c>
      <c r="H14" s="621">
        <f t="shared" si="2"/>
        <v>100</v>
      </c>
      <c r="I14" s="589">
        <f t="shared" si="3"/>
        <v>266</v>
      </c>
      <c r="J14" s="621">
        <f t="shared" si="4"/>
        <v>100</v>
      </c>
      <c r="K14" s="622">
        <f t="shared" si="5"/>
        <v>562</v>
      </c>
      <c r="L14" s="623">
        <f t="shared" si="6"/>
        <v>100</v>
      </c>
      <c r="M14" s="102"/>
      <c r="N14" s="102"/>
      <c r="O14" s="304"/>
      <c r="P14" s="102"/>
      <c r="Q14" s="102"/>
      <c r="R14" s="304"/>
      <c r="S14" s="102"/>
      <c r="T14" s="102"/>
      <c r="U14" s="102"/>
      <c r="V14" s="102"/>
      <c r="W14" s="102"/>
      <c r="X14" s="102"/>
      <c r="Y14" s="102"/>
      <c r="Z14" s="102"/>
    </row>
    <row r="15" spans="1:26" ht="15.75">
      <c r="A15" s="423">
        <v>4</v>
      </c>
      <c r="B15" s="624"/>
      <c r="C15" s="620" t="str">
        <f>'12'!C14</f>
        <v>PLOSO</v>
      </c>
      <c r="D15" s="424">
        <v>264</v>
      </c>
      <c r="E15" s="424">
        <v>253</v>
      </c>
      <c r="F15" s="589">
        <f t="shared" si="0"/>
        <v>517</v>
      </c>
      <c r="G15" s="589">
        <f t="shared" si="1"/>
        <v>264</v>
      </c>
      <c r="H15" s="621">
        <f t="shared" si="2"/>
        <v>100</v>
      </c>
      <c r="I15" s="589">
        <f t="shared" si="3"/>
        <v>253</v>
      </c>
      <c r="J15" s="621">
        <f t="shared" si="4"/>
        <v>100</v>
      </c>
      <c r="K15" s="622">
        <f t="shared" si="5"/>
        <v>517</v>
      </c>
      <c r="L15" s="623">
        <f t="shared" si="6"/>
        <v>100</v>
      </c>
      <c r="M15" s="102"/>
      <c r="N15" s="102"/>
      <c r="O15" s="304"/>
      <c r="P15" s="102"/>
      <c r="Q15" s="102"/>
      <c r="R15" s="304"/>
      <c r="S15" s="102"/>
      <c r="T15" s="102"/>
      <c r="U15" s="102"/>
      <c r="V15" s="102"/>
      <c r="W15" s="102"/>
      <c r="X15" s="102"/>
      <c r="Y15" s="102"/>
      <c r="Z15" s="102"/>
    </row>
    <row r="16" spans="1:26" ht="15.75">
      <c r="A16" s="423">
        <v>5</v>
      </c>
      <c r="B16" s="624"/>
      <c r="C16" s="620" t="str">
        <f>'12'!C15</f>
        <v>GIRIWONDO</v>
      </c>
      <c r="D16" s="424">
        <v>282</v>
      </c>
      <c r="E16" s="424">
        <v>260</v>
      </c>
      <c r="F16" s="589">
        <f t="shared" si="0"/>
        <v>542</v>
      </c>
      <c r="G16" s="589">
        <f t="shared" si="1"/>
        <v>282</v>
      </c>
      <c r="H16" s="621">
        <f t="shared" si="2"/>
        <v>100</v>
      </c>
      <c r="I16" s="589">
        <f t="shared" si="3"/>
        <v>260</v>
      </c>
      <c r="J16" s="621">
        <f t="shared" si="4"/>
        <v>100</v>
      </c>
      <c r="K16" s="622">
        <f t="shared" si="5"/>
        <v>542</v>
      </c>
      <c r="L16" s="623">
        <f t="shared" si="6"/>
        <v>100</v>
      </c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</row>
    <row r="17" spans="1:26" ht="15.75">
      <c r="A17" s="423">
        <v>6</v>
      </c>
      <c r="B17" s="624"/>
      <c r="C17" s="620" t="str">
        <f>'12'!C16</f>
        <v>KADIPIRO</v>
      </c>
      <c r="D17" s="424">
        <v>301</v>
      </c>
      <c r="E17" s="424">
        <v>317</v>
      </c>
      <c r="F17" s="589">
        <f t="shared" si="0"/>
        <v>618</v>
      </c>
      <c r="G17" s="589">
        <f t="shared" si="1"/>
        <v>301</v>
      </c>
      <c r="H17" s="621">
        <f t="shared" si="2"/>
        <v>100</v>
      </c>
      <c r="I17" s="589">
        <f t="shared" si="3"/>
        <v>317</v>
      </c>
      <c r="J17" s="621">
        <f t="shared" si="4"/>
        <v>100</v>
      </c>
      <c r="K17" s="622">
        <f t="shared" si="5"/>
        <v>618</v>
      </c>
      <c r="L17" s="623">
        <f t="shared" si="6"/>
        <v>100</v>
      </c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</row>
    <row r="18" spans="1:26" ht="15.75">
      <c r="A18" s="423">
        <v>7</v>
      </c>
      <c r="B18" s="624"/>
      <c r="C18" s="620" t="str">
        <f>'12'!C17</f>
        <v>JUMANTORO</v>
      </c>
      <c r="D18" s="424">
        <v>346</v>
      </c>
      <c r="E18" s="424">
        <v>360</v>
      </c>
      <c r="F18" s="589">
        <f t="shared" si="0"/>
        <v>706</v>
      </c>
      <c r="G18" s="589">
        <f t="shared" si="1"/>
        <v>346</v>
      </c>
      <c r="H18" s="621">
        <f t="shared" si="2"/>
        <v>100</v>
      </c>
      <c r="I18" s="589">
        <f t="shared" si="3"/>
        <v>360</v>
      </c>
      <c r="J18" s="621">
        <f t="shared" si="4"/>
        <v>100</v>
      </c>
      <c r="K18" s="622">
        <f t="shared" si="5"/>
        <v>706</v>
      </c>
      <c r="L18" s="623">
        <f t="shared" si="6"/>
        <v>100</v>
      </c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</row>
    <row r="19" spans="1:26" ht="15.75">
      <c r="A19" s="423">
        <v>8</v>
      </c>
      <c r="B19" s="624"/>
      <c r="C19" s="620" t="str">
        <f>'12'!C18</f>
        <v>KEDAWUNG</v>
      </c>
      <c r="D19" s="424">
        <v>320</v>
      </c>
      <c r="E19" s="424">
        <v>260</v>
      </c>
      <c r="F19" s="589">
        <f t="shared" si="0"/>
        <v>580</v>
      </c>
      <c r="G19" s="589">
        <f t="shared" si="1"/>
        <v>320</v>
      </c>
      <c r="H19" s="621">
        <f t="shared" si="2"/>
        <v>100</v>
      </c>
      <c r="I19" s="589">
        <f t="shared" si="3"/>
        <v>260</v>
      </c>
      <c r="J19" s="621">
        <f t="shared" si="4"/>
        <v>100</v>
      </c>
      <c r="K19" s="622">
        <f t="shared" si="5"/>
        <v>580</v>
      </c>
      <c r="L19" s="623">
        <f t="shared" si="6"/>
        <v>100</v>
      </c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</row>
    <row r="20" spans="1:26" ht="15.75">
      <c r="A20" s="423">
        <v>9</v>
      </c>
      <c r="B20" s="624"/>
      <c r="C20" s="620" t="str">
        <f>'12'!C19</f>
        <v>BAKALAN</v>
      </c>
      <c r="D20" s="424">
        <v>249</v>
      </c>
      <c r="E20" s="424">
        <v>221</v>
      </c>
      <c r="F20" s="589">
        <f t="shared" si="0"/>
        <v>470</v>
      </c>
      <c r="G20" s="589">
        <f t="shared" si="1"/>
        <v>249</v>
      </c>
      <c r="H20" s="621">
        <f t="shared" si="2"/>
        <v>100</v>
      </c>
      <c r="I20" s="589">
        <f t="shared" si="3"/>
        <v>221</v>
      </c>
      <c r="J20" s="621">
        <f t="shared" si="4"/>
        <v>100</v>
      </c>
      <c r="K20" s="622">
        <f t="shared" si="5"/>
        <v>470</v>
      </c>
      <c r="L20" s="623">
        <f t="shared" si="6"/>
        <v>100</v>
      </c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</row>
    <row r="21" spans="1:26" ht="15.75" customHeight="1">
      <c r="A21" s="423">
        <v>10</v>
      </c>
      <c r="B21" s="624"/>
      <c r="C21" s="620" t="str">
        <f>'12'!C20</f>
        <v>JUMAPOLO</v>
      </c>
      <c r="D21" s="424">
        <v>494</v>
      </c>
      <c r="E21" s="424">
        <v>459</v>
      </c>
      <c r="F21" s="589">
        <f t="shared" si="0"/>
        <v>953</v>
      </c>
      <c r="G21" s="589">
        <f t="shared" si="1"/>
        <v>494</v>
      </c>
      <c r="H21" s="621">
        <f t="shared" si="2"/>
        <v>100</v>
      </c>
      <c r="I21" s="589">
        <f t="shared" si="3"/>
        <v>459</v>
      </c>
      <c r="J21" s="621">
        <f t="shared" si="4"/>
        <v>100</v>
      </c>
      <c r="K21" s="622">
        <f t="shared" si="5"/>
        <v>953</v>
      </c>
      <c r="L21" s="623">
        <f t="shared" si="6"/>
        <v>100</v>
      </c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</row>
    <row r="22" spans="1:26" ht="15.75" customHeight="1">
      <c r="A22" s="423">
        <v>11</v>
      </c>
      <c r="B22" s="624"/>
      <c r="C22" s="620" t="str">
        <f>'12'!C21</f>
        <v>KWANGSAN</v>
      </c>
      <c r="D22" s="424">
        <v>378</v>
      </c>
      <c r="E22" s="424">
        <v>339</v>
      </c>
      <c r="F22" s="589">
        <f t="shared" si="0"/>
        <v>717</v>
      </c>
      <c r="G22" s="589">
        <f t="shared" si="1"/>
        <v>378</v>
      </c>
      <c r="H22" s="621">
        <f t="shared" si="2"/>
        <v>100</v>
      </c>
      <c r="I22" s="589">
        <f t="shared" si="3"/>
        <v>339</v>
      </c>
      <c r="J22" s="621">
        <f t="shared" si="4"/>
        <v>100</v>
      </c>
      <c r="K22" s="622">
        <f t="shared" si="5"/>
        <v>717</v>
      </c>
      <c r="L22" s="623">
        <f t="shared" si="6"/>
        <v>100</v>
      </c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</row>
    <row r="23" spans="1:26" ht="15.75" customHeight="1">
      <c r="A23" s="423">
        <v>12</v>
      </c>
      <c r="B23" s="624"/>
      <c r="C23" s="620" t="str">
        <f>'12'!C22</f>
        <v>JATIREJO</v>
      </c>
      <c r="D23" s="424">
        <v>331</v>
      </c>
      <c r="E23" s="424">
        <v>343</v>
      </c>
      <c r="F23" s="589">
        <f t="shared" si="0"/>
        <v>674</v>
      </c>
      <c r="G23" s="589">
        <f t="shared" si="1"/>
        <v>331</v>
      </c>
      <c r="H23" s="621">
        <f t="shared" si="2"/>
        <v>100</v>
      </c>
      <c r="I23" s="589">
        <f t="shared" si="3"/>
        <v>343</v>
      </c>
      <c r="J23" s="621">
        <f t="shared" si="4"/>
        <v>100</v>
      </c>
      <c r="K23" s="622">
        <f t="shared" si="5"/>
        <v>674</v>
      </c>
      <c r="L23" s="623">
        <f t="shared" si="6"/>
        <v>100</v>
      </c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</row>
    <row r="24" spans="1:26" ht="15.75" customHeight="1">
      <c r="A24" s="235"/>
      <c r="B24" s="374"/>
      <c r="C24" s="625"/>
      <c r="D24" s="626"/>
      <c r="E24" s="626"/>
      <c r="F24" s="626"/>
      <c r="G24" s="589"/>
      <c r="H24" s="621"/>
      <c r="I24" s="589"/>
      <c r="J24" s="621"/>
      <c r="K24" s="589"/>
      <c r="L24" s="627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</row>
    <row r="25" spans="1:26" ht="15.75" customHeight="1">
      <c r="A25" s="156" t="s">
        <v>591</v>
      </c>
      <c r="B25" s="628"/>
      <c r="C25" s="215"/>
      <c r="D25" s="217">
        <f t="shared" ref="D25:G25" si="7">SUM(D12:D24)</f>
        <v>3764</v>
      </c>
      <c r="E25" s="217">
        <f t="shared" si="7"/>
        <v>3528</v>
      </c>
      <c r="F25" s="217">
        <f t="shared" si="7"/>
        <v>7292</v>
      </c>
      <c r="G25" s="419">
        <f t="shared" si="7"/>
        <v>3764</v>
      </c>
      <c r="H25" s="629">
        <f>G25/D25*100</f>
        <v>100</v>
      </c>
      <c r="I25" s="419">
        <f>SUM(I12:I24)</f>
        <v>3528</v>
      </c>
      <c r="J25" s="629">
        <f>I25/E25*100</f>
        <v>100</v>
      </c>
      <c r="K25" s="419">
        <f>SUM(G25,I25)</f>
        <v>7292</v>
      </c>
      <c r="L25" s="630">
        <f>K25/F25*100</f>
        <v>100</v>
      </c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</row>
    <row r="26" spans="1:26" ht="15.75" customHeight="1">
      <c r="A26" s="162"/>
      <c r="B26" s="162"/>
      <c r="C26" s="631"/>
      <c r="D26" s="632"/>
      <c r="E26" s="633"/>
      <c r="F26" s="631"/>
      <c r="G26" s="162"/>
      <c r="H26" s="162"/>
      <c r="I26" s="162"/>
      <c r="J26" s="162"/>
      <c r="K26" s="162"/>
      <c r="L26" s="16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</row>
    <row r="27" spans="1:26" ht="15.75" customHeight="1">
      <c r="A27" s="137" t="s">
        <v>710</v>
      </c>
      <c r="B27" s="102"/>
      <c r="C27" s="102"/>
      <c r="D27" s="102"/>
      <c r="E27" s="102"/>
      <c r="F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</row>
    <row r="28" spans="1:26" ht="15.75" customHeight="1">
      <c r="A28" s="102"/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</row>
    <row r="29" spans="1:26" ht="15.75" customHeight="1">
      <c r="A29" s="102"/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</row>
    <row r="30" spans="1:26" ht="15.75" customHeight="1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</row>
    <row r="31" spans="1:26" ht="15.75" customHeight="1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</row>
    <row r="32" spans="1:26" ht="15.75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</row>
    <row r="33" spans="1:26" ht="15.75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</row>
    <row r="34" spans="1:26" ht="15.7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</row>
    <row r="35" spans="1:26" ht="15.7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 spans="1:26" ht="18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</row>
    <row r="37" spans="1:26" ht="15.7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</row>
    <row r="38" spans="1:26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</row>
    <row r="39" spans="1:26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</row>
    <row r="40" spans="1:26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</row>
    <row r="41" spans="1:26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</row>
    <row r="42" spans="1:26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</row>
    <row r="43" spans="1:26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 spans="1:26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</row>
    <row r="45" spans="1:26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 spans="1:26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 spans="1:26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26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 spans="1:26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spans="1:26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 spans="1:26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 spans="1:26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 spans="1:26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spans="1:26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 spans="1:26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 spans="1:26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 spans="1:26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spans="1:26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 spans="1:26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 spans="1:26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 spans="1:26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spans="1:26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 spans="1:26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 spans="1:26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 spans="1:26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spans="1:26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 spans="1:26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 spans="1:26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 spans="1:26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 spans="1:26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 spans="1:26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 spans="1:26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 spans="1:26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 spans="1:26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 spans="1:26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 spans="1:26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 spans="1:26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 spans="1:26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 spans="1:26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 spans="1:26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 spans="1:26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 spans="1:26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 spans="1:26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 spans="1:26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 spans="1:26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 spans="1:26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 spans="1:26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 spans="1:26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 spans="1:26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 spans="1:26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 spans="1:26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 spans="1:26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 spans="1:26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 spans="1:2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 spans="1:26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 spans="1:26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 spans="1:26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 spans="1:26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 spans="1:26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 spans="1:26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 spans="1:26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 spans="1:26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 spans="1:26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 spans="1:26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 spans="1:26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 spans="1:26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 spans="1:26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 spans="1:26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 spans="1:26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 spans="1:26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 spans="1:26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 spans="1:26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 spans="1:26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 spans="1:26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 spans="1:26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 spans="1:26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 spans="1:26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 spans="1:26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 spans="1:26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 spans="1:26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 spans="1:26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 spans="1:26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 spans="1:26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 spans="1:26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 spans="1:26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 spans="1:26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 spans="1:26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 spans="1:26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 spans="1:26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 spans="1:26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 spans="1:26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 spans="1:26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 spans="1:26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 spans="1:26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 spans="1:26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 spans="1:26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 spans="1:26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 spans="1:26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 spans="1:26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 spans="1:26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 spans="1:26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 spans="1:26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 spans="1:26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 spans="1:26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 spans="1:26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 spans="1:26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 spans="1:26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 spans="1:26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 spans="1:26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 spans="1:26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 spans="1:26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 spans="1:26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 spans="1:26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 spans="1:26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 spans="1:26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 spans="1:26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 spans="1:26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 spans="1:26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 spans="1:26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 spans="1:26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 spans="1:26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 spans="1:26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 spans="1:26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 spans="1:26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 spans="1:26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 spans="1:26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 spans="1:26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 spans="1:26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 spans="1:26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 spans="1:26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 spans="1:26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 spans="1:26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 spans="1:26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 spans="1:26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 spans="1:26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 spans="1:26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 spans="1:26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 spans="1:26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 spans="1:26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 spans="1:26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 spans="1:26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 spans="1:26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 spans="1:26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 spans="1:26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 spans="1:26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 spans="1:26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 spans="1:26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 spans="1:26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 spans="1:26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 spans="1:26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 spans="1:26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 spans="1:26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 spans="1:26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 spans="1:26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 spans="1:26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 spans="1:26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 spans="1:26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 spans="1:26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 spans="1:26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 spans="1:26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 spans="1:26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 spans="1:26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 spans="1:26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 spans="1:26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 spans="1:26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 spans="1:26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 spans="1:26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 spans="1:26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 spans="1:26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 spans="1:26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 spans="1:26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 spans="1:26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 spans="1:26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 spans="1:26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 spans="1:26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 spans="1:26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</row>
    <row r="222" spans="1:26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</row>
    <row r="223" spans="1:26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</row>
    <row r="224" spans="1:26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</row>
    <row r="225" spans="1:12" ht="15.75" customHeight="1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</row>
    <row r="226" spans="1:12" ht="15.75" customHeight="1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</row>
    <row r="227" spans="1:12" ht="15.75" customHeight="1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</row>
    <row r="228" spans="1:12" ht="15.75" customHeight="1">
      <c r="A228" s="102"/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</row>
    <row r="229" spans="1:12" ht="15.75" customHeight="1">
      <c r="A229" s="102"/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</row>
    <row r="230" spans="1:12" ht="15.75" customHeight="1">
      <c r="A230" s="102"/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</row>
    <row r="231" spans="1:12" ht="15.75" customHeight="1"/>
    <row r="232" spans="1:12" ht="15.75" customHeight="1"/>
    <row r="233" spans="1:12" ht="15.75" customHeight="1"/>
    <row r="234" spans="1:12" ht="15.75" customHeight="1"/>
    <row r="235" spans="1:12" ht="15.75" customHeight="1"/>
    <row r="236" spans="1:12" ht="15.75" customHeight="1"/>
    <row r="237" spans="1:12" ht="15.75" customHeight="1"/>
    <row r="238" spans="1:12" ht="15.75" customHeight="1"/>
    <row r="239" spans="1:12" ht="15.75" customHeight="1"/>
    <row r="240" spans="1:12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3:L3"/>
    <mergeCell ref="A7:A10"/>
    <mergeCell ref="B7:B10"/>
    <mergeCell ref="C7:C10"/>
    <mergeCell ref="D7:L8"/>
    <mergeCell ref="D9:F9"/>
    <mergeCell ref="G9:L9"/>
  </mergeCells>
  <printOptions horizontalCentered="1"/>
  <pageMargins left="1.7" right="0.9" top="1.1499999999999999" bottom="0.9" header="0" footer="0"/>
  <pageSetup paperSize="9"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1000"/>
  <sheetViews>
    <sheetView workbookViewId="0"/>
  </sheetViews>
  <sheetFormatPr defaultColWidth="14.42578125" defaultRowHeight="15" customHeight="1"/>
  <cols>
    <col min="1" max="1" width="7.42578125" customWidth="1"/>
    <col min="2" max="2" width="20.5703125" customWidth="1"/>
    <col min="3" max="3" width="23.140625" customWidth="1"/>
    <col min="4" max="5" width="20.5703125" customWidth="1"/>
    <col min="6" max="8" width="20.7109375" customWidth="1"/>
    <col min="9" max="11" width="20.5703125" customWidth="1"/>
    <col min="12" max="12" width="26" customWidth="1"/>
    <col min="13" max="13" width="20.5703125" customWidth="1"/>
    <col min="14" max="26" width="8.7109375" customWidth="1"/>
  </cols>
  <sheetData>
    <row r="1" spans="1:26" ht="12.75" customHeight="1">
      <c r="A1" s="100" t="s">
        <v>1030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59"/>
      <c r="U1" s="459"/>
      <c r="V1" s="459"/>
      <c r="W1" s="459"/>
      <c r="X1" s="459"/>
      <c r="Y1" s="459"/>
      <c r="Z1" s="459"/>
    </row>
    <row r="2" spans="1:26" ht="12.75" customHeight="1">
      <c r="A2" s="634"/>
      <c r="B2" s="634"/>
      <c r="C2" s="634"/>
      <c r="D2" s="634"/>
      <c r="E2" s="634"/>
      <c r="F2" s="634"/>
      <c r="G2" s="634"/>
      <c r="H2" s="634"/>
      <c r="I2" s="634"/>
      <c r="J2" s="634"/>
      <c r="K2" s="634"/>
      <c r="L2" s="634"/>
      <c r="M2" s="634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</row>
    <row r="3" spans="1:26" ht="16.5" customHeight="1">
      <c r="A3" s="1047" t="s">
        <v>1031</v>
      </c>
      <c r="B3" s="953"/>
      <c r="C3" s="953"/>
      <c r="D3" s="953"/>
      <c r="E3" s="953"/>
      <c r="F3" s="953"/>
      <c r="G3" s="953"/>
      <c r="H3" s="953"/>
      <c r="I3" s="953"/>
      <c r="J3" s="953"/>
      <c r="K3" s="953"/>
      <c r="L3" s="953"/>
      <c r="M3" s="953"/>
      <c r="N3" s="635"/>
      <c r="O3" s="635"/>
      <c r="P3" s="635"/>
      <c r="Q3" s="635"/>
      <c r="R3" s="635"/>
      <c r="S3" s="635"/>
      <c r="T3" s="635"/>
      <c r="U3" s="635"/>
      <c r="V3" s="635"/>
      <c r="W3" s="635"/>
      <c r="X3" s="635"/>
      <c r="Y3" s="635"/>
      <c r="Z3" s="635"/>
    </row>
    <row r="4" spans="1:26" ht="16.5" customHeight="1">
      <c r="A4" s="288"/>
      <c r="B4" s="288"/>
      <c r="C4" s="288"/>
      <c r="D4" s="288"/>
      <c r="E4" s="286"/>
      <c r="F4" s="286"/>
      <c r="G4" s="139" t="str">
        <f>'1'!$E$5</f>
        <v>KABUPATEN/KOTA</v>
      </c>
      <c r="H4" s="105" t="str">
        <f>'1'!$F$5</f>
        <v>KARANGANYAR</v>
      </c>
      <c r="I4" s="288"/>
      <c r="J4" s="288"/>
      <c r="K4" s="288"/>
      <c r="L4" s="288"/>
      <c r="M4" s="288"/>
      <c r="N4" s="635"/>
      <c r="O4" s="635"/>
      <c r="P4" s="635"/>
      <c r="Q4" s="635"/>
      <c r="R4" s="635"/>
      <c r="S4" s="635"/>
      <c r="T4" s="635"/>
      <c r="U4" s="635"/>
      <c r="V4" s="635"/>
      <c r="W4" s="635"/>
      <c r="X4" s="635"/>
      <c r="Y4" s="635"/>
      <c r="Z4" s="635"/>
    </row>
    <row r="5" spans="1:26" ht="12.75" customHeight="1">
      <c r="A5" s="288"/>
      <c r="B5" s="288"/>
      <c r="C5" s="288"/>
      <c r="D5" s="288"/>
      <c r="E5" s="286"/>
      <c r="F5" s="286"/>
      <c r="G5" s="139" t="str">
        <f>'1'!$E$6</f>
        <v>TAHUN</v>
      </c>
      <c r="H5" s="105">
        <f>'1'!$F$6</f>
        <v>2023</v>
      </c>
      <c r="I5" s="288"/>
      <c r="J5" s="288"/>
      <c r="K5" s="288"/>
      <c r="L5" s="288"/>
      <c r="M5" s="288"/>
      <c r="N5" s="635"/>
      <c r="O5" s="635"/>
      <c r="P5" s="635"/>
      <c r="Q5" s="635"/>
      <c r="R5" s="635"/>
      <c r="S5" s="635"/>
      <c r="T5" s="635"/>
      <c r="U5" s="635"/>
      <c r="V5" s="635"/>
      <c r="W5" s="635"/>
      <c r="X5" s="635"/>
      <c r="Y5" s="635"/>
      <c r="Z5" s="635"/>
    </row>
    <row r="6" spans="1:26" ht="12.75" customHeight="1">
      <c r="A6" s="636"/>
      <c r="B6" s="636"/>
      <c r="C6" s="636"/>
      <c r="D6" s="636"/>
      <c r="E6" s="636"/>
      <c r="F6" s="636"/>
      <c r="G6" s="636"/>
      <c r="H6" s="636"/>
      <c r="I6" s="636"/>
      <c r="J6" s="636"/>
      <c r="K6" s="636"/>
      <c r="L6" s="636"/>
      <c r="M6" s="636"/>
      <c r="N6" s="459"/>
      <c r="O6" s="459"/>
      <c r="P6" s="459"/>
      <c r="Q6" s="459"/>
      <c r="R6" s="459"/>
      <c r="S6" s="459"/>
      <c r="T6" s="459"/>
      <c r="U6" s="459"/>
      <c r="V6" s="459"/>
      <c r="W6" s="459"/>
      <c r="X6" s="459"/>
      <c r="Y6" s="459"/>
      <c r="Z6" s="459"/>
    </row>
    <row r="7" spans="1:26" ht="20.25" customHeight="1">
      <c r="A7" s="1048" t="s">
        <v>4</v>
      </c>
      <c r="B7" s="1048" t="s">
        <v>498</v>
      </c>
      <c r="C7" s="1048" t="str">
        <f>'12'!C7</f>
        <v>DESA</v>
      </c>
      <c r="D7" s="1049" t="s">
        <v>498</v>
      </c>
      <c r="E7" s="967"/>
      <c r="F7" s="967"/>
      <c r="G7" s="967"/>
      <c r="H7" s="967"/>
      <c r="I7" s="967"/>
      <c r="J7" s="967"/>
      <c r="K7" s="967"/>
      <c r="L7" s="967"/>
      <c r="M7" s="968"/>
      <c r="N7" s="637"/>
      <c r="O7" s="637"/>
      <c r="P7" s="637"/>
      <c r="Q7" s="637"/>
      <c r="R7" s="637"/>
      <c r="S7" s="637"/>
      <c r="T7" s="637"/>
      <c r="U7" s="459"/>
      <c r="V7" s="459"/>
      <c r="W7" s="459"/>
      <c r="X7" s="459"/>
      <c r="Y7" s="459"/>
      <c r="Z7" s="459"/>
    </row>
    <row r="8" spans="1:26" ht="63" customHeight="1">
      <c r="A8" s="955"/>
      <c r="B8" s="955"/>
      <c r="C8" s="955"/>
      <c r="D8" s="638" t="s">
        <v>1032</v>
      </c>
      <c r="E8" s="638" t="s">
        <v>1033</v>
      </c>
      <c r="F8" s="638" t="s">
        <v>1034</v>
      </c>
      <c r="G8" s="638" t="s">
        <v>1035</v>
      </c>
      <c r="H8" s="638" t="s">
        <v>1036</v>
      </c>
      <c r="I8" s="638" t="s">
        <v>1037</v>
      </c>
      <c r="J8" s="638" t="s">
        <v>1038</v>
      </c>
      <c r="K8" s="638" t="s">
        <v>1039</v>
      </c>
      <c r="L8" s="638" t="s">
        <v>1040</v>
      </c>
      <c r="M8" s="638" t="s">
        <v>1041</v>
      </c>
      <c r="N8" s="459"/>
      <c r="O8" s="459"/>
      <c r="P8" s="459"/>
      <c r="Q8" s="459"/>
      <c r="R8" s="459"/>
      <c r="S8" s="459"/>
      <c r="T8" s="459"/>
      <c r="U8" s="459"/>
      <c r="V8" s="459"/>
      <c r="W8" s="459"/>
      <c r="X8" s="459"/>
      <c r="Y8" s="459"/>
      <c r="Z8" s="459"/>
    </row>
    <row r="9" spans="1:26" ht="12.75" customHeight="1">
      <c r="A9" s="115">
        <v>1</v>
      </c>
      <c r="B9" s="142">
        <v>2</v>
      </c>
      <c r="C9" s="115">
        <v>3</v>
      </c>
      <c r="D9" s="115">
        <v>4</v>
      </c>
      <c r="E9" s="115">
        <v>5</v>
      </c>
      <c r="F9" s="115">
        <v>6</v>
      </c>
      <c r="G9" s="115">
        <v>7</v>
      </c>
      <c r="H9" s="115">
        <v>8</v>
      </c>
      <c r="I9" s="115">
        <v>9</v>
      </c>
      <c r="J9" s="115">
        <v>10</v>
      </c>
      <c r="K9" s="115">
        <v>11</v>
      </c>
      <c r="L9" s="115">
        <v>12</v>
      </c>
      <c r="M9" s="115">
        <v>13</v>
      </c>
      <c r="N9" s="459"/>
      <c r="O9" s="459"/>
      <c r="P9" s="459"/>
      <c r="Q9" s="459"/>
      <c r="R9" s="459"/>
      <c r="S9" s="459"/>
      <c r="T9" s="459"/>
      <c r="U9" s="459"/>
      <c r="V9" s="459"/>
      <c r="W9" s="459"/>
      <c r="X9" s="459"/>
      <c r="Y9" s="459"/>
      <c r="Z9" s="459"/>
    </row>
    <row r="10" spans="1:26" ht="15" customHeight="1">
      <c r="A10" s="487">
        <v>1</v>
      </c>
      <c r="B10" s="199" t="str">
        <f>'9'!B9</f>
        <v>JUMAPOLO</v>
      </c>
      <c r="C10" s="422" t="str">
        <f>'29'!C11</f>
        <v>PASEBAN</v>
      </c>
      <c r="D10" s="639">
        <v>4</v>
      </c>
      <c r="E10" s="122">
        <v>12</v>
      </c>
      <c r="F10" s="122">
        <v>1</v>
      </c>
      <c r="G10" s="122">
        <v>1</v>
      </c>
      <c r="H10" s="122">
        <v>12</v>
      </c>
      <c r="I10" s="122">
        <v>1</v>
      </c>
      <c r="J10" s="122">
        <v>2</v>
      </c>
      <c r="K10" s="122">
        <v>0</v>
      </c>
      <c r="L10" s="122">
        <v>0</v>
      </c>
      <c r="M10" s="122">
        <v>2</v>
      </c>
      <c r="N10" s="459"/>
      <c r="O10" s="459"/>
      <c r="P10" s="459"/>
      <c r="Q10" s="459"/>
      <c r="R10" s="459"/>
      <c r="S10" s="459"/>
      <c r="T10" s="459"/>
      <c r="U10" s="459"/>
      <c r="V10" s="459"/>
      <c r="W10" s="459"/>
      <c r="X10" s="459"/>
      <c r="Y10" s="459"/>
      <c r="Z10" s="459"/>
    </row>
    <row r="11" spans="1:26" ht="15" customHeight="1">
      <c r="A11" s="487">
        <v>2</v>
      </c>
      <c r="B11" s="199"/>
      <c r="C11" s="422" t="str">
        <f>'29'!C12</f>
        <v>LEMAHBANG</v>
      </c>
      <c r="D11" s="639">
        <v>4</v>
      </c>
      <c r="E11" s="122">
        <v>12</v>
      </c>
      <c r="F11" s="122">
        <v>1</v>
      </c>
      <c r="G11" s="122">
        <v>1</v>
      </c>
      <c r="H11" s="122">
        <v>12</v>
      </c>
      <c r="I11" s="122">
        <v>1</v>
      </c>
      <c r="J11" s="122">
        <v>2</v>
      </c>
      <c r="K11" s="122">
        <v>0</v>
      </c>
      <c r="L11" s="122">
        <v>0</v>
      </c>
      <c r="M11" s="122">
        <v>2</v>
      </c>
      <c r="N11" s="459"/>
      <c r="O11" s="459"/>
      <c r="P11" s="459"/>
      <c r="Q11" s="459"/>
      <c r="R11" s="459"/>
      <c r="S11" s="459"/>
      <c r="T11" s="459"/>
      <c r="U11" s="459"/>
      <c r="V11" s="459"/>
      <c r="W11" s="459"/>
      <c r="X11" s="459"/>
      <c r="Y11" s="459"/>
      <c r="Z11" s="459"/>
    </row>
    <row r="12" spans="1:26" ht="15" customHeight="1">
      <c r="A12" s="487">
        <v>3</v>
      </c>
      <c r="B12" s="199"/>
      <c r="C12" s="422" t="str">
        <f>'29'!C13</f>
        <v>KARANGBANGUN</v>
      </c>
      <c r="D12" s="639">
        <v>4</v>
      </c>
      <c r="E12" s="122">
        <v>12</v>
      </c>
      <c r="F12" s="122">
        <v>1</v>
      </c>
      <c r="G12" s="122">
        <v>1</v>
      </c>
      <c r="H12" s="122">
        <v>12</v>
      </c>
      <c r="I12" s="122">
        <v>1</v>
      </c>
      <c r="J12" s="122">
        <v>2</v>
      </c>
      <c r="K12" s="122">
        <v>0</v>
      </c>
      <c r="L12" s="122">
        <v>0</v>
      </c>
      <c r="M12" s="122">
        <v>2</v>
      </c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</row>
    <row r="13" spans="1:26" ht="15" customHeight="1">
      <c r="A13" s="487">
        <v>4</v>
      </c>
      <c r="B13" s="199"/>
      <c r="C13" s="422" t="str">
        <f>'29'!C14</f>
        <v>PLOSO</v>
      </c>
      <c r="D13" s="639">
        <v>4</v>
      </c>
      <c r="E13" s="122">
        <v>12</v>
      </c>
      <c r="F13" s="122">
        <v>1</v>
      </c>
      <c r="G13" s="122">
        <v>1</v>
      </c>
      <c r="H13" s="122">
        <v>12</v>
      </c>
      <c r="I13" s="122">
        <v>1</v>
      </c>
      <c r="J13" s="122">
        <v>2</v>
      </c>
      <c r="K13" s="122">
        <v>0</v>
      </c>
      <c r="L13" s="122">
        <v>0</v>
      </c>
      <c r="M13" s="122">
        <v>2</v>
      </c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</row>
    <row r="14" spans="1:26" ht="15" customHeight="1">
      <c r="A14" s="487">
        <v>5</v>
      </c>
      <c r="B14" s="199"/>
      <c r="C14" s="422" t="str">
        <f>'29'!C15</f>
        <v>GIRIWONDO</v>
      </c>
      <c r="D14" s="639">
        <v>4</v>
      </c>
      <c r="E14" s="122">
        <v>12</v>
      </c>
      <c r="F14" s="122">
        <v>1</v>
      </c>
      <c r="G14" s="122">
        <v>1</v>
      </c>
      <c r="H14" s="122">
        <v>12</v>
      </c>
      <c r="I14" s="122">
        <v>1</v>
      </c>
      <c r="J14" s="122">
        <v>3</v>
      </c>
      <c r="K14" s="122">
        <v>0</v>
      </c>
      <c r="L14" s="122">
        <v>0</v>
      </c>
      <c r="M14" s="122">
        <v>3</v>
      </c>
      <c r="N14" s="459"/>
      <c r="O14" s="459"/>
      <c r="P14" s="459"/>
      <c r="Q14" s="459"/>
      <c r="R14" s="459"/>
      <c r="S14" s="459"/>
      <c r="T14" s="459"/>
      <c r="U14" s="459"/>
      <c r="V14" s="459"/>
      <c r="W14" s="459"/>
      <c r="X14" s="459"/>
      <c r="Y14" s="459"/>
      <c r="Z14" s="459"/>
    </row>
    <row r="15" spans="1:26" ht="15" customHeight="1">
      <c r="A15" s="487">
        <v>6</v>
      </c>
      <c r="B15" s="199"/>
      <c r="C15" s="422" t="str">
        <f>'29'!C16</f>
        <v>KADIPIRO</v>
      </c>
      <c r="D15" s="639">
        <v>4</v>
      </c>
      <c r="E15" s="122">
        <v>12</v>
      </c>
      <c r="F15" s="122">
        <v>1</v>
      </c>
      <c r="G15" s="122">
        <v>1</v>
      </c>
      <c r="H15" s="122">
        <v>12</v>
      </c>
      <c r="I15" s="122">
        <v>1</v>
      </c>
      <c r="J15" s="122">
        <v>3</v>
      </c>
      <c r="K15" s="122">
        <v>0</v>
      </c>
      <c r="L15" s="122">
        <v>0</v>
      </c>
      <c r="M15" s="122">
        <v>3</v>
      </c>
      <c r="N15" s="459"/>
      <c r="O15" s="459"/>
      <c r="P15" s="459"/>
      <c r="Q15" s="459"/>
      <c r="R15" s="459"/>
      <c r="S15" s="459"/>
      <c r="T15" s="459"/>
      <c r="U15" s="459"/>
      <c r="V15" s="459"/>
      <c r="W15" s="459"/>
      <c r="X15" s="459"/>
      <c r="Y15" s="459"/>
      <c r="Z15" s="459"/>
    </row>
    <row r="16" spans="1:26" ht="15" customHeight="1">
      <c r="A16" s="487">
        <v>7</v>
      </c>
      <c r="B16" s="199"/>
      <c r="C16" s="422" t="str">
        <f>'29'!C17</f>
        <v>JUMANTORO</v>
      </c>
      <c r="D16" s="639">
        <v>4</v>
      </c>
      <c r="E16" s="122">
        <v>12</v>
      </c>
      <c r="F16" s="122">
        <v>1</v>
      </c>
      <c r="G16" s="122">
        <v>1</v>
      </c>
      <c r="H16" s="122">
        <v>12</v>
      </c>
      <c r="I16" s="122">
        <v>1</v>
      </c>
      <c r="J16" s="122">
        <v>3</v>
      </c>
      <c r="K16" s="122">
        <v>0</v>
      </c>
      <c r="L16" s="122">
        <v>0</v>
      </c>
      <c r="M16" s="122">
        <v>3</v>
      </c>
      <c r="N16" s="459"/>
      <c r="O16" s="459"/>
      <c r="P16" s="459"/>
      <c r="Q16" s="459"/>
      <c r="R16" s="459"/>
      <c r="S16" s="459"/>
      <c r="T16" s="459"/>
      <c r="U16" s="459"/>
      <c r="V16" s="459"/>
      <c r="W16" s="459"/>
      <c r="X16" s="459"/>
      <c r="Y16" s="459"/>
      <c r="Z16" s="459"/>
    </row>
    <row r="17" spans="1:26" ht="15" customHeight="1">
      <c r="A17" s="487">
        <v>8</v>
      </c>
      <c r="B17" s="199"/>
      <c r="C17" s="422" t="str">
        <f>'29'!C18</f>
        <v>KEDAWUNG</v>
      </c>
      <c r="D17" s="639">
        <v>4</v>
      </c>
      <c r="E17" s="122">
        <v>12</v>
      </c>
      <c r="F17" s="122">
        <v>1</v>
      </c>
      <c r="G17" s="122">
        <v>1</v>
      </c>
      <c r="H17" s="122">
        <v>12</v>
      </c>
      <c r="I17" s="122">
        <v>1</v>
      </c>
      <c r="J17" s="122">
        <v>2</v>
      </c>
      <c r="K17" s="122">
        <v>1</v>
      </c>
      <c r="L17" s="122">
        <v>0</v>
      </c>
      <c r="M17" s="122">
        <v>3</v>
      </c>
      <c r="N17" s="459"/>
      <c r="O17" s="459"/>
      <c r="P17" s="459"/>
      <c r="Q17" s="459"/>
      <c r="R17" s="459"/>
      <c r="S17" s="459"/>
      <c r="T17" s="459"/>
      <c r="U17" s="459"/>
      <c r="V17" s="459"/>
      <c r="W17" s="459"/>
      <c r="X17" s="459"/>
      <c r="Y17" s="459"/>
      <c r="Z17" s="459"/>
    </row>
    <row r="18" spans="1:26" ht="15" customHeight="1">
      <c r="A18" s="487">
        <v>9</v>
      </c>
      <c r="B18" s="199"/>
      <c r="C18" s="422" t="str">
        <f>'29'!C19</f>
        <v>BAKALAN</v>
      </c>
      <c r="D18" s="639">
        <v>4</v>
      </c>
      <c r="E18" s="122">
        <v>12</v>
      </c>
      <c r="F18" s="122">
        <v>1</v>
      </c>
      <c r="G18" s="122">
        <v>1</v>
      </c>
      <c r="H18" s="122">
        <v>12</v>
      </c>
      <c r="I18" s="122">
        <v>1</v>
      </c>
      <c r="J18" s="122">
        <v>3</v>
      </c>
      <c r="K18" s="122">
        <v>0</v>
      </c>
      <c r="L18" s="122">
        <v>0</v>
      </c>
      <c r="M18" s="122">
        <v>3</v>
      </c>
      <c r="N18" s="459"/>
      <c r="O18" s="459"/>
      <c r="P18" s="459"/>
      <c r="Q18" s="459"/>
      <c r="R18" s="459"/>
      <c r="S18" s="459"/>
      <c r="T18" s="459"/>
      <c r="U18" s="459"/>
      <c r="V18" s="459"/>
      <c r="W18" s="459"/>
      <c r="X18" s="459"/>
      <c r="Y18" s="459"/>
      <c r="Z18" s="459"/>
    </row>
    <row r="19" spans="1:26" ht="15" customHeight="1">
      <c r="A19" s="487">
        <v>10</v>
      </c>
      <c r="B19" s="199"/>
      <c r="C19" s="422" t="str">
        <f>'29'!C20</f>
        <v>JUMAPOLO</v>
      </c>
      <c r="D19" s="639">
        <v>4</v>
      </c>
      <c r="E19" s="122">
        <v>12</v>
      </c>
      <c r="F19" s="122">
        <v>1</v>
      </c>
      <c r="G19" s="122">
        <v>1</v>
      </c>
      <c r="H19" s="122">
        <v>12</v>
      </c>
      <c r="I19" s="122">
        <v>1</v>
      </c>
      <c r="J19" s="122">
        <v>4</v>
      </c>
      <c r="K19" s="122">
        <v>4</v>
      </c>
      <c r="L19" s="122">
        <v>1</v>
      </c>
      <c r="M19" s="122">
        <v>8</v>
      </c>
      <c r="N19" s="459"/>
      <c r="O19" s="459"/>
      <c r="P19" s="459"/>
      <c r="Q19" s="459"/>
      <c r="R19" s="459"/>
      <c r="S19" s="459"/>
      <c r="T19" s="459"/>
      <c r="U19" s="459"/>
      <c r="V19" s="459"/>
      <c r="W19" s="459"/>
      <c r="X19" s="459"/>
      <c r="Y19" s="459"/>
      <c r="Z19" s="459"/>
    </row>
    <row r="20" spans="1:26" ht="15" customHeight="1">
      <c r="A20" s="487">
        <v>11</v>
      </c>
      <c r="B20" s="199"/>
      <c r="C20" s="422" t="str">
        <f>'29'!C21</f>
        <v>KWANGSAN</v>
      </c>
      <c r="D20" s="639">
        <v>4</v>
      </c>
      <c r="E20" s="122">
        <v>12</v>
      </c>
      <c r="F20" s="122">
        <v>1</v>
      </c>
      <c r="G20" s="122">
        <v>1</v>
      </c>
      <c r="H20" s="122">
        <v>12</v>
      </c>
      <c r="I20" s="122">
        <v>1</v>
      </c>
      <c r="J20" s="122">
        <v>5</v>
      </c>
      <c r="K20" s="122">
        <v>0</v>
      </c>
      <c r="L20" s="122">
        <v>0</v>
      </c>
      <c r="M20" s="122">
        <v>5</v>
      </c>
      <c r="N20" s="459"/>
      <c r="O20" s="459"/>
      <c r="P20" s="459"/>
      <c r="Q20" s="459"/>
      <c r="R20" s="459"/>
      <c r="S20" s="459"/>
      <c r="T20" s="459"/>
      <c r="U20" s="459"/>
      <c r="V20" s="459"/>
      <c r="W20" s="459"/>
      <c r="X20" s="459"/>
      <c r="Y20" s="459"/>
      <c r="Z20" s="459"/>
    </row>
    <row r="21" spans="1:26" ht="15" customHeight="1">
      <c r="A21" s="487">
        <v>12</v>
      </c>
      <c r="B21" s="199"/>
      <c r="C21" s="422" t="str">
        <f>'29'!C22</f>
        <v>JATIREJO</v>
      </c>
      <c r="D21" s="639">
        <v>4</v>
      </c>
      <c r="E21" s="122">
        <v>12</v>
      </c>
      <c r="F21" s="122">
        <v>1</v>
      </c>
      <c r="G21" s="122">
        <v>1</v>
      </c>
      <c r="H21" s="122">
        <v>12</v>
      </c>
      <c r="I21" s="122">
        <v>1</v>
      </c>
      <c r="J21" s="122">
        <v>4</v>
      </c>
      <c r="K21" s="122">
        <v>1</v>
      </c>
      <c r="L21" s="122">
        <v>0</v>
      </c>
      <c r="M21" s="122">
        <v>5</v>
      </c>
      <c r="N21" s="459"/>
      <c r="O21" s="459"/>
      <c r="P21" s="459"/>
      <c r="Q21" s="459"/>
      <c r="R21" s="459"/>
      <c r="S21" s="459"/>
      <c r="T21" s="459"/>
      <c r="U21" s="459"/>
      <c r="V21" s="459"/>
      <c r="W21" s="459"/>
      <c r="X21" s="459"/>
      <c r="Y21" s="459"/>
      <c r="Z21" s="459"/>
    </row>
    <row r="22" spans="1:26" ht="15" customHeight="1">
      <c r="A22" s="640"/>
      <c r="B22" s="640"/>
      <c r="C22" s="640"/>
      <c r="D22" s="641"/>
      <c r="E22" s="641"/>
      <c r="F22" s="641"/>
      <c r="G22" s="641"/>
      <c r="H22" s="641"/>
      <c r="I22" s="641"/>
      <c r="J22" s="641"/>
      <c r="K22" s="641"/>
      <c r="L22" s="641"/>
      <c r="M22" s="641" t="str">
        <f>IF(AND(J22="V",L22="V"),"V","")</f>
        <v/>
      </c>
      <c r="N22" s="459"/>
      <c r="O22" s="459"/>
      <c r="P22" s="459"/>
      <c r="Q22" s="459"/>
      <c r="R22" s="459"/>
      <c r="S22" s="459"/>
      <c r="T22" s="459"/>
      <c r="U22" s="459"/>
      <c r="V22" s="459"/>
      <c r="W22" s="459"/>
      <c r="X22" s="459"/>
      <c r="Y22" s="459"/>
      <c r="Z22" s="459"/>
    </row>
    <row r="23" spans="1:26" ht="15" customHeight="1">
      <c r="A23" s="151" t="s">
        <v>591</v>
      </c>
      <c r="B23" s="642"/>
      <c r="C23" s="643">
        <f>COUNTA(C10:C22)</f>
        <v>12</v>
      </c>
      <c r="D23" s="642">
        <f t="shared" ref="D23:M23" si="0">COUNTIF(D10:D22,"v")</f>
        <v>0</v>
      </c>
      <c r="E23" s="642">
        <f t="shared" si="0"/>
        <v>0</v>
      </c>
      <c r="F23" s="642">
        <f t="shared" si="0"/>
        <v>0</v>
      </c>
      <c r="G23" s="642">
        <f t="shared" si="0"/>
        <v>0</v>
      </c>
      <c r="H23" s="642">
        <f t="shared" si="0"/>
        <v>0</v>
      </c>
      <c r="I23" s="642">
        <f t="shared" si="0"/>
        <v>0</v>
      </c>
      <c r="J23" s="642">
        <f t="shared" si="0"/>
        <v>0</v>
      </c>
      <c r="K23" s="642">
        <f t="shared" si="0"/>
        <v>0</v>
      </c>
      <c r="L23" s="642">
        <f t="shared" si="0"/>
        <v>0</v>
      </c>
      <c r="M23" s="642">
        <f t="shared" si="0"/>
        <v>0</v>
      </c>
      <c r="N23" s="459"/>
      <c r="O23" s="459"/>
      <c r="P23" s="459"/>
      <c r="Q23" s="459"/>
      <c r="R23" s="459"/>
      <c r="S23" s="459"/>
      <c r="T23" s="459"/>
      <c r="U23" s="459"/>
      <c r="V23" s="459"/>
      <c r="W23" s="459"/>
      <c r="X23" s="459"/>
      <c r="Y23" s="459"/>
      <c r="Z23" s="459"/>
    </row>
    <row r="24" spans="1:26" ht="15" customHeight="1">
      <c r="A24" s="131" t="s">
        <v>1042</v>
      </c>
      <c r="B24" s="644"/>
      <c r="C24" s="644"/>
      <c r="D24" s="645">
        <f t="shared" ref="D24:M24" si="1">D23/$C$23*100</f>
        <v>0</v>
      </c>
      <c r="E24" s="645">
        <f t="shared" si="1"/>
        <v>0</v>
      </c>
      <c r="F24" s="645">
        <f t="shared" si="1"/>
        <v>0</v>
      </c>
      <c r="G24" s="645">
        <f t="shared" si="1"/>
        <v>0</v>
      </c>
      <c r="H24" s="645">
        <f t="shared" si="1"/>
        <v>0</v>
      </c>
      <c r="I24" s="645">
        <f t="shared" si="1"/>
        <v>0</v>
      </c>
      <c r="J24" s="645">
        <f t="shared" si="1"/>
        <v>0</v>
      </c>
      <c r="K24" s="645">
        <f t="shared" si="1"/>
        <v>0</v>
      </c>
      <c r="L24" s="645">
        <f t="shared" si="1"/>
        <v>0</v>
      </c>
      <c r="M24" s="645">
        <f t="shared" si="1"/>
        <v>0</v>
      </c>
      <c r="N24" s="459"/>
      <c r="O24" s="459"/>
      <c r="P24" s="459"/>
      <c r="Q24" s="459"/>
      <c r="R24" s="459"/>
      <c r="S24" s="459"/>
      <c r="T24" s="459"/>
      <c r="U24" s="459"/>
      <c r="V24" s="459"/>
      <c r="W24" s="459"/>
      <c r="X24" s="459"/>
      <c r="Y24" s="459"/>
      <c r="Z24" s="459"/>
    </row>
    <row r="25" spans="1:26" ht="15" customHeight="1">
      <c r="A25" s="459"/>
      <c r="B25" s="459"/>
      <c r="C25" s="459"/>
      <c r="D25" s="459"/>
      <c r="E25" s="459"/>
      <c r="F25" s="459"/>
      <c r="G25" s="459"/>
      <c r="H25" s="459"/>
      <c r="I25" s="459"/>
      <c r="J25" s="459"/>
      <c r="K25" s="459"/>
      <c r="L25" s="459"/>
      <c r="M25" s="459"/>
      <c r="N25" s="459"/>
      <c r="O25" s="459"/>
      <c r="P25" s="459"/>
      <c r="Q25" s="459"/>
      <c r="R25" s="459"/>
      <c r="S25" s="459"/>
      <c r="T25" s="459"/>
      <c r="U25" s="459"/>
      <c r="V25" s="459"/>
      <c r="W25" s="459"/>
      <c r="X25" s="459"/>
      <c r="Y25" s="459"/>
      <c r="Z25" s="459"/>
    </row>
    <row r="26" spans="1:26" ht="15" customHeight="1">
      <c r="A26" s="459" t="s">
        <v>1043</v>
      </c>
      <c r="B26" s="459"/>
      <c r="C26" s="459"/>
      <c r="D26" s="459"/>
      <c r="E26" s="459"/>
      <c r="F26" s="459"/>
      <c r="G26" s="459"/>
      <c r="H26" s="459"/>
      <c r="I26" s="459"/>
      <c r="J26" s="459"/>
      <c r="K26" s="459"/>
      <c r="L26" s="459"/>
      <c r="M26" s="459"/>
      <c r="N26" s="459"/>
      <c r="O26" s="459"/>
      <c r="P26" s="459"/>
      <c r="Q26" s="459"/>
      <c r="R26" s="459"/>
      <c r="S26" s="459"/>
      <c r="T26" s="459"/>
      <c r="U26" s="459"/>
      <c r="V26" s="459"/>
      <c r="W26" s="459"/>
      <c r="X26" s="459"/>
      <c r="Y26" s="459"/>
      <c r="Z26" s="459"/>
    </row>
    <row r="27" spans="1:26" ht="15" customHeight="1">
      <c r="A27" s="459" t="s">
        <v>1044</v>
      </c>
      <c r="B27" s="459"/>
      <c r="C27" s="459"/>
      <c r="D27" s="459"/>
      <c r="E27" s="459"/>
      <c r="F27" s="459"/>
      <c r="G27" s="459"/>
      <c r="H27" s="459"/>
      <c r="I27" s="459"/>
      <c r="J27" s="459"/>
      <c r="K27" s="459"/>
      <c r="L27" s="459"/>
      <c r="M27" s="459"/>
      <c r="N27" s="459"/>
      <c r="O27" s="459"/>
      <c r="P27" s="459"/>
      <c r="Q27" s="459"/>
      <c r="R27" s="459"/>
      <c r="S27" s="459"/>
      <c r="T27" s="459"/>
      <c r="U27" s="459"/>
      <c r="V27" s="459"/>
      <c r="W27" s="459"/>
      <c r="X27" s="459"/>
      <c r="Y27" s="459"/>
      <c r="Z27" s="459"/>
    </row>
    <row r="28" spans="1:26" ht="15" customHeight="1">
      <c r="A28" s="459"/>
      <c r="B28" s="459"/>
      <c r="C28" s="459"/>
      <c r="D28" s="459"/>
      <c r="E28" s="459"/>
      <c r="F28" s="459"/>
      <c r="G28" s="459"/>
      <c r="H28" s="459"/>
      <c r="I28" s="459"/>
      <c r="J28" s="459"/>
      <c r="K28" s="459"/>
      <c r="L28" s="459"/>
      <c r="M28" s="459"/>
      <c r="N28" s="459"/>
      <c r="O28" s="459"/>
      <c r="P28" s="459"/>
      <c r="Q28" s="459"/>
      <c r="R28" s="459"/>
      <c r="S28" s="459"/>
      <c r="T28" s="459"/>
      <c r="U28" s="459"/>
      <c r="V28" s="459"/>
      <c r="W28" s="459"/>
      <c r="X28" s="459"/>
      <c r="Y28" s="459"/>
      <c r="Z28" s="459"/>
    </row>
    <row r="29" spans="1:26" ht="15" customHeight="1">
      <c r="A29" s="459"/>
      <c r="B29" s="459"/>
      <c r="C29" s="459"/>
      <c r="D29" s="459"/>
      <c r="E29" s="459"/>
      <c r="F29" s="459"/>
      <c r="G29" s="459"/>
      <c r="H29" s="459"/>
      <c r="I29" s="459"/>
      <c r="J29" s="459"/>
      <c r="K29" s="459"/>
      <c r="L29" s="459"/>
      <c r="M29" s="459"/>
      <c r="N29" s="459"/>
      <c r="O29" s="459"/>
      <c r="P29" s="459"/>
      <c r="Q29" s="459"/>
      <c r="R29" s="459"/>
      <c r="S29" s="459"/>
      <c r="T29" s="459"/>
      <c r="U29" s="459"/>
      <c r="V29" s="459"/>
      <c r="W29" s="459"/>
      <c r="X29" s="459"/>
      <c r="Y29" s="459"/>
      <c r="Z29" s="459"/>
    </row>
    <row r="30" spans="1:26" ht="15" customHeight="1">
      <c r="A30" s="459"/>
      <c r="B30" s="459"/>
      <c r="C30" s="459"/>
      <c r="D30" s="459"/>
      <c r="E30" s="459"/>
      <c r="F30" s="459"/>
      <c r="G30" s="459"/>
      <c r="H30" s="459"/>
      <c r="I30" s="459"/>
      <c r="J30" s="459"/>
      <c r="K30" s="459"/>
      <c r="L30" s="459"/>
      <c r="M30" s="459"/>
      <c r="N30" s="459"/>
      <c r="O30" s="459"/>
      <c r="P30" s="459"/>
      <c r="Q30" s="459"/>
      <c r="R30" s="459"/>
      <c r="S30" s="459"/>
      <c r="T30" s="459"/>
      <c r="U30" s="459"/>
      <c r="V30" s="459"/>
      <c r="W30" s="459"/>
      <c r="X30" s="459"/>
      <c r="Y30" s="459"/>
      <c r="Z30" s="459"/>
    </row>
    <row r="31" spans="1:26" ht="15" customHeight="1">
      <c r="A31" s="459"/>
      <c r="B31" s="459"/>
      <c r="C31" s="459"/>
      <c r="D31" s="459"/>
      <c r="E31" s="459"/>
      <c r="F31" s="459"/>
      <c r="G31" s="459"/>
      <c r="H31" s="459"/>
      <c r="I31" s="459"/>
      <c r="J31" s="459"/>
      <c r="K31" s="459"/>
      <c r="L31" s="459"/>
      <c r="M31" s="459"/>
      <c r="N31" s="459"/>
      <c r="O31" s="459"/>
      <c r="P31" s="459"/>
      <c r="Q31" s="459"/>
      <c r="R31" s="459"/>
      <c r="S31" s="459"/>
      <c r="T31" s="459"/>
      <c r="U31" s="459"/>
      <c r="V31" s="459"/>
      <c r="W31" s="459"/>
      <c r="X31" s="459"/>
      <c r="Y31" s="459"/>
      <c r="Z31" s="459"/>
    </row>
    <row r="32" spans="1:26" ht="15" customHeight="1">
      <c r="A32" s="459"/>
      <c r="B32" s="459"/>
      <c r="C32" s="459"/>
      <c r="D32" s="459"/>
      <c r="E32" s="459"/>
      <c r="F32" s="459"/>
      <c r="G32" s="459"/>
      <c r="H32" s="459"/>
      <c r="I32" s="459"/>
      <c r="J32" s="459"/>
      <c r="K32" s="459"/>
      <c r="L32" s="459"/>
      <c r="M32" s="459"/>
      <c r="N32" s="459"/>
      <c r="O32" s="459"/>
      <c r="P32" s="459"/>
      <c r="Q32" s="459"/>
      <c r="R32" s="459"/>
      <c r="S32" s="459"/>
      <c r="T32" s="459"/>
      <c r="U32" s="459"/>
      <c r="V32" s="459"/>
      <c r="W32" s="459"/>
      <c r="X32" s="459"/>
      <c r="Y32" s="459"/>
      <c r="Z32" s="459"/>
    </row>
    <row r="33" spans="1:26" ht="19.5" customHeight="1">
      <c r="A33" s="459"/>
      <c r="B33" s="459"/>
      <c r="C33" s="459"/>
      <c r="D33" s="459"/>
      <c r="E33" s="459"/>
      <c r="F33" s="459"/>
      <c r="G33" s="459"/>
      <c r="H33" s="459"/>
      <c r="I33" s="459"/>
      <c r="J33" s="459"/>
      <c r="K33" s="459"/>
      <c r="L33" s="459"/>
      <c r="M33" s="459"/>
      <c r="N33" s="459"/>
      <c r="O33" s="459"/>
      <c r="P33" s="459"/>
      <c r="Q33" s="459"/>
      <c r="R33" s="459"/>
      <c r="S33" s="459"/>
      <c r="T33" s="459"/>
      <c r="U33" s="459"/>
      <c r="V33" s="459"/>
      <c r="W33" s="459"/>
      <c r="X33" s="459"/>
      <c r="Y33" s="459"/>
      <c r="Z33" s="459"/>
    </row>
    <row r="34" spans="1:26" ht="19.5" customHeight="1">
      <c r="A34" s="459"/>
      <c r="B34" s="459"/>
      <c r="C34" s="459"/>
      <c r="D34" s="459"/>
      <c r="E34" s="459"/>
      <c r="F34" s="459"/>
      <c r="G34" s="459"/>
      <c r="H34" s="459"/>
      <c r="I34" s="459"/>
      <c r="J34" s="459"/>
      <c r="K34" s="459"/>
      <c r="L34" s="459"/>
      <c r="M34" s="459"/>
      <c r="N34" s="459"/>
      <c r="O34" s="459"/>
      <c r="P34" s="459"/>
      <c r="Q34" s="459"/>
      <c r="R34" s="459"/>
      <c r="S34" s="459"/>
      <c r="T34" s="459"/>
      <c r="U34" s="459"/>
      <c r="V34" s="459"/>
      <c r="W34" s="459"/>
      <c r="X34" s="459"/>
      <c r="Y34" s="459"/>
      <c r="Z34" s="459"/>
    </row>
    <row r="35" spans="1:26" ht="12.75" customHeight="1">
      <c r="A35" s="459"/>
      <c r="B35" s="459"/>
      <c r="C35" s="459"/>
      <c r="D35" s="459"/>
      <c r="E35" s="459"/>
      <c r="F35" s="459"/>
      <c r="G35" s="459"/>
      <c r="H35" s="459"/>
      <c r="I35" s="459"/>
      <c r="J35" s="459"/>
      <c r="K35" s="459"/>
      <c r="L35" s="459"/>
      <c r="M35" s="459"/>
      <c r="N35" s="459"/>
      <c r="O35" s="459"/>
      <c r="P35" s="459"/>
      <c r="Q35" s="459"/>
      <c r="R35" s="459"/>
      <c r="S35" s="459"/>
      <c r="T35" s="459"/>
      <c r="U35" s="459"/>
      <c r="V35" s="459"/>
      <c r="W35" s="459"/>
      <c r="X35" s="459"/>
      <c r="Y35" s="459"/>
      <c r="Z35" s="459"/>
    </row>
    <row r="36" spans="1:26" ht="12.75" customHeight="1">
      <c r="A36" s="459"/>
      <c r="B36" s="459"/>
      <c r="C36" s="459"/>
      <c r="D36" s="459"/>
      <c r="E36" s="459"/>
      <c r="F36" s="459"/>
      <c r="G36" s="459"/>
      <c r="H36" s="459"/>
      <c r="I36" s="459"/>
      <c r="J36" s="459"/>
      <c r="K36" s="459"/>
      <c r="L36" s="459"/>
      <c r="M36" s="459"/>
      <c r="N36" s="459"/>
      <c r="O36" s="459"/>
      <c r="P36" s="459"/>
      <c r="Q36" s="459"/>
      <c r="R36" s="459"/>
      <c r="S36" s="459"/>
      <c r="T36" s="459"/>
      <c r="U36" s="459"/>
      <c r="V36" s="459"/>
      <c r="W36" s="459"/>
      <c r="X36" s="459"/>
      <c r="Y36" s="459"/>
      <c r="Z36" s="459"/>
    </row>
    <row r="37" spans="1:26" ht="12.75" customHeight="1">
      <c r="A37" s="459"/>
      <c r="B37" s="459"/>
      <c r="C37" s="459"/>
      <c r="D37" s="459"/>
      <c r="E37" s="459"/>
      <c r="F37" s="459"/>
      <c r="G37" s="459"/>
      <c r="H37" s="459"/>
      <c r="I37" s="459"/>
      <c r="J37" s="459"/>
      <c r="K37" s="459"/>
      <c r="L37" s="459"/>
      <c r="M37" s="459"/>
      <c r="N37" s="459"/>
      <c r="O37" s="459"/>
      <c r="P37" s="459"/>
      <c r="Q37" s="459"/>
      <c r="R37" s="459"/>
      <c r="S37" s="459"/>
      <c r="T37" s="459"/>
      <c r="U37" s="459"/>
      <c r="V37" s="459"/>
      <c r="W37" s="459"/>
      <c r="X37" s="459"/>
      <c r="Y37" s="459"/>
      <c r="Z37" s="459"/>
    </row>
    <row r="38" spans="1:26" ht="12.75" customHeight="1">
      <c r="A38" s="459"/>
      <c r="B38" s="459"/>
      <c r="C38" s="459"/>
      <c r="D38" s="459"/>
      <c r="E38" s="459"/>
      <c r="F38" s="459"/>
      <c r="G38" s="459"/>
      <c r="H38" s="459"/>
      <c r="I38" s="459"/>
      <c r="J38" s="459"/>
      <c r="K38" s="459"/>
      <c r="L38" s="459"/>
      <c r="M38" s="459"/>
      <c r="N38" s="459"/>
      <c r="O38" s="459"/>
      <c r="P38" s="459"/>
      <c r="Q38" s="459"/>
      <c r="R38" s="459"/>
      <c r="S38" s="459"/>
      <c r="T38" s="459"/>
      <c r="U38" s="459"/>
      <c r="V38" s="459"/>
      <c r="W38" s="459"/>
      <c r="X38" s="459"/>
      <c r="Y38" s="459"/>
      <c r="Z38" s="459"/>
    </row>
    <row r="39" spans="1:26" ht="12.75" customHeight="1">
      <c r="A39" s="459"/>
      <c r="B39" s="459"/>
      <c r="C39" s="459"/>
      <c r="D39" s="459"/>
      <c r="E39" s="459"/>
      <c r="F39" s="459"/>
      <c r="G39" s="459"/>
      <c r="H39" s="459"/>
      <c r="I39" s="459"/>
      <c r="J39" s="459"/>
      <c r="K39" s="459"/>
      <c r="L39" s="459"/>
      <c r="M39" s="459"/>
      <c r="N39" s="459"/>
      <c r="O39" s="459"/>
      <c r="P39" s="459"/>
      <c r="Q39" s="459"/>
      <c r="R39" s="459"/>
      <c r="S39" s="459"/>
      <c r="T39" s="459"/>
      <c r="U39" s="459"/>
      <c r="V39" s="459"/>
      <c r="W39" s="459"/>
      <c r="X39" s="459"/>
      <c r="Y39" s="459"/>
      <c r="Z39" s="459"/>
    </row>
    <row r="40" spans="1:26" ht="12.75" customHeight="1">
      <c r="A40" s="459"/>
      <c r="B40" s="459"/>
      <c r="C40" s="459"/>
      <c r="D40" s="459"/>
      <c r="E40" s="459"/>
      <c r="F40" s="459"/>
      <c r="G40" s="459"/>
      <c r="H40" s="459"/>
      <c r="I40" s="459"/>
      <c r="J40" s="459"/>
      <c r="K40" s="459"/>
      <c r="L40" s="459"/>
      <c r="M40" s="459"/>
      <c r="N40" s="459"/>
      <c r="O40" s="459"/>
      <c r="P40" s="459"/>
      <c r="Q40" s="459"/>
      <c r="R40" s="459"/>
      <c r="S40" s="459"/>
      <c r="T40" s="459"/>
      <c r="U40" s="459"/>
      <c r="V40" s="459"/>
      <c r="W40" s="459"/>
      <c r="X40" s="459"/>
      <c r="Y40" s="459"/>
      <c r="Z40" s="459"/>
    </row>
    <row r="41" spans="1:26" ht="12.75" customHeight="1">
      <c r="A41" s="459"/>
      <c r="B41" s="459"/>
      <c r="C41" s="459"/>
      <c r="D41" s="459"/>
      <c r="E41" s="459"/>
      <c r="F41" s="459"/>
      <c r="G41" s="459"/>
      <c r="H41" s="459"/>
      <c r="I41" s="459"/>
      <c r="J41" s="459"/>
      <c r="K41" s="459"/>
      <c r="L41" s="459"/>
      <c r="M41" s="459"/>
      <c r="N41" s="459"/>
      <c r="O41" s="459"/>
      <c r="P41" s="459"/>
      <c r="Q41" s="459"/>
      <c r="R41" s="459"/>
      <c r="S41" s="459"/>
      <c r="T41" s="459"/>
      <c r="U41" s="459"/>
      <c r="V41" s="459"/>
      <c r="W41" s="459"/>
      <c r="X41" s="459"/>
      <c r="Y41" s="459"/>
      <c r="Z41" s="459"/>
    </row>
    <row r="42" spans="1:26" ht="12.75" customHeight="1">
      <c r="A42" s="459"/>
      <c r="B42" s="459"/>
      <c r="C42" s="459"/>
      <c r="D42" s="459"/>
      <c r="E42" s="459"/>
      <c r="F42" s="459"/>
      <c r="G42" s="459"/>
      <c r="H42" s="459"/>
      <c r="I42" s="459"/>
      <c r="J42" s="459"/>
      <c r="K42" s="459"/>
      <c r="L42" s="459"/>
      <c r="M42" s="459"/>
      <c r="N42" s="459"/>
      <c r="O42" s="459"/>
      <c r="P42" s="459"/>
      <c r="Q42" s="459"/>
      <c r="R42" s="459"/>
      <c r="S42" s="459"/>
      <c r="T42" s="459"/>
      <c r="U42" s="459"/>
      <c r="V42" s="459"/>
      <c r="W42" s="459"/>
      <c r="X42" s="459"/>
      <c r="Y42" s="459"/>
      <c r="Z42" s="459"/>
    </row>
    <row r="43" spans="1:26" ht="12.75" customHeight="1">
      <c r="A43" s="459"/>
      <c r="B43" s="459"/>
      <c r="C43" s="459"/>
      <c r="D43" s="459"/>
      <c r="E43" s="459"/>
      <c r="F43" s="459"/>
      <c r="G43" s="459"/>
      <c r="H43" s="459"/>
      <c r="I43" s="459"/>
      <c r="J43" s="459"/>
      <c r="K43" s="459"/>
      <c r="L43" s="459"/>
      <c r="M43" s="459"/>
      <c r="N43" s="459"/>
      <c r="O43" s="459"/>
      <c r="P43" s="459"/>
      <c r="Q43" s="459"/>
      <c r="R43" s="459"/>
      <c r="S43" s="459"/>
      <c r="T43" s="459"/>
      <c r="U43" s="459"/>
      <c r="V43" s="459"/>
      <c r="W43" s="459"/>
      <c r="X43" s="459"/>
      <c r="Y43" s="459"/>
      <c r="Z43" s="459"/>
    </row>
    <row r="44" spans="1:26" ht="12.75" customHeight="1">
      <c r="A44" s="459"/>
      <c r="B44" s="459"/>
      <c r="C44" s="459"/>
      <c r="D44" s="459"/>
      <c r="E44" s="459"/>
      <c r="F44" s="459"/>
      <c r="G44" s="459"/>
      <c r="H44" s="459"/>
      <c r="I44" s="459"/>
      <c r="J44" s="459"/>
      <c r="K44" s="459"/>
      <c r="L44" s="459"/>
      <c r="M44" s="459"/>
      <c r="N44" s="459"/>
      <c r="O44" s="459"/>
      <c r="P44" s="459"/>
      <c r="Q44" s="459"/>
      <c r="R44" s="459"/>
      <c r="S44" s="459"/>
      <c r="T44" s="459"/>
      <c r="U44" s="459"/>
      <c r="V44" s="459"/>
      <c r="W44" s="459"/>
      <c r="X44" s="459"/>
      <c r="Y44" s="459"/>
      <c r="Z44" s="459"/>
    </row>
    <row r="45" spans="1:26" ht="12.75" customHeight="1">
      <c r="A45" s="459"/>
      <c r="B45" s="459"/>
      <c r="C45" s="459"/>
      <c r="D45" s="459"/>
      <c r="E45" s="459"/>
      <c r="F45" s="459"/>
      <c r="G45" s="459"/>
      <c r="H45" s="459"/>
      <c r="I45" s="459"/>
      <c r="J45" s="459"/>
      <c r="K45" s="459"/>
      <c r="L45" s="459"/>
      <c r="M45" s="459"/>
      <c r="N45" s="459"/>
      <c r="O45" s="459"/>
      <c r="P45" s="459"/>
      <c r="Q45" s="459"/>
      <c r="R45" s="459"/>
      <c r="S45" s="459"/>
      <c r="T45" s="459"/>
      <c r="U45" s="459"/>
      <c r="V45" s="459"/>
      <c r="W45" s="459"/>
      <c r="X45" s="459"/>
      <c r="Y45" s="459"/>
      <c r="Z45" s="459"/>
    </row>
    <row r="46" spans="1:26" ht="12.75" customHeight="1">
      <c r="A46" s="459"/>
      <c r="B46" s="459"/>
      <c r="C46" s="459"/>
      <c r="D46" s="459"/>
      <c r="E46" s="459"/>
      <c r="F46" s="459"/>
      <c r="G46" s="459"/>
      <c r="H46" s="459"/>
      <c r="I46" s="459"/>
      <c r="J46" s="459"/>
      <c r="K46" s="459"/>
      <c r="L46" s="459"/>
      <c r="M46" s="459"/>
      <c r="N46" s="459"/>
      <c r="O46" s="459"/>
      <c r="P46" s="459"/>
      <c r="Q46" s="459"/>
      <c r="R46" s="459"/>
      <c r="S46" s="459"/>
      <c r="T46" s="459"/>
      <c r="U46" s="459"/>
      <c r="V46" s="459"/>
      <c r="W46" s="459"/>
      <c r="X46" s="459"/>
      <c r="Y46" s="459"/>
      <c r="Z46" s="459"/>
    </row>
    <row r="47" spans="1:26" ht="12.75" customHeight="1">
      <c r="A47" s="459"/>
      <c r="B47" s="459"/>
      <c r="C47" s="459"/>
      <c r="D47" s="459"/>
      <c r="E47" s="459"/>
      <c r="F47" s="459"/>
      <c r="G47" s="459"/>
      <c r="H47" s="459"/>
      <c r="I47" s="459"/>
      <c r="J47" s="459"/>
      <c r="K47" s="459"/>
      <c r="L47" s="459"/>
      <c r="M47" s="459"/>
      <c r="N47" s="459"/>
      <c r="O47" s="459"/>
      <c r="P47" s="459"/>
      <c r="Q47" s="459"/>
      <c r="R47" s="459"/>
      <c r="S47" s="459"/>
      <c r="T47" s="459"/>
      <c r="U47" s="459"/>
      <c r="V47" s="459"/>
      <c r="W47" s="459"/>
      <c r="X47" s="459"/>
      <c r="Y47" s="459"/>
      <c r="Z47" s="459"/>
    </row>
    <row r="48" spans="1:26" ht="12.75" customHeight="1">
      <c r="A48" s="459"/>
      <c r="B48" s="459"/>
      <c r="C48" s="459"/>
      <c r="D48" s="459"/>
      <c r="E48" s="459"/>
      <c r="F48" s="459"/>
      <c r="G48" s="459"/>
      <c r="H48" s="459"/>
      <c r="I48" s="459"/>
      <c r="J48" s="459"/>
      <c r="K48" s="459"/>
      <c r="L48" s="459"/>
      <c r="M48" s="459"/>
      <c r="N48" s="459"/>
      <c r="O48" s="459"/>
      <c r="P48" s="459"/>
      <c r="Q48" s="459"/>
      <c r="R48" s="459"/>
      <c r="S48" s="459"/>
      <c r="T48" s="459"/>
      <c r="U48" s="459"/>
      <c r="V48" s="459"/>
      <c r="W48" s="459"/>
      <c r="X48" s="459"/>
      <c r="Y48" s="459"/>
      <c r="Z48" s="459"/>
    </row>
    <row r="49" spans="1:26" ht="12.75" customHeight="1">
      <c r="A49" s="459"/>
      <c r="B49" s="459"/>
      <c r="C49" s="459"/>
      <c r="D49" s="459"/>
      <c r="E49" s="459"/>
      <c r="F49" s="459"/>
      <c r="G49" s="459"/>
      <c r="H49" s="459"/>
      <c r="I49" s="459"/>
      <c r="J49" s="459"/>
      <c r="K49" s="459"/>
      <c r="L49" s="459"/>
      <c r="M49" s="459"/>
      <c r="N49" s="459"/>
      <c r="O49" s="459"/>
      <c r="P49" s="459"/>
      <c r="Q49" s="459"/>
      <c r="R49" s="459"/>
      <c r="S49" s="459"/>
      <c r="T49" s="459"/>
      <c r="U49" s="459"/>
      <c r="V49" s="459"/>
      <c r="W49" s="459"/>
      <c r="X49" s="459"/>
      <c r="Y49" s="459"/>
      <c r="Z49" s="459"/>
    </row>
    <row r="50" spans="1:26" ht="12.75" customHeight="1">
      <c r="A50" s="459"/>
      <c r="B50" s="459"/>
      <c r="C50" s="459"/>
      <c r="D50" s="459"/>
      <c r="E50" s="459"/>
      <c r="F50" s="459"/>
      <c r="G50" s="459"/>
      <c r="H50" s="459"/>
      <c r="I50" s="459"/>
      <c r="J50" s="459"/>
      <c r="K50" s="459"/>
      <c r="L50" s="459"/>
      <c r="M50" s="459"/>
      <c r="N50" s="459"/>
      <c r="O50" s="459"/>
      <c r="P50" s="459"/>
      <c r="Q50" s="459"/>
      <c r="R50" s="459"/>
      <c r="S50" s="459"/>
      <c r="T50" s="459"/>
      <c r="U50" s="459"/>
      <c r="V50" s="459"/>
      <c r="W50" s="459"/>
      <c r="X50" s="459"/>
      <c r="Y50" s="459"/>
      <c r="Z50" s="459"/>
    </row>
    <row r="51" spans="1:26" ht="12.75" customHeight="1">
      <c r="A51" s="459"/>
      <c r="B51" s="459"/>
      <c r="C51" s="459"/>
      <c r="D51" s="459"/>
      <c r="E51" s="459"/>
      <c r="F51" s="459"/>
      <c r="G51" s="459"/>
      <c r="H51" s="459"/>
      <c r="I51" s="459"/>
      <c r="J51" s="459"/>
      <c r="K51" s="459"/>
      <c r="L51" s="459"/>
      <c r="M51" s="459"/>
      <c r="N51" s="459"/>
      <c r="O51" s="459"/>
      <c r="P51" s="459"/>
      <c r="Q51" s="459"/>
      <c r="R51" s="459"/>
      <c r="S51" s="459"/>
      <c r="T51" s="459"/>
      <c r="U51" s="459"/>
      <c r="V51" s="459"/>
      <c r="W51" s="459"/>
      <c r="X51" s="459"/>
      <c r="Y51" s="459"/>
      <c r="Z51" s="459"/>
    </row>
    <row r="52" spans="1:26" ht="12.75" customHeight="1">
      <c r="A52" s="459"/>
      <c r="B52" s="459"/>
      <c r="C52" s="459"/>
      <c r="D52" s="459"/>
      <c r="E52" s="459"/>
      <c r="F52" s="459"/>
      <c r="G52" s="459"/>
      <c r="H52" s="459"/>
      <c r="I52" s="459"/>
      <c r="J52" s="459"/>
      <c r="K52" s="459"/>
      <c r="L52" s="459"/>
      <c r="M52" s="459"/>
      <c r="N52" s="459"/>
      <c r="O52" s="459"/>
      <c r="P52" s="459"/>
      <c r="Q52" s="459"/>
      <c r="R52" s="459"/>
      <c r="S52" s="459"/>
      <c r="T52" s="459"/>
      <c r="U52" s="459"/>
      <c r="V52" s="459"/>
      <c r="W52" s="459"/>
      <c r="X52" s="459"/>
      <c r="Y52" s="459"/>
      <c r="Z52" s="459"/>
    </row>
    <row r="53" spans="1:26" ht="12.75" customHeight="1">
      <c r="A53" s="459"/>
      <c r="B53" s="459"/>
      <c r="C53" s="459"/>
      <c r="D53" s="459"/>
      <c r="E53" s="459"/>
      <c r="F53" s="459"/>
      <c r="G53" s="459"/>
      <c r="H53" s="459"/>
      <c r="I53" s="459"/>
      <c r="J53" s="459"/>
      <c r="K53" s="459"/>
      <c r="L53" s="459"/>
      <c r="M53" s="459"/>
      <c r="N53" s="459"/>
      <c r="O53" s="459"/>
      <c r="P53" s="459"/>
      <c r="Q53" s="459"/>
      <c r="R53" s="459"/>
      <c r="S53" s="459"/>
      <c r="T53" s="459"/>
      <c r="U53" s="459"/>
      <c r="V53" s="459"/>
      <c r="W53" s="459"/>
      <c r="X53" s="459"/>
      <c r="Y53" s="459"/>
      <c r="Z53" s="459"/>
    </row>
    <row r="54" spans="1:26" ht="12.75" customHeight="1">
      <c r="A54" s="459"/>
      <c r="B54" s="459"/>
      <c r="C54" s="459"/>
      <c r="D54" s="459"/>
      <c r="E54" s="459"/>
      <c r="F54" s="459"/>
      <c r="G54" s="459"/>
      <c r="H54" s="459"/>
      <c r="I54" s="459"/>
      <c r="J54" s="459"/>
      <c r="K54" s="459"/>
      <c r="L54" s="459"/>
      <c r="M54" s="459"/>
      <c r="N54" s="459"/>
      <c r="O54" s="459"/>
      <c r="P54" s="459"/>
      <c r="Q54" s="459"/>
      <c r="R54" s="459"/>
      <c r="S54" s="459"/>
      <c r="T54" s="459"/>
      <c r="U54" s="459"/>
      <c r="V54" s="459"/>
      <c r="W54" s="459"/>
      <c r="X54" s="459"/>
      <c r="Y54" s="459"/>
      <c r="Z54" s="459"/>
    </row>
    <row r="55" spans="1:26" ht="12.75" customHeight="1">
      <c r="A55" s="459"/>
      <c r="B55" s="459"/>
      <c r="C55" s="459"/>
      <c r="D55" s="459"/>
      <c r="E55" s="459"/>
      <c r="F55" s="459"/>
      <c r="G55" s="459"/>
      <c r="H55" s="459"/>
      <c r="I55" s="459"/>
      <c r="J55" s="459"/>
      <c r="K55" s="459"/>
      <c r="L55" s="459"/>
      <c r="M55" s="459"/>
      <c r="N55" s="459"/>
      <c r="O55" s="459"/>
      <c r="P55" s="459"/>
      <c r="Q55" s="459"/>
      <c r="R55" s="459"/>
      <c r="S55" s="459"/>
      <c r="T55" s="459"/>
      <c r="U55" s="459"/>
      <c r="V55" s="459"/>
      <c r="W55" s="459"/>
      <c r="X55" s="459"/>
      <c r="Y55" s="459"/>
      <c r="Z55" s="459"/>
    </row>
    <row r="56" spans="1:26" ht="12.75" customHeight="1">
      <c r="A56" s="459"/>
      <c r="B56" s="459"/>
      <c r="C56" s="459"/>
      <c r="D56" s="459"/>
      <c r="E56" s="459"/>
      <c r="F56" s="459"/>
      <c r="G56" s="459"/>
      <c r="H56" s="459"/>
      <c r="I56" s="459"/>
      <c r="J56" s="459"/>
      <c r="K56" s="459"/>
      <c r="L56" s="459"/>
      <c r="M56" s="459"/>
      <c r="N56" s="459"/>
      <c r="O56" s="459"/>
      <c r="P56" s="459"/>
      <c r="Q56" s="459"/>
      <c r="R56" s="459"/>
      <c r="S56" s="459"/>
      <c r="T56" s="459"/>
      <c r="U56" s="459"/>
      <c r="V56" s="459"/>
      <c r="W56" s="459"/>
      <c r="X56" s="459"/>
      <c r="Y56" s="459"/>
      <c r="Z56" s="459"/>
    </row>
    <row r="57" spans="1:26" ht="12.75" customHeight="1">
      <c r="A57" s="459"/>
      <c r="B57" s="459"/>
      <c r="C57" s="459"/>
      <c r="D57" s="459"/>
      <c r="E57" s="459"/>
      <c r="F57" s="459"/>
      <c r="G57" s="459"/>
      <c r="H57" s="459"/>
      <c r="I57" s="459"/>
      <c r="J57" s="459"/>
      <c r="K57" s="459"/>
      <c r="L57" s="459"/>
      <c r="M57" s="459"/>
      <c r="N57" s="459"/>
      <c r="O57" s="459"/>
      <c r="P57" s="459"/>
      <c r="Q57" s="459"/>
      <c r="R57" s="459"/>
      <c r="S57" s="459"/>
      <c r="T57" s="459"/>
      <c r="U57" s="459"/>
      <c r="V57" s="459"/>
      <c r="W57" s="459"/>
      <c r="X57" s="459"/>
      <c r="Y57" s="459"/>
      <c r="Z57" s="459"/>
    </row>
    <row r="58" spans="1:26" ht="12.75" customHeight="1">
      <c r="A58" s="459"/>
      <c r="B58" s="459"/>
      <c r="C58" s="459"/>
      <c r="D58" s="459"/>
      <c r="E58" s="459"/>
      <c r="F58" s="459"/>
      <c r="G58" s="459"/>
      <c r="H58" s="459"/>
      <c r="I58" s="459"/>
      <c r="J58" s="459"/>
      <c r="K58" s="459"/>
      <c r="L58" s="459"/>
      <c r="M58" s="459"/>
      <c r="N58" s="459"/>
      <c r="O58" s="459"/>
      <c r="P58" s="459"/>
      <c r="Q58" s="459"/>
      <c r="R58" s="459"/>
      <c r="S58" s="459"/>
      <c r="T58" s="459"/>
      <c r="U58" s="459"/>
      <c r="V58" s="459"/>
      <c r="W58" s="459"/>
      <c r="X58" s="459"/>
      <c r="Y58" s="459"/>
      <c r="Z58" s="459"/>
    </row>
    <row r="59" spans="1:26" ht="12.75" customHeight="1">
      <c r="A59" s="459"/>
      <c r="B59" s="459"/>
      <c r="C59" s="459"/>
      <c r="D59" s="459"/>
      <c r="E59" s="459"/>
      <c r="F59" s="459"/>
      <c r="G59" s="459"/>
      <c r="H59" s="459"/>
      <c r="I59" s="459"/>
      <c r="J59" s="459"/>
      <c r="K59" s="459"/>
      <c r="L59" s="459"/>
      <c r="M59" s="459"/>
      <c r="N59" s="459"/>
      <c r="O59" s="459"/>
      <c r="P59" s="459"/>
      <c r="Q59" s="459"/>
      <c r="R59" s="459"/>
      <c r="S59" s="459"/>
      <c r="T59" s="459"/>
      <c r="U59" s="459"/>
      <c r="V59" s="459"/>
      <c r="W59" s="459"/>
      <c r="X59" s="459"/>
      <c r="Y59" s="459"/>
      <c r="Z59" s="459"/>
    </row>
    <row r="60" spans="1:26" ht="12.75" customHeight="1">
      <c r="A60" s="459"/>
      <c r="B60" s="459"/>
      <c r="C60" s="459"/>
      <c r="D60" s="459"/>
      <c r="E60" s="459"/>
      <c r="F60" s="459"/>
      <c r="G60" s="459"/>
      <c r="H60" s="459"/>
      <c r="I60" s="459"/>
      <c r="J60" s="459"/>
      <c r="K60" s="459"/>
      <c r="L60" s="459"/>
      <c r="M60" s="459"/>
      <c r="N60" s="459"/>
      <c r="O60" s="459"/>
      <c r="P60" s="459"/>
      <c r="Q60" s="459"/>
      <c r="R60" s="459"/>
      <c r="S60" s="459"/>
      <c r="T60" s="459"/>
      <c r="U60" s="459"/>
      <c r="V60" s="459"/>
      <c r="W60" s="459"/>
      <c r="X60" s="459"/>
      <c r="Y60" s="459"/>
      <c r="Z60" s="459"/>
    </row>
    <row r="61" spans="1:26" ht="12.75" customHeight="1">
      <c r="A61" s="459"/>
      <c r="B61" s="459"/>
      <c r="C61" s="459"/>
      <c r="D61" s="459"/>
      <c r="E61" s="459"/>
      <c r="F61" s="459"/>
      <c r="G61" s="459"/>
      <c r="H61" s="459"/>
      <c r="I61" s="459"/>
      <c r="J61" s="459"/>
      <c r="K61" s="459"/>
      <c r="L61" s="459"/>
      <c r="M61" s="459"/>
      <c r="N61" s="459"/>
      <c r="O61" s="459"/>
      <c r="P61" s="459"/>
      <c r="Q61" s="459"/>
      <c r="R61" s="459"/>
      <c r="S61" s="459"/>
      <c r="T61" s="459"/>
      <c r="U61" s="459"/>
      <c r="V61" s="459"/>
      <c r="W61" s="459"/>
      <c r="X61" s="459"/>
      <c r="Y61" s="459"/>
      <c r="Z61" s="459"/>
    </row>
    <row r="62" spans="1:26" ht="12.75" customHeight="1">
      <c r="A62" s="459"/>
      <c r="B62" s="459"/>
      <c r="C62" s="459"/>
      <c r="D62" s="459"/>
      <c r="E62" s="459"/>
      <c r="F62" s="459"/>
      <c r="G62" s="459"/>
      <c r="H62" s="459"/>
      <c r="I62" s="459"/>
      <c r="J62" s="459"/>
      <c r="K62" s="459"/>
      <c r="L62" s="459"/>
      <c r="M62" s="459"/>
      <c r="N62" s="459"/>
      <c r="O62" s="459"/>
      <c r="P62" s="459"/>
      <c r="Q62" s="459"/>
      <c r="R62" s="459"/>
      <c r="S62" s="459"/>
      <c r="T62" s="459"/>
      <c r="U62" s="459"/>
      <c r="V62" s="459"/>
      <c r="W62" s="459"/>
      <c r="X62" s="459"/>
      <c r="Y62" s="459"/>
      <c r="Z62" s="459"/>
    </row>
    <row r="63" spans="1:26" ht="12.75" customHeight="1">
      <c r="A63" s="459"/>
      <c r="B63" s="459"/>
      <c r="C63" s="459"/>
      <c r="D63" s="459"/>
      <c r="E63" s="459"/>
      <c r="F63" s="459"/>
      <c r="G63" s="459"/>
      <c r="H63" s="459"/>
      <c r="I63" s="459"/>
      <c r="J63" s="459"/>
      <c r="K63" s="459"/>
      <c r="L63" s="459"/>
      <c r="M63" s="459"/>
      <c r="N63" s="459"/>
      <c r="O63" s="459"/>
      <c r="P63" s="459"/>
      <c r="Q63" s="459"/>
      <c r="R63" s="459"/>
      <c r="S63" s="459"/>
      <c r="T63" s="459"/>
      <c r="U63" s="459"/>
      <c r="V63" s="459"/>
      <c r="W63" s="459"/>
      <c r="X63" s="459"/>
      <c r="Y63" s="459"/>
      <c r="Z63" s="459"/>
    </row>
    <row r="64" spans="1:26" ht="12.75" customHeight="1">
      <c r="A64" s="459"/>
      <c r="B64" s="459"/>
      <c r="C64" s="459"/>
      <c r="D64" s="459"/>
      <c r="E64" s="459"/>
      <c r="F64" s="459"/>
      <c r="G64" s="459"/>
      <c r="H64" s="459"/>
      <c r="I64" s="459"/>
      <c r="J64" s="459"/>
      <c r="K64" s="459"/>
      <c r="L64" s="459"/>
      <c r="M64" s="459"/>
      <c r="N64" s="459"/>
      <c r="O64" s="459"/>
      <c r="P64" s="459"/>
      <c r="Q64" s="459"/>
      <c r="R64" s="459"/>
      <c r="S64" s="459"/>
      <c r="T64" s="459"/>
      <c r="U64" s="459"/>
      <c r="V64" s="459"/>
      <c r="W64" s="459"/>
      <c r="X64" s="459"/>
      <c r="Y64" s="459"/>
      <c r="Z64" s="459"/>
    </row>
    <row r="65" spans="1:26" ht="12.75" customHeight="1">
      <c r="A65" s="459"/>
      <c r="B65" s="459"/>
      <c r="C65" s="459"/>
      <c r="D65" s="459"/>
      <c r="E65" s="459"/>
      <c r="F65" s="459"/>
      <c r="G65" s="459"/>
      <c r="H65" s="459"/>
      <c r="I65" s="459"/>
      <c r="J65" s="459"/>
      <c r="K65" s="459"/>
      <c r="L65" s="459"/>
      <c r="M65" s="459"/>
      <c r="N65" s="459"/>
      <c r="O65" s="459"/>
      <c r="P65" s="459"/>
      <c r="Q65" s="459"/>
      <c r="R65" s="459"/>
      <c r="S65" s="459"/>
      <c r="T65" s="459"/>
      <c r="U65" s="459"/>
      <c r="V65" s="459"/>
      <c r="W65" s="459"/>
      <c r="X65" s="459"/>
      <c r="Y65" s="459"/>
      <c r="Z65" s="459"/>
    </row>
    <row r="66" spans="1:26" ht="12.75" customHeight="1">
      <c r="A66" s="459"/>
      <c r="B66" s="459"/>
      <c r="C66" s="459"/>
      <c r="D66" s="459"/>
      <c r="E66" s="459"/>
      <c r="F66" s="459"/>
      <c r="G66" s="459"/>
      <c r="H66" s="459"/>
      <c r="I66" s="459"/>
      <c r="J66" s="459"/>
      <c r="K66" s="459"/>
      <c r="L66" s="459"/>
      <c r="M66" s="459"/>
      <c r="N66" s="459"/>
      <c r="O66" s="459"/>
      <c r="P66" s="459"/>
      <c r="Q66" s="459"/>
      <c r="R66" s="459"/>
      <c r="S66" s="459"/>
      <c r="T66" s="459"/>
      <c r="U66" s="459"/>
      <c r="V66" s="459"/>
      <c r="W66" s="459"/>
      <c r="X66" s="459"/>
      <c r="Y66" s="459"/>
      <c r="Z66" s="459"/>
    </row>
    <row r="67" spans="1:26" ht="12.75" customHeight="1">
      <c r="A67" s="459"/>
      <c r="B67" s="459"/>
      <c r="C67" s="459"/>
      <c r="D67" s="459"/>
      <c r="E67" s="459"/>
      <c r="F67" s="459"/>
      <c r="G67" s="459"/>
      <c r="H67" s="459"/>
      <c r="I67" s="459"/>
      <c r="J67" s="459"/>
      <c r="K67" s="459"/>
      <c r="L67" s="459"/>
      <c r="M67" s="459"/>
      <c r="N67" s="459"/>
      <c r="O67" s="459"/>
      <c r="P67" s="459"/>
      <c r="Q67" s="459"/>
      <c r="R67" s="459"/>
      <c r="S67" s="459"/>
      <c r="T67" s="459"/>
      <c r="U67" s="459"/>
      <c r="V67" s="459"/>
      <c r="W67" s="459"/>
      <c r="X67" s="459"/>
      <c r="Y67" s="459"/>
      <c r="Z67" s="459"/>
    </row>
    <row r="68" spans="1:26" ht="12.75" customHeight="1">
      <c r="A68" s="459"/>
      <c r="B68" s="459"/>
      <c r="C68" s="459"/>
      <c r="D68" s="459"/>
      <c r="E68" s="459"/>
      <c r="F68" s="459"/>
      <c r="G68" s="459"/>
      <c r="H68" s="459"/>
      <c r="I68" s="459"/>
      <c r="J68" s="459"/>
      <c r="K68" s="459"/>
      <c r="L68" s="459"/>
      <c r="M68" s="459"/>
      <c r="N68" s="459"/>
      <c r="O68" s="459"/>
      <c r="P68" s="459"/>
      <c r="Q68" s="459"/>
      <c r="R68" s="459"/>
      <c r="S68" s="459"/>
      <c r="T68" s="459"/>
      <c r="U68" s="459"/>
      <c r="V68" s="459"/>
      <c r="W68" s="459"/>
      <c r="X68" s="459"/>
      <c r="Y68" s="459"/>
      <c r="Z68" s="459"/>
    </row>
    <row r="69" spans="1:26" ht="12.75" customHeight="1">
      <c r="A69" s="459"/>
      <c r="B69" s="459"/>
      <c r="C69" s="459"/>
      <c r="D69" s="459"/>
      <c r="E69" s="459"/>
      <c r="F69" s="459"/>
      <c r="G69" s="459"/>
      <c r="H69" s="459"/>
      <c r="I69" s="459"/>
      <c r="J69" s="459"/>
      <c r="K69" s="459"/>
      <c r="L69" s="459"/>
      <c r="M69" s="459"/>
      <c r="N69" s="459"/>
      <c r="O69" s="459"/>
      <c r="P69" s="459"/>
      <c r="Q69" s="459"/>
      <c r="R69" s="459"/>
      <c r="S69" s="459"/>
      <c r="T69" s="459"/>
      <c r="U69" s="459"/>
      <c r="V69" s="459"/>
      <c r="W69" s="459"/>
      <c r="X69" s="459"/>
      <c r="Y69" s="459"/>
      <c r="Z69" s="459"/>
    </row>
    <row r="70" spans="1:26" ht="12.75" customHeight="1">
      <c r="A70" s="459"/>
      <c r="B70" s="459"/>
      <c r="C70" s="459"/>
      <c r="D70" s="459"/>
      <c r="E70" s="459"/>
      <c r="F70" s="459"/>
      <c r="G70" s="459"/>
      <c r="H70" s="459"/>
      <c r="I70" s="459"/>
      <c r="J70" s="459"/>
      <c r="K70" s="459"/>
      <c r="L70" s="459"/>
      <c r="M70" s="459"/>
      <c r="N70" s="459"/>
      <c r="O70" s="459"/>
      <c r="P70" s="459"/>
      <c r="Q70" s="459"/>
      <c r="R70" s="459"/>
      <c r="S70" s="459"/>
      <c r="T70" s="459"/>
      <c r="U70" s="459"/>
      <c r="V70" s="459"/>
      <c r="W70" s="459"/>
      <c r="X70" s="459"/>
      <c r="Y70" s="459"/>
      <c r="Z70" s="459"/>
    </row>
    <row r="71" spans="1:26" ht="12.75" customHeight="1">
      <c r="A71" s="459"/>
      <c r="B71" s="459"/>
      <c r="C71" s="459"/>
      <c r="D71" s="459"/>
      <c r="E71" s="459"/>
      <c r="F71" s="459"/>
      <c r="G71" s="459"/>
      <c r="H71" s="459"/>
      <c r="I71" s="459"/>
      <c r="J71" s="459"/>
      <c r="K71" s="459"/>
      <c r="L71" s="459"/>
      <c r="M71" s="459"/>
      <c r="N71" s="459"/>
      <c r="O71" s="459"/>
      <c r="P71" s="459"/>
      <c r="Q71" s="459"/>
      <c r="R71" s="459"/>
      <c r="S71" s="459"/>
      <c r="T71" s="459"/>
      <c r="U71" s="459"/>
      <c r="V71" s="459"/>
      <c r="W71" s="459"/>
      <c r="X71" s="459"/>
      <c r="Y71" s="459"/>
      <c r="Z71" s="459"/>
    </row>
    <row r="72" spans="1:26" ht="12.75" customHeight="1">
      <c r="A72" s="459"/>
      <c r="B72" s="459"/>
      <c r="C72" s="459"/>
      <c r="D72" s="459"/>
      <c r="E72" s="459"/>
      <c r="F72" s="459"/>
      <c r="G72" s="459"/>
      <c r="H72" s="459"/>
      <c r="I72" s="459"/>
      <c r="J72" s="459"/>
      <c r="K72" s="459"/>
      <c r="L72" s="459"/>
      <c r="M72" s="459"/>
      <c r="N72" s="459"/>
      <c r="O72" s="459"/>
      <c r="P72" s="459"/>
      <c r="Q72" s="459"/>
      <c r="R72" s="459"/>
      <c r="S72" s="459"/>
      <c r="T72" s="459"/>
      <c r="U72" s="459"/>
      <c r="V72" s="459"/>
      <c r="W72" s="459"/>
      <c r="X72" s="459"/>
      <c r="Y72" s="459"/>
      <c r="Z72" s="459"/>
    </row>
    <row r="73" spans="1:26" ht="12.75" customHeight="1">
      <c r="A73" s="459"/>
      <c r="B73" s="459"/>
      <c r="C73" s="459"/>
      <c r="D73" s="459"/>
      <c r="E73" s="459"/>
      <c r="F73" s="459"/>
      <c r="G73" s="459"/>
      <c r="H73" s="459"/>
      <c r="I73" s="459"/>
      <c r="J73" s="459"/>
      <c r="K73" s="459"/>
      <c r="L73" s="459"/>
      <c r="M73" s="459"/>
      <c r="N73" s="459"/>
      <c r="O73" s="459"/>
      <c r="P73" s="459"/>
      <c r="Q73" s="459"/>
      <c r="R73" s="459"/>
      <c r="S73" s="459"/>
      <c r="T73" s="459"/>
      <c r="U73" s="459"/>
      <c r="V73" s="459"/>
      <c r="W73" s="459"/>
      <c r="X73" s="459"/>
      <c r="Y73" s="459"/>
      <c r="Z73" s="459"/>
    </row>
    <row r="74" spans="1:26" ht="12.75" customHeight="1">
      <c r="A74" s="459"/>
      <c r="B74" s="459"/>
      <c r="C74" s="459"/>
      <c r="D74" s="459"/>
      <c r="E74" s="459"/>
      <c r="F74" s="459"/>
      <c r="G74" s="459"/>
      <c r="H74" s="459"/>
      <c r="I74" s="459"/>
      <c r="J74" s="459"/>
      <c r="K74" s="459"/>
      <c r="L74" s="459"/>
      <c r="M74" s="459"/>
      <c r="N74" s="459"/>
      <c r="O74" s="459"/>
      <c r="P74" s="459"/>
      <c r="Q74" s="459"/>
      <c r="R74" s="459"/>
      <c r="S74" s="459"/>
      <c r="T74" s="459"/>
      <c r="U74" s="459"/>
      <c r="V74" s="459"/>
      <c r="W74" s="459"/>
      <c r="X74" s="459"/>
      <c r="Y74" s="459"/>
      <c r="Z74" s="459"/>
    </row>
    <row r="75" spans="1:26" ht="12.75" customHeight="1">
      <c r="A75" s="459"/>
      <c r="B75" s="459"/>
      <c r="C75" s="459"/>
      <c r="D75" s="459"/>
      <c r="E75" s="459"/>
      <c r="F75" s="459"/>
      <c r="G75" s="459"/>
      <c r="H75" s="459"/>
      <c r="I75" s="459"/>
      <c r="J75" s="459"/>
      <c r="K75" s="459"/>
      <c r="L75" s="459"/>
      <c r="M75" s="459"/>
      <c r="N75" s="459"/>
      <c r="O75" s="459"/>
      <c r="P75" s="459"/>
      <c r="Q75" s="459"/>
      <c r="R75" s="459"/>
      <c r="S75" s="459"/>
      <c r="T75" s="459"/>
      <c r="U75" s="459"/>
      <c r="V75" s="459"/>
      <c r="W75" s="459"/>
      <c r="X75" s="459"/>
      <c r="Y75" s="459"/>
      <c r="Z75" s="459"/>
    </row>
    <row r="76" spans="1:26" ht="12.75" customHeight="1">
      <c r="A76" s="459"/>
      <c r="B76" s="459"/>
      <c r="C76" s="459"/>
      <c r="D76" s="459"/>
      <c r="E76" s="459"/>
      <c r="F76" s="459"/>
      <c r="G76" s="459"/>
      <c r="H76" s="459"/>
      <c r="I76" s="459"/>
      <c r="J76" s="459"/>
      <c r="K76" s="459"/>
      <c r="L76" s="459"/>
      <c r="M76" s="459"/>
      <c r="N76" s="459"/>
      <c r="O76" s="459"/>
      <c r="P76" s="459"/>
      <c r="Q76" s="459"/>
      <c r="R76" s="459"/>
      <c r="S76" s="459"/>
      <c r="T76" s="459"/>
      <c r="U76" s="459"/>
      <c r="V76" s="459"/>
      <c r="W76" s="459"/>
      <c r="X76" s="459"/>
      <c r="Y76" s="459"/>
      <c r="Z76" s="459"/>
    </row>
    <row r="77" spans="1:26" ht="12.75" customHeight="1">
      <c r="A77" s="459"/>
      <c r="B77" s="459"/>
      <c r="C77" s="459"/>
      <c r="D77" s="459"/>
      <c r="E77" s="459"/>
      <c r="F77" s="459"/>
      <c r="G77" s="459"/>
      <c r="H77" s="459"/>
      <c r="I77" s="459"/>
      <c r="J77" s="459"/>
      <c r="K77" s="459"/>
      <c r="L77" s="459"/>
      <c r="M77" s="459"/>
      <c r="N77" s="459"/>
      <c r="O77" s="459"/>
      <c r="P77" s="459"/>
      <c r="Q77" s="459"/>
      <c r="R77" s="459"/>
      <c r="S77" s="459"/>
      <c r="T77" s="459"/>
      <c r="U77" s="459"/>
      <c r="V77" s="459"/>
      <c r="W77" s="459"/>
      <c r="X77" s="459"/>
      <c r="Y77" s="459"/>
      <c r="Z77" s="459"/>
    </row>
    <row r="78" spans="1:26" ht="12.75" customHeight="1">
      <c r="A78" s="459"/>
      <c r="B78" s="459"/>
      <c r="C78" s="459"/>
      <c r="D78" s="459"/>
      <c r="E78" s="459"/>
      <c r="F78" s="459"/>
      <c r="G78" s="459"/>
      <c r="H78" s="459"/>
      <c r="I78" s="459"/>
      <c r="J78" s="459"/>
      <c r="K78" s="459"/>
      <c r="L78" s="459"/>
      <c r="M78" s="459"/>
      <c r="N78" s="459"/>
      <c r="O78" s="459"/>
      <c r="P78" s="459"/>
      <c r="Q78" s="459"/>
      <c r="R78" s="459"/>
      <c r="S78" s="459"/>
      <c r="T78" s="459"/>
      <c r="U78" s="459"/>
      <c r="V78" s="459"/>
      <c r="W78" s="459"/>
      <c r="X78" s="459"/>
      <c r="Y78" s="459"/>
      <c r="Z78" s="459"/>
    </row>
    <row r="79" spans="1:26" ht="12.75" customHeight="1">
      <c r="A79" s="459"/>
      <c r="B79" s="459"/>
      <c r="C79" s="459"/>
      <c r="D79" s="459"/>
      <c r="E79" s="459"/>
      <c r="F79" s="459"/>
      <c r="G79" s="459"/>
      <c r="H79" s="459"/>
      <c r="I79" s="459"/>
      <c r="J79" s="459"/>
      <c r="K79" s="459"/>
      <c r="L79" s="459"/>
      <c r="M79" s="459"/>
      <c r="N79" s="459"/>
      <c r="O79" s="459"/>
      <c r="P79" s="459"/>
      <c r="Q79" s="459"/>
      <c r="R79" s="459"/>
      <c r="S79" s="459"/>
      <c r="T79" s="459"/>
      <c r="U79" s="459"/>
      <c r="V79" s="459"/>
      <c r="W79" s="459"/>
      <c r="X79" s="459"/>
      <c r="Y79" s="459"/>
      <c r="Z79" s="459"/>
    </row>
    <row r="80" spans="1:26" ht="12.75" customHeight="1">
      <c r="A80" s="459"/>
      <c r="B80" s="459"/>
      <c r="C80" s="459"/>
      <c r="D80" s="459"/>
      <c r="E80" s="459"/>
      <c r="F80" s="459"/>
      <c r="G80" s="459"/>
      <c r="H80" s="459"/>
      <c r="I80" s="459"/>
      <c r="J80" s="459"/>
      <c r="K80" s="459"/>
      <c r="L80" s="459"/>
      <c r="M80" s="459"/>
      <c r="N80" s="459"/>
      <c r="O80" s="459"/>
      <c r="P80" s="459"/>
      <c r="Q80" s="459"/>
      <c r="R80" s="459"/>
      <c r="S80" s="459"/>
      <c r="T80" s="459"/>
      <c r="U80" s="459"/>
      <c r="V80" s="459"/>
      <c r="W80" s="459"/>
      <c r="X80" s="459"/>
      <c r="Y80" s="459"/>
      <c r="Z80" s="459"/>
    </row>
    <row r="81" spans="1:26" ht="12.75" customHeight="1">
      <c r="A81" s="459"/>
      <c r="B81" s="459"/>
      <c r="C81" s="459"/>
      <c r="D81" s="459"/>
      <c r="E81" s="459"/>
      <c r="F81" s="459"/>
      <c r="G81" s="459"/>
      <c r="H81" s="459"/>
      <c r="I81" s="459"/>
      <c r="J81" s="459"/>
      <c r="K81" s="459"/>
      <c r="L81" s="459"/>
      <c r="M81" s="459"/>
      <c r="N81" s="459"/>
      <c r="O81" s="459"/>
      <c r="P81" s="459"/>
      <c r="Q81" s="459"/>
      <c r="R81" s="459"/>
      <c r="S81" s="459"/>
      <c r="T81" s="459"/>
      <c r="U81" s="459"/>
      <c r="V81" s="459"/>
      <c r="W81" s="459"/>
      <c r="X81" s="459"/>
      <c r="Y81" s="459"/>
      <c r="Z81" s="459"/>
    </row>
    <row r="82" spans="1:26" ht="12.75" customHeight="1">
      <c r="A82" s="459"/>
      <c r="B82" s="459"/>
      <c r="C82" s="459"/>
      <c r="D82" s="459"/>
      <c r="E82" s="459"/>
      <c r="F82" s="459"/>
      <c r="G82" s="459"/>
      <c r="H82" s="459"/>
      <c r="I82" s="459"/>
      <c r="J82" s="459"/>
      <c r="K82" s="459"/>
      <c r="L82" s="459"/>
      <c r="M82" s="459"/>
      <c r="N82" s="459"/>
      <c r="O82" s="459"/>
      <c r="P82" s="459"/>
      <c r="Q82" s="459"/>
      <c r="R82" s="459"/>
      <c r="S82" s="459"/>
      <c r="T82" s="459"/>
      <c r="U82" s="459"/>
      <c r="V82" s="459"/>
      <c r="W82" s="459"/>
      <c r="X82" s="459"/>
      <c r="Y82" s="459"/>
      <c r="Z82" s="459"/>
    </row>
    <row r="83" spans="1:26" ht="12.75" customHeight="1">
      <c r="A83" s="459"/>
      <c r="B83" s="459"/>
      <c r="C83" s="459"/>
      <c r="D83" s="459"/>
      <c r="E83" s="459"/>
      <c r="F83" s="459"/>
      <c r="G83" s="459"/>
      <c r="H83" s="459"/>
      <c r="I83" s="459"/>
      <c r="J83" s="459"/>
      <c r="K83" s="459"/>
      <c r="L83" s="459"/>
      <c r="M83" s="459"/>
      <c r="N83" s="459"/>
      <c r="O83" s="459"/>
      <c r="P83" s="459"/>
      <c r="Q83" s="459"/>
      <c r="R83" s="459"/>
      <c r="S83" s="459"/>
      <c r="T83" s="459"/>
      <c r="U83" s="459"/>
      <c r="V83" s="459"/>
      <c r="W83" s="459"/>
      <c r="X83" s="459"/>
      <c r="Y83" s="459"/>
      <c r="Z83" s="459"/>
    </row>
    <row r="84" spans="1:26" ht="12.75" customHeight="1">
      <c r="A84" s="459"/>
      <c r="B84" s="459"/>
      <c r="C84" s="459"/>
      <c r="D84" s="459"/>
      <c r="E84" s="459"/>
      <c r="F84" s="459"/>
      <c r="G84" s="459"/>
      <c r="H84" s="459"/>
      <c r="I84" s="459"/>
      <c r="J84" s="459"/>
      <c r="K84" s="459"/>
      <c r="L84" s="459"/>
      <c r="M84" s="459"/>
      <c r="N84" s="459"/>
      <c r="O84" s="459"/>
      <c r="P84" s="459"/>
      <c r="Q84" s="459"/>
      <c r="R84" s="459"/>
      <c r="S84" s="459"/>
      <c r="T84" s="459"/>
      <c r="U84" s="459"/>
      <c r="V84" s="459"/>
      <c r="W84" s="459"/>
      <c r="X84" s="459"/>
      <c r="Y84" s="459"/>
      <c r="Z84" s="459"/>
    </row>
    <row r="85" spans="1:26" ht="12.75" customHeight="1">
      <c r="A85" s="459"/>
      <c r="B85" s="459"/>
      <c r="C85" s="459"/>
      <c r="D85" s="459"/>
      <c r="E85" s="459"/>
      <c r="F85" s="459"/>
      <c r="G85" s="459"/>
      <c r="H85" s="459"/>
      <c r="I85" s="459"/>
      <c r="J85" s="459"/>
      <c r="K85" s="459"/>
      <c r="L85" s="459"/>
      <c r="M85" s="459"/>
      <c r="N85" s="459"/>
      <c r="O85" s="459"/>
      <c r="P85" s="459"/>
      <c r="Q85" s="459"/>
      <c r="R85" s="459"/>
      <c r="S85" s="459"/>
      <c r="T85" s="459"/>
      <c r="U85" s="459"/>
      <c r="V85" s="459"/>
      <c r="W85" s="459"/>
      <c r="X85" s="459"/>
      <c r="Y85" s="459"/>
      <c r="Z85" s="459"/>
    </row>
    <row r="86" spans="1:26" ht="12.75" customHeight="1">
      <c r="A86" s="459"/>
      <c r="B86" s="459"/>
      <c r="C86" s="459"/>
      <c r="D86" s="459"/>
      <c r="E86" s="459"/>
      <c r="F86" s="459"/>
      <c r="G86" s="459"/>
      <c r="H86" s="459"/>
      <c r="I86" s="459"/>
      <c r="J86" s="459"/>
      <c r="K86" s="459"/>
      <c r="L86" s="459"/>
      <c r="M86" s="459"/>
      <c r="N86" s="459"/>
      <c r="O86" s="459"/>
      <c r="P86" s="459"/>
      <c r="Q86" s="459"/>
      <c r="R86" s="459"/>
      <c r="S86" s="459"/>
      <c r="T86" s="459"/>
      <c r="U86" s="459"/>
      <c r="V86" s="459"/>
      <c r="W86" s="459"/>
      <c r="X86" s="459"/>
      <c r="Y86" s="459"/>
      <c r="Z86" s="459"/>
    </row>
    <row r="87" spans="1:26" ht="12.75" customHeight="1">
      <c r="A87" s="459"/>
      <c r="B87" s="459"/>
      <c r="C87" s="459"/>
      <c r="D87" s="459"/>
      <c r="E87" s="459"/>
      <c r="F87" s="459"/>
      <c r="G87" s="459"/>
      <c r="H87" s="459"/>
      <c r="I87" s="459"/>
      <c r="J87" s="459"/>
      <c r="K87" s="459"/>
      <c r="L87" s="459"/>
      <c r="M87" s="459"/>
      <c r="N87" s="459"/>
      <c r="O87" s="459"/>
      <c r="P87" s="459"/>
      <c r="Q87" s="459"/>
      <c r="R87" s="459"/>
      <c r="S87" s="459"/>
      <c r="T87" s="459"/>
      <c r="U87" s="459"/>
      <c r="V87" s="459"/>
      <c r="W87" s="459"/>
      <c r="X87" s="459"/>
      <c r="Y87" s="459"/>
      <c r="Z87" s="459"/>
    </row>
    <row r="88" spans="1:26" ht="12.75" customHeight="1">
      <c r="A88" s="459"/>
      <c r="B88" s="459"/>
      <c r="C88" s="459"/>
      <c r="D88" s="459"/>
      <c r="E88" s="459"/>
      <c r="F88" s="459"/>
      <c r="G88" s="459"/>
      <c r="H88" s="459"/>
      <c r="I88" s="459"/>
      <c r="J88" s="459"/>
      <c r="K88" s="459"/>
      <c r="L88" s="459"/>
      <c r="M88" s="459"/>
      <c r="N88" s="459"/>
      <c r="O88" s="459"/>
      <c r="P88" s="459"/>
      <c r="Q88" s="459"/>
      <c r="R88" s="459"/>
      <c r="S88" s="459"/>
      <c r="T88" s="459"/>
      <c r="U88" s="459"/>
      <c r="V88" s="459"/>
      <c r="W88" s="459"/>
      <c r="X88" s="459"/>
      <c r="Y88" s="459"/>
      <c r="Z88" s="459"/>
    </row>
    <row r="89" spans="1:26" ht="12.75" customHeight="1">
      <c r="A89" s="459"/>
      <c r="B89" s="459"/>
      <c r="C89" s="459"/>
      <c r="D89" s="459"/>
      <c r="E89" s="459"/>
      <c r="F89" s="459"/>
      <c r="G89" s="459"/>
      <c r="H89" s="459"/>
      <c r="I89" s="459"/>
      <c r="J89" s="459"/>
      <c r="K89" s="459"/>
      <c r="L89" s="459"/>
      <c r="M89" s="459"/>
      <c r="N89" s="459"/>
      <c r="O89" s="459"/>
      <c r="P89" s="459"/>
      <c r="Q89" s="459"/>
      <c r="R89" s="459"/>
      <c r="S89" s="459"/>
      <c r="T89" s="459"/>
      <c r="U89" s="459"/>
      <c r="V89" s="459"/>
      <c r="W89" s="459"/>
      <c r="X89" s="459"/>
      <c r="Y89" s="459"/>
      <c r="Z89" s="459"/>
    </row>
    <row r="90" spans="1:26" ht="12.75" customHeight="1">
      <c r="A90" s="459"/>
      <c r="B90" s="459"/>
      <c r="C90" s="459"/>
      <c r="D90" s="459"/>
      <c r="E90" s="459"/>
      <c r="F90" s="459"/>
      <c r="G90" s="459"/>
      <c r="H90" s="459"/>
      <c r="I90" s="459"/>
      <c r="J90" s="459"/>
      <c r="K90" s="459"/>
      <c r="L90" s="459"/>
      <c r="M90" s="459"/>
      <c r="N90" s="459"/>
      <c r="O90" s="459"/>
      <c r="P90" s="459"/>
      <c r="Q90" s="459"/>
      <c r="R90" s="459"/>
      <c r="S90" s="459"/>
      <c r="T90" s="459"/>
      <c r="U90" s="459"/>
      <c r="V90" s="459"/>
      <c r="W90" s="459"/>
      <c r="X90" s="459"/>
      <c r="Y90" s="459"/>
      <c r="Z90" s="459"/>
    </row>
    <row r="91" spans="1:26" ht="12.75" customHeight="1">
      <c r="A91" s="459"/>
      <c r="B91" s="459"/>
      <c r="C91" s="459"/>
      <c r="D91" s="459"/>
      <c r="E91" s="459"/>
      <c r="F91" s="459"/>
      <c r="G91" s="459"/>
      <c r="H91" s="459"/>
      <c r="I91" s="459"/>
      <c r="J91" s="459"/>
      <c r="K91" s="459"/>
      <c r="L91" s="459"/>
      <c r="M91" s="459"/>
      <c r="N91" s="459"/>
      <c r="O91" s="459"/>
      <c r="P91" s="459"/>
      <c r="Q91" s="459"/>
      <c r="R91" s="459"/>
      <c r="S91" s="459"/>
      <c r="T91" s="459"/>
      <c r="U91" s="459"/>
      <c r="V91" s="459"/>
      <c r="W91" s="459"/>
      <c r="X91" s="459"/>
      <c r="Y91" s="459"/>
      <c r="Z91" s="459"/>
    </row>
    <row r="92" spans="1:26" ht="12.75" customHeight="1">
      <c r="A92" s="459"/>
      <c r="B92" s="459"/>
      <c r="C92" s="459"/>
      <c r="D92" s="459"/>
      <c r="E92" s="459"/>
      <c r="F92" s="459"/>
      <c r="G92" s="459"/>
      <c r="H92" s="459"/>
      <c r="I92" s="459"/>
      <c r="J92" s="459"/>
      <c r="K92" s="459"/>
      <c r="L92" s="459"/>
      <c r="M92" s="459"/>
      <c r="N92" s="459"/>
      <c r="O92" s="459"/>
      <c r="P92" s="459"/>
      <c r="Q92" s="459"/>
      <c r="R92" s="459"/>
      <c r="S92" s="459"/>
      <c r="T92" s="459"/>
      <c r="U92" s="459"/>
      <c r="V92" s="459"/>
      <c r="W92" s="459"/>
      <c r="X92" s="459"/>
      <c r="Y92" s="459"/>
      <c r="Z92" s="459"/>
    </row>
    <row r="93" spans="1:26" ht="12.75" customHeight="1">
      <c r="A93" s="459"/>
      <c r="B93" s="459"/>
      <c r="C93" s="459"/>
      <c r="D93" s="459"/>
      <c r="E93" s="459"/>
      <c r="F93" s="459"/>
      <c r="G93" s="459"/>
      <c r="H93" s="459"/>
      <c r="I93" s="459"/>
      <c r="J93" s="459"/>
      <c r="K93" s="459"/>
      <c r="L93" s="459"/>
      <c r="M93" s="459"/>
      <c r="N93" s="459"/>
      <c r="O93" s="459"/>
      <c r="P93" s="459"/>
      <c r="Q93" s="459"/>
      <c r="R93" s="459"/>
      <c r="S93" s="459"/>
      <c r="T93" s="459"/>
      <c r="U93" s="459"/>
      <c r="V93" s="459"/>
      <c r="W93" s="459"/>
      <c r="X93" s="459"/>
      <c r="Y93" s="459"/>
      <c r="Z93" s="459"/>
    </row>
    <row r="94" spans="1:26" ht="12.75" customHeight="1">
      <c r="A94" s="459"/>
      <c r="B94" s="459"/>
      <c r="C94" s="459"/>
      <c r="D94" s="459"/>
      <c r="E94" s="459"/>
      <c r="F94" s="459"/>
      <c r="G94" s="459"/>
      <c r="H94" s="459"/>
      <c r="I94" s="459"/>
      <c r="J94" s="459"/>
      <c r="K94" s="459"/>
      <c r="L94" s="459"/>
      <c r="M94" s="459"/>
      <c r="N94" s="459"/>
      <c r="O94" s="459"/>
      <c r="P94" s="459"/>
      <c r="Q94" s="459"/>
      <c r="R94" s="459"/>
      <c r="S94" s="459"/>
      <c r="T94" s="459"/>
      <c r="U94" s="459"/>
      <c r="V94" s="459"/>
      <c r="W94" s="459"/>
      <c r="X94" s="459"/>
      <c r="Y94" s="459"/>
      <c r="Z94" s="459"/>
    </row>
    <row r="95" spans="1:26" ht="12.75" customHeight="1">
      <c r="A95" s="459"/>
      <c r="B95" s="459"/>
      <c r="C95" s="459"/>
      <c r="D95" s="459"/>
      <c r="E95" s="459"/>
      <c r="F95" s="459"/>
      <c r="G95" s="459"/>
      <c r="H95" s="459"/>
      <c r="I95" s="459"/>
      <c r="J95" s="459"/>
      <c r="K95" s="459"/>
      <c r="L95" s="459"/>
      <c r="M95" s="459"/>
      <c r="N95" s="459"/>
      <c r="O95" s="459"/>
      <c r="P95" s="459"/>
      <c r="Q95" s="459"/>
      <c r="R95" s="459"/>
      <c r="S95" s="459"/>
      <c r="T95" s="459"/>
      <c r="U95" s="459"/>
      <c r="V95" s="459"/>
      <c r="W95" s="459"/>
      <c r="X95" s="459"/>
      <c r="Y95" s="459"/>
      <c r="Z95" s="459"/>
    </row>
    <row r="96" spans="1:26" ht="12.75" customHeight="1">
      <c r="A96" s="459"/>
      <c r="B96" s="459"/>
      <c r="C96" s="459"/>
      <c r="D96" s="459"/>
      <c r="E96" s="459"/>
      <c r="F96" s="459"/>
      <c r="G96" s="459"/>
      <c r="H96" s="459"/>
      <c r="I96" s="459"/>
      <c r="J96" s="459"/>
      <c r="K96" s="459"/>
      <c r="L96" s="459"/>
      <c r="M96" s="459"/>
      <c r="N96" s="459"/>
      <c r="O96" s="459"/>
      <c r="P96" s="459"/>
      <c r="Q96" s="459"/>
      <c r="R96" s="459"/>
      <c r="S96" s="459"/>
      <c r="T96" s="459"/>
      <c r="U96" s="459"/>
      <c r="V96" s="459"/>
      <c r="W96" s="459"/>
      <c r="X96" s="459"/>
      <c r="Y96" s="459"/>
      <c r="Z96" s="459"/>
    </row>
    <row r="97" spans="1:26" ht="12.75" customHeight="1">
      <c r="A97" s="459"/>
      <c r="B97" s="459"/>
      <c r="C97" s="459"/>
      <c r="D97" s="459"/>
      <c r="E97" s="459"/>
      <c r="F97" s="459"/>
      <c r="G97" s="459"/>
      <c r="H97" s="459"/>
      <c r="I97" s="459"/>
      <c r="J97" s="459"/>
      <c r="K97" s="459"/>
      <c r="L97" s="459"/>
      <c r="M97" s="459"/>
      <c r="N97" s="459"/>
      <c r="O97" s="459"/>
      <c r="P97" s="459"/>
      <c r="Q97" s="459"/>
      <c r="R97" s="459"/>
      <c r="S97" s="459"/>
      <c r="T97" s="459"/>
      <c r="U97" s="459"/>
      <c r="V97" s="459"/>
      <c r="W97" s="459"/>
      <c r="X97" s="459"/>
      <c r="Y97" s="459"/>
      <c r="Z97" s="459"/>
    </row>
    <row r="98" spans="1:26" ht="12.75" customHeight="1">
      <c r="A98" s="459"/>
      <c r="B98" s="459"/>
      <c r="C98" s="459"/>
      <c r="D98" s="459"/>
      <c r="E98" s="459"/>
      <c r="F98" s="459"/>
      <c r="G98" s="459"/>
      <c r="H98" s="459"/>
      <c r="I98" s="459"/>
      <c r="J98" s="459"/>
      <c r="K98" s="459"/>
      <c r="L98" s="459"/>
      <c r="M98" s="459"/>
      <c r="N98" s="459"/>
      <c r="O98" s="459"/>
      <c r="P98" s="459"/>
      <c r="Q98" s="459"/>
      <c r="R98" s="459"/>
      <c r="S98" s="459"/>
      <c r="T98" s="459"/>
      <c r="U98" s="459"/>
      <c r="V98" s="459"/>
      <c r="W98" s="459"/>
      <c r="X98" s="459"/>
      <c r="Y98" s="459"/>
      <c r="Z98" s="459"/>
    </row>
    <row r="99" spans="1:26" ht="12.75" customHeight="1">
      <c r="A99" s="459"/>
      <c r="B99" s="459"/>
      <c r="C99" s="459"/>
      <c r="D99" s="459"/>
      <c r="E99" s="459"/>
      <c r="F99" s="459"/>
      <c r="G99" s="459"/>
      <c r="H99" s="459"/>
      <c r="I99" s="459"/>
      <c r="J99" s="459"/>
      <c r="K99" s="459"/>
      <c r="L99" s="459"/>
      <c r="M99" s="459"/>
      <c r="N99" s="459"/>
      <c r="O99" s="459"/>
      <c r="P99" s="459"/>
      <c r="Q99" s="459"/>
      <c r="R99" s="459"/>
      <c r="S99" s="459"/>
      <c r="T99" s="459"/>
      <c r="U99" s="459"/>
      <c r="V99" s="459"/>
      <c r="W99" s="459"/>
      <c r="X99" s="459"/>
      <c r="Y99" s="459"/>
      <c r="Z99" s="459"/>
    </row>
    <row r="100" spans="1:26" ht="12.75" customHeight="1">
      <c r="A100" s="459"/>
      <c r="B100" s="459"/>
      <c r="C100" s="459"/>
      <c r="D100" s="459"/>
      <c r="E100" s="459"/>
      <c r="F100" s="459"/>
      <c r="G100" s="459"/>
      <c r="H100" s="459"/>
      <c r="I100" s="459"/>
      <c r="J100" s="459"/>
      <c r="K100" s="459"/>
      <c r="L100" s="459"/>
      <c r="M100" s="459"/>
      <c r="N100" s="459"/>
      <c r="O100" s="459"/>
      <c r="P100" s="459"/>
      <c r="Q100" s="459"/>
      <c r="R100" s="459"/>
      <c r="S100" s="459"/>
      <c r="T100" s="459"/>
      <c r="U100" s="459"/>
      <c r="V100" s="459"/>
      <c r="W100" s="459"/>
      <c r="X100" s="459"/>
      <c r="Y100" s="459"/>
      <c r="Z100" s="459"/>
    </row>
    <row r="101" spans="1:26" ht="12.75" customHeight="1">
      <c r="A101" s="459"/>
      <c r="B101" s="459"/>
      <c r="C101" s="459"/>
      <c r="D101" s="459"/>
      <c r="E101" s="459"/>
      <c r="F101" s="459"/>
      <c r="G101" s="459"/>
      <c r="H101" s="459"/>
      <c r="I101" s="459"/>
      <c r="J101" s="459"/>
      <c r="K101" s="459"/>
      <c r="L101" s="459"/>
      <c r="M101" s="459"/>
      <c r="N101" s="459"/>
      <c r="O101" s="459"/>
      <c r="P101" s="459"/>
      <c r="Q101" s="459"/>
      <c r="R101" s="459"/>
      <c r="S101" s="459"/>
      <c r="T101" s="459"/>
      <c r="U101" s="459"/>
      <c r="V101" s="459"/>
      <c r="W101" s="459"/>
      <c r="X101" s="459"/>
      <c r="Y101" s="459"/>
      <c r="Z101" s="459"/>
    </row>
    <row r="102" spans="1:26" ht="12.75" customHeight="1">
      <c r="A102" s="459"/>
      <c r="B102" s="459"/>
      <c r="C102" s="459"/>
      <c r="D102" s="459"/>
      <c r="E102" s="459"/>
      <c r="F102" s="459"/>
      <c r="G102" s="459"/>
      <c r="H102" s="459"/>
      <c r="I102" s="459"/>
      <c r="J102" s="459"/>
      <c r="K102" s="459"/>
      <c r="L102" s="459"/>
      <c r="M102" s="459"/>
      <c r="N102" s="459"/>
      <c r="O102" s="459"/>
      <c r="P102" s="459"/>
      <c r="Q102" s="459"/>
      <c r="R102" s="459"/>
      <c r="S102" s="459"/>
      <c r="T102" s="459"/>
      <c r="U102" s="459"/>
      <c r="V102" s="459"/>
      <c r="W102" s="459"/>
      <c r="X102" s="459"/>
      <c r="Y102" s="459"/>
      <c r="Z102" s="459"/>
    </row>
    <row r="103" spans="1:26" ht="12.75" customHeight="1">
      <c r="A103" s="459"/>
      <c r="B103" s="459"/>
      <c r="C103" s="459"/>
      <c r="D103" s="459"/>
      <c r="E103" s="459"/>
      <c r="F103" s="459"/>
      <c r="G103" s="459"/>
      <c r="H103" s="459"/>
      <c r="I103" s="459"/>
      <c r="J103" s="459"/>
      <c r="K103" s="459"/>
      <c r="L103" s="459"/>
      <c r="M103" s="459"/>
      <c r="N103" s="459"/>
      <c r="O103" s="459"/>
      <c r="P103" s="459"/>
      <c r="Q103" s="459"/>
      <c r="R103" s="459"/>
      <c r="S103" s="459"/>
      <c r="T103" s="459"/>
      <c r="U103" s="459"/>
      <c r="V103" s="459"/>
      <c r="W103" s="459"/>
      <c r="X103" s="459"/>
      <c r="Y103" s="459"/>
      <c r="Z103" s="459"/>
    </row>
    <row r="104" spans="1:26" ht="12.75" customHeight="1">
      <c r="A104" s="459"/>
      <c r="B104" s="459"/>
      <c r="C104" s="459"/>
      <c r="D104" s="459"/>
      <c r="E104" s="459"/>
      <c r="F104" s="459"/>
      <c r="G104" s="459"/>
      <c r="H104" s="459"/>
      <c r="I104" s="459"/>
      <c r="J104" s="459"/>
      <c r="K104" s="459"/>
      <c r="L104" s="459"/>
      <c r="M104" s="459"/>
      <c r="N104" s="459"/>
      <c r="O104" s="459"/>
      <c r="P104" s="459"/>
      <c r="Q104" s="459"/>
      <c r="R104" s="459"/>
      <c r="S104" s="459"/>
      <c r="T104" s="459"/>
      <c r="U104" s="459"/>
      <c r="V104" s="459"/>
      <c r="W104" s="459"/>
      <c r="X104" s="459"/>
      <c r="Y104" s="459"/>
      <c r="Z104" s="459"/>
    </row>
    <row r="105" spans="1:26" ht="12.75" customHeight="1">
      <c r="A105" s="459"/>
      <c r="B105" s="459"/>
      <c r="C105" s="459"/>
      <c r="D105" s="459"/>
      <c r="E105" s="459"/>
      <c r="F105" s="459"/>
      <c r="G105" s="459"/>
      <c r="H105" s="459"/>
      <c r="I105" s="459"/>
      <c r="J105" s="459"/>
      <c r="K105" s="459"/>
      <c r="L105" s="459"/>
      <c r="M105" s="459"/>
      <c r="N105" s="459"/>
      <c r="O105" s="459"/>
      <c r="P105" s="459"/>
      <c r="Q105" s="459"/>
      <c r="R105" s="459"/>
      <c r="S105" s="459"/>
      <c r="T105" s="459"/>
      <c r="U105" s="459"/>
      <c r="V105" s="459"/>
      <c r="W105" s="459"/>
      <c r="X105" s="459"/>
      <c r="Y105" s="459"/>
      <c r="Z105" s="459"/>
    </row>
    <row r="106" spans="1:26" ht="12.75" customHeight="1">
      <c r="A106" s="459"/>
      <c r="B106" s="459"/>
      <c r="C106" s="459"/>
      <c r="D106" s="459"/>
      <c r="E106" s="459"/>
      <c r="F106" s="459"/>
      <c r="G106" s="459"/>
      <c r="H106" s="459"/>
      <c r="I106" s="459"/>
      <c r="J106" s="459"/>
      <c r="K106" s="459"/>
      <c r="L106" s="459"/>
      <c r="M106" s="459"/>
      <c r="N106" s="459"/>
      <c r="O106" s="459"/>
      <c r="P106" s="459"/>
      <c r="Q106" s="459"/>
      <c r="R106" s="459"/>
      <c r="S106" s="459"/>
      <c r="T106" s="459"/>
      <c r="U106" s="459"/>
      <c r="V106" s="459"/>
      <c r="W106" s="459"/>
      <c r="X106" s="459"/>
      <c r="Y106" s="459"/>
      <c r="Z106" s="459"/>
    </row>
    <row r="107" spans="1:26" ht="12.75" customHeight="1">
      <c r="A107" s="459"/>
      <c r="B107" s="459"/>
      <c r="C107" s="459"/>
      <c r="D107" s="459"/>
      <c r="E107" s="459"/>
      <c r="F107" s="459"/>
      <c r="G107" s="459"/>
      <c r="H107" s="459"/>
      <c r="I107" s="459"/>
      <c r="J107" s="459"/>
      <c r="K107" s="459"/>
      <c r="L107" s="459"/>
      <c r="M107" s="459"/>
      <c r="N107" s="459"/>
      <c r="O107" s="459"/>
      <c r="P107" s="459"/>
      <c r="Q107" s="459"/>
      <c r="R107" s="459"/>
      <c r="S107" s="459"/>
      <c r="T107" s="459"/>
      <c r="U107" s="459"/>
      <c r="V107" s="459"/>
      <c r="W107" s="459"/>
      <c r="X107" s="459"/>
      <c r="Y107" s="459"/>
      <c r="Z107" s="459"/>
    </row>
    <row r="108" spans="1:26" ht="12.75" customHeight="1">
      <c r="A108" s="459"/>
      <c r="B108" s="459"/>
      <c r="C108" s="459"/>
      <c r="D108" s="459"/>
      <c r="E108" s="459"/>
      <c r="F108" s="459"/>
      <c r="G108" s="459"/>
      <c r="H108" s="459"/>
      <c r="I108" s="459"/>
      <c r="J108" s="459"/>
      <c r="K108" s="459"/>
      <c r="L108" s="459"/>
      <c r="M108" s="459"/>
      <c r="N108" s="459"/>
      <c r="O108" s="459"/>
      <c r="P108" s="459"/>
      <c r="Q108" s="459"/>
      <c r="R108" s="459"/>
      <c r="S108" s="459"/>
      <c r="T108" s="459"/>
      <c r="U108" s="459"/>
      <c r="V108" s="459"/>
      <c r="W108" s="459"/>
      <c r="X108" s="459"/>
      <c r="Y108" s="459"/>
      <c r="Z108" s="459"/>
    </row>
    <row r="109" spans="1:26" ht="12.75" customHeight="1">
      <c r="A109" s="459"/>
      <c r="B109" s="459"/>
      <c r="C109" s="459"/>
      <c r="D109" s="459"/>
      <c r="E109" s="459"/>
      <c r="F109" s="459"/>
      <c r="G109" s="459"/>
      <c r="H109" s="459"/>
      <c r="I109" s="459"/>
      <c r="J109" s="459"/>
      <c r="K109" s="459"/>
      <c r="L109" s="459"/>
      <c r="M109" s="459"/>
      <c r="N109" s="459"/>
      <c r="O109" s="459"/>
      <c r="P109" s="459"/>
      <c r="Q109" s="459"/>
      <c r="R109" s="459"/>
      <c r="S109" s="459"/>
      <c r="T109" s="459"/>
      <c r="U109" s="459"/>
      <c r="V109" s="459"/>
      <c r="W109" s="459"/>
      <c r="X109" s="459"/>
      <c r="Y109" s="459"/>
      <c r="Z109" s="459"/>
    </row>
    <row r="110" spans="1:26" ht="12.75" customHeight="1">
      <c r="A110" s="459"/>
      <c r="B110" s="459"/>
      <c r="C110" s="459"/>
      <c r="D110" s="459"/>
      <c r="E110" s="459"/>
      <c r="F110" s="459"/>
      <c r="G110" s="459"/>
      <c r="H110" s="459"/>
      <c r="I110" s="459"/>
      <c r="J110" s="459"/>
      <c r="K110" s="459"/>
      <c r="L110" s="459"/>
      <c r="M110" s="459"/>
      <c r="N110" s="459"/>
      <c r="O110" s="459"/>
      <c r="P110" s="459"/>
      <c r="Q110" s="459"/>
      <c r="R110" s="459"/>
      <c r="S110" s="459"/>
      <c r="T110" s="459"/>
      <c r="U110" s="459"/>
      <c r="V110" s="459"/>
      <c r="W110" s="459"/>
      <c r="X110" s="459"/>
      <c r="Y110" s="459"/>
      <c r="Z110" s="459"/>
    </row>
    <row r="111" spans="1:26" ht="12.75" customHeight="1">
      <c r="A111" s="459"/>
      <c r="B111" s="459"/>
      <c r="C111" s="459"/>
      <c r="D111" s="459"/>
      <c r="E111" s="459"/>
      <c r="F111" s="459"/>
      <c r="G111" s="459"/>
      <c r="H111" s="459"/>
      <c r="I111" s="459"/>
      <c r="J111" s="459"/>
      <c r="K111" s="459"/>
      <c r="L111" s="459"/>
      <c r="M111" s="459"/>
      <c r="N111" s="459"/>
      <c r="O111" s="459"/>
      <c r="P111" s="459"/>
      <c r="Q111" s="459"/>
      <c r="R111" s="459"/>
      <c r="S111" s="459"/>
      <c r="T111" s="459"/>
      <c r="U111" s="459"/>
      <c r="V111" s="459"/>
      <c r="W111" s="459"/>
      <c r="X111" s="459"/>
      <c r="Y111" s="459"/>
      <c r="Z111" s="459"/>
    </row>
    <row r="112" spans="1:26" ht="12.75" customHeight="1">
      <c r="A112" s="459"/>
      <c r="B112" s="459"/>
      <c r="C112" s="459"/>
      <c r="D112" s="459"/>
      <c r="E112" s="459"/>
      <c r="F112" s="459"/>
      <c r="G112" s="459"/>
      <c r="H112" s="459"/>
      <c r="I112" s="459"/>
      <c r="J112" s="459"/>
      <c r="K112" s="459"/>
      <c r="L112" s="459"/>
      <c r="M112" s="459"/>
      <c r="N112" s="459"/>
      <c r="O112" s="459"/>
      <c r="P112" s="459"/>
      <c r="Q112" s="459"/>
      <c r="R112" s="459"/>
      <c r="S112" s="459"/>
      <c r="T112" s="459"/>
      <c r="U112" s="459"/>
      <c r="V112" s="459"/>
      <c r="W112" s="459"/>
      <c r="X112" s="459"/>
      <c r="Y112" s="459"/>
      <c r="Z112" s="459"/>
    </row>
    <row r="113" spans="1:26" ht="12.75" customHeight="1">
      <c r="A113" s="459"/>
      <c r="B113" s="459"/>
      <c r="C113" s="459"/>
      <c r="D113" s="459"/>
      <c r="E113" s="459"/>
      <c r="F113" s="459"/>
      <c r="G113" s="459"/>
      <c r="H113" s="459"/>
      <c r="I113" s="459"/>
      <c r="J113" s="459"/>
      <c r="K113" s="459"/>
      <c r="L113" s="459"/>
      <c r="M113" s="459"/>
      <c r="N113" s="459"/>
      <c r="O113" s="459"/>
      <c r="P113" s="459"/>
      <c r="Q113" s="459"/>
      <c r="R113" s="459"/>
      <c r="S113" s="459"/>
      <c r="T113" s="459"/>
      <c r="U113" s="459"/>
      <c r="V113" s="459"/>
      <c r="W113" s="459"/>
      <c r="X113" s="459"/>
      <c r="Y113" s="459"/>
      <c r="Z113" s="459"/>
    </row>
    <row r="114" spans="1:26" ht="12.75" customHeight="1">
      <c r="A114" s="459"/>
      <c r="B114" s="459"/>
      <c r="C114" s="459"/>
      <c r="D114" s="459"/>
      <c r="E114" s="459"/>
      <c r="F114" s="459"/>
      <c r="G114" s="459"/>
      <c r="H114" s="459"/>
      <c r="I114" s="459"/>
      <c r="J114" s="459"/>
      <c r="K114" s="459"/>
      <c r="L114" s="459"/>
      <c r="M114" s="459"/>
      <c r="N114" s="459"/>
      <c r="O114" s="459"/>
      <c r="P114" s="459"/>
      <c r="Q114" s="459"/>
      <c r="R114" s="459"/>
      <c r="S114" s="459"/>
      <c r="T114" s="459"/>
      <c r="U114" s="459"/>
      <c r="V114" s="459"/>
      <c r="W114" s="459"/>
      <c r="X114" s="459"/>
      <c r="Y114" s="459"/>
      <c r="Z114" s="459"/>
    </row>
    <row r="115" spans="1:26" ht="12.75" customHeight="1">
      <c r="A115" s="459"/>
      <c r="B115" s="459"/>
      <c r="C115" s="459"/>
      <c r="D115" s="459"/>
      <c r="E115" s="459"/>
      <c r="F115" s="459"/>
      <c r="G115" s="459"/>
      <c r="H115" s="459"/>
      <c r="I115" s="459"/>
      <c r="J115" s="459"/>
      <c r="K115" s="459"/>
      <c r="L115" s="459"/>
      <c r="M115" s="459"/>
      <c r="N115" s="459"/>
      <c r="O115" s="459"/>
      <c r="P115" s="459"/>
      <c r="Q115" s="459"/>
      <c r="R115" s="459"/>
      <c r="S115" s="459"/>
      <c r="T115" s="459"/>
      <c r="U115" s="459"/>
      <c r="V115" s="459"/>
      <c r="W115" s="459"/>
      <c r="X115" s="459"/>
      <c r="Y115" s="459"/>
      <c r="Z115" s="459"/>
    </row>
    <row r="116" spans="1:26" ht="12.75" customHeight="1">
      <c r="A116" s="459"/>
      <c r="B116" s="459"/>
      <c r="C116" s="459"/>
      <c r="D116" s="459"/>
      <c r="E116" s="459"/>
      <c r="F116" s="459"/>
      <c r="G116" s="459"/>
      <c r="H116" s="459"/>
      <c r="I116" s="459"/>
      <c r="J116" s="459"/>
      <c r="K116" s="459"/>
      <c r="L116" s="459"/>
      <c r="M116" s="459"/>
      <c r="N116" s="459"/>
      <c r="O116" s="459"/>
      <c r="P116" s="459"/>
      <c r="Q116" s="459"/>
      <c r="R116" s="459"/>
      <c r="S116" s="459"/>
      <c r="T116" s="459"/>
      <c r="U116" s="459"/>
      <c r="V116" s="459"/>
      <c r="W116" s="459"/>
      <c r="X116" s="459"/>
      <c r="Y116" s="459"/>
      <c r="Z116" s="459"/>
    </row>
    <row r="117" spans="1:26" ht="12.75" customHeight="1">
      <c r="A117" s="459"/>
      <c r="B117" s="459"/>
      <c r="C117" s="459"/>
      <c r="D117" s="459"/>
      <c r="E117" s="459"/>
      <c r="F117" s="459"/>
      <c r="G117" s="459"/>
      <c r="H117" s="459"/>
      <c r="I117" s="459"/>
      <c r="J117" s="459"/>
      <c r="K117" s="459"/>
      <c r="L117" s="459"/>
      <c r="M117" s="459"/>
      <c r="N117" s="459"/>
      <c r="O117" s="459"/>
      <c r="P117" s="459"/>
      <c r="Q117" s="459"/>
      <c r="R117" s="459"/>
      <c r="S117" s="459"/>
      <c r="T117" s="459"/>
      <c r="U117" s="459"/>
      <c r="V117" s="459"/>
      <c r="W117" s="459"/>
      <c r="X117" s="459"/>
      <c r="Y117" s="459"/>
      <c r="Z117" s="459"/>
    </row>
    <row r="118" spans="1:26" ht="12.75" customHeight="1">
      <c r="A118" s="459"/>
      <c r="B118" s="459"/>
      <c r="C118" s="459"/>
      <c r="D118" s="459"/>
      <c r="E118" s="459"/>
      <c r="F118" s="459"/>
      <c r="G118" s="459"/>
      <c r="H118" s="459"/>
      <c r="I118" s="459"/>
      <c r="J118" s="459"/>
      <c r="K118" s="459"/>
      <c r="L118" s="459"/>
      <c r="M118" s="459"/>
      <c r="N118" s="459"/>
      <c r="O118" s="459"/>
      <c r="P118" s="459"/>
      <c r="Q118" s="459"/>
      <c r="R118" s="459"/>
      <c r="S118" s="459"/>
      <c r="T118" s="459"/>
      <c r="U118" s="459"/>
      <c r="V118" s="459"/>
      <c r="W118" s="459"/>
      <c r="X118" s="459"/>
      <c r="Y118" s="459"/>
      <c r="Z118" s="459"/>
    </row>
    <row r="119" spans="1:26" ht="12.75" customHeight="1">
      <c r="A119" s="459"/>
      <c r="B119" s="459"/>
      <c r="C119" s="459"/>
      <c r="D119" s="459"/>
      <c r="E119" s="459"/>
      <c r="F119" s="459"/>
      <c r="G119" s="459"/>
      <c r="H119" s="459"/>
      <c r="I119" s="459"/>
      <c r="J119" s="459"/>
      <c r="K119" s="459"/>
      <c r="L119" s="459"/>
      <c r="M119" s="459"/>
      <c r="N119" s="459"/>
      <c r="O119" s="459"/>
      <c r="P119" s="459"/>
      <c r="Q119" s="459"/>
      <c r="R119" s="459"/>
      <c r="S119" s="459"/>
      <c r="T119" s="459"/>
      <c r="U119" s="459"/>
      <c r="V119" s="459"/>
      <c r="W119" s="459"/>
      <c r="X119" s="459"/>
      <c r="Y119" s="459"/>
      <c r="Z119" s="459"/>
    </row>
    <row r="120" spans="1:26" ht="12.75" customHeight="1">
      <c r="A120" s="459"/>
      <c r="B120" s="459"/>
      <c r="C120" s="459"/>
      <c r="D120" s="459"/>
      <c r="E120" s="459"/>
      <c r="F120" s="459"/>
      <c r="G120" s="459"/>
      <c r="H120" s="459"/>
      <c r="I120" s="459"/>
      <c r="J120" s="459"/>
      <c r="K120" s="459"/>
      <c r="L120" s="459"/>
      <c r="M120" s="459"/>
      <c r="N120" s="459"/>
      <c r="O120" s="459"/>
      <c r="P120" s="459"/>
      <c r="Q120" s="459"/>
      <c r="R120" s="459"/>
      <c r="S120" s="459"/>
      <c r="T120" s="459"/>
      <c r="U120" s="459"/>
      <c r="V120" s="459"/>
      <c r="W120" s="459"/>
      <c r="X120" s="459"/>
      <c r="Y120" s="459"/>
      <c r="Z120" s="459"/>
    </row>
    <row r="121" spans="1:26" ht="12.75" customHeight="1">
      <c r="A121" s="459"/>
      <c r="B121" s="459"/>
      <c r="C121" s="459"/>
      <c r="D121" s="459"/>
      <c r="E121" s="459"/>
      <c r="F121" s="459"/>
      <c r="G121" s="459"/>
      <c r="H121" s="459"/>
      <c r="I121" s="459"/>
      <c r="J121" s="459"/>
      <c r="K121" s="459"/>
      <c r="L121" s="459"/>
      <c r="M121" s="459"/>
      <c r="N121" s="459"/>
      <c r="O121" s="459"/>
      <c r="P121" s="459"/>
      <c r="Q121" s="459"/>
      <c r="R121" s="459"/>
      <c r="S121" s="459"/>
      <c r="T121" s="459"/>
      <c r="U121" s="459"/>
      <c r="V121" s="459"/>
      <c r="W121" s="459"/>
      <c r="X121" s="459"/>
      <c r="Y121" s="459"/>
      <c r="Z121" s="459"/>
    </row>
    <row r="122" spans="1:26" ht="12.75" customHeight="1">
      <c r="A122" s="459"/>
      <c r="B122" s="459"/>
      <c r="C122" s="459"/>
      <c r="D122" s="459"/>
      <c r="E122" s="459"/>
      <c r="F122" s="459"/>
      <c r="G122" s="459"/>
      <c r="H122" s="459"/>
      <c r="I122" s="459"/>
      <c r="J122" s="459"/>
      <c r="K122" s="459"/>
      <c r="L122" s="459"/>
      <c r="M122" s="459"/>
      <c r="N122" s="459"/>
      <c r="O122" s="459"/>
      <c r="P122" s="459"/>
      <c r="Q122" s="459"/>
      <c r="R122" s="459"/>
      <c r="S122" s="459"/>
      <c r="T122" s="459"/>
      <c r="U122" s="459"/>
      <c r="V122" s="459"/>
      <c r="W122" s="459"/>
      <c r="X122" s="459"/>
      <c r="Y122" s="459"/>
      <c r="Z122" s="459"/>
    </row>
    <row r="123" spans="1:26" ht="12.75" customHeight="1">
      <c r="A123" s="459"/>
      <c r="B123" s="459"/>
      <c r="C123" s="459"/>
      <c r="D123" s="459"/>
      <c r="E123" s="459"/>
      <c r="F123" s="459"/>
      <c r="G123" s="459"/>
      <c r="H123" s="459"/>
      <c r="I123" s="459"/>
      <c r="J123" s="459"/>
      <c r="K123" s="459"/>
      <c r="L123" s="459"/>
      <c r="M123" s="459"/>
      <c r="N123" s="459"/>
      <c r="O123" s="459"/>
      <c r="P123" s="459"/>
      <c r="Q123" s="459"/>
      <c r="R123" s="459"/>
      <c r="S123" s="459"/>
      <c r="T123" s="459"/>
      <c r="U123" s="459"/>
      <c r="V123" s="459"/>
      <c r="W123" s="459"/>
      <c r="X123" s="459"/>
      <c r="Y123" s="459"/>
      <c r="Z123" s="459"/>
    </row>
    <row r="124" spans="1:26" ht="12.75" customHeight="1">
      <c r="A124" s="459"/>
      <c r="B124" s="459"/>
      <c r="C124" s="459"/>
      <c r="D124" s="459"/>
      <c r="E124" s="459"/>
      <c r="F124" s="459"/>
      <c r="G124" s="459"/>
      <c r="H124" s="459"/>
      <c r="I124" s="459"/>
      <c r="J124" s="459"/>
      <c r="K124" s="459"/>
      <c r="L124" s="459"/>
      <c r="M124" s="459"/>
      <c r="N124" s="459"/>
      <c r="O124" s="459"/>
      <c r="P124" s="459"/>
      <c r="Q124" s="459"/>
      <c r="R124" s="459"/>
      <c r="S124" s="459"/>
      <c r="T124" s="459"/>
      <c r="U124" s="459"/>
      <c r="V124" s="459"/>
      <c r="W124" s="459"/>
      <c r="X124" s="459"/>
      <c r="Y124" s="459"/>
      <c r="Z124" s="459"/>
    </row>
    <row r="125" spans="1:26" ht="12.75" customHeight="1">
      <c r="A125" s="459"/>
      <c r="B125" s="459"/>
      <c r="C125" s="459"/>
      <c r="D125" s="459"/>
      <c r="E125" s="459"/>
      <c r="F125" s="459"/>
      <c r="G125" s="459"/>
      <c r="H125" s="459"/>
      <c r="I125" s="459"/>
      <c r="J125" s="459"/>
      <c r="K125" s="459"/>
      <c r="L125" s="459"/>
      <c r="M125" s="459"/>
      <c r="N125" s="459"/>
      <c r="O125" s="459"/>
      <c r="P125" s="459"/>
      <c r="Q125" s="459"/>
      <c r="R125" s="459"/>
      <c r="S125" s="459"/>
      <c r="T125" s="459"/>
      <c r="U125" s="459"/>
      <c r="V125" s="459"/>
      <c r="W125" s="459"/>
      <c r="X125" s="459"/>
      <c r="Y125" s="459"/>
      <c r="Z125" s="459"/>
    </row>
    <row r="126" spans="1:26" ht="12.75" customHeight="1">
      <c r="A126" s="459"/>
      <c r="B126" s="459"/>
      <c r="C126" s="459"/>
      <c r="D126" s="459"/>
      <c r="E126" s="459"/>
      <c r="F126" s="459"/>
      <c r="G126" s="459"/>
      <c r="H126" s="459"/>
      <c r="I126" s="459"/>
      <c r="J126" s="459"/>
      <c r="K126" s="459"/>
      <c r="L126" s="459"/>
      <c r="M126" s="459"/>
      <c r="N126" s="459"/>
      <c r="O126" s="459"/>
      <c r="P126" s="459"/>
      <c r="Q126" s="459"/>
      <c r="R126" s="459"/>
      <c r="S126" s="459"/>
      <c r="T126" s="459"/>
      <c r="U126" s="459"/>
      <c r="V126" s="459"/>
      <c r="W126" s="459"/>
      <c r="X126" s="459"/>
      <c r="Y126" s="459"/>
      <c r="Z126" s="459"/>
    </row>
    <row r="127" spans="1:26" ht="12.75" customHeight="1">
      <c r="A127" s="459"/>
      <c r="B127" s="459"/>
      <c r="C127" s="459"/>
      <c r="D127" s="459"/>
      <c r="E127" s="459"/>
      <c r="F127" s="459"/>
      <c r="G127" s="459"/>
      <c r="H127" s="459"/>
      <c r="I127" s="459"/>
      <c r="J127" s="459"/>
      <c r="K127" s="459"/>
      <c r="L127" s="459"/>
      <c r="M127" s="459"/>
      <c r="N127" s="459"/>
      <c r="O127" s="459"/>
      <c r="P127" s="459"/>
      <c r="Q127" s="459"/>
      <c r="R127" s="459"/>
      <c r="S127" s="459"/>
      <c r="T127" s="459"/>
      <c r="U127" s="459"/>
      <c r="V127" s="459"/>
      <c r="W127" s="459"/>
      <c r="X127" s="459"/>
      <c r="Y127" s="459"/>
      <c r="Z127" s="459"/>
    </row>
    <row r="128" spans="1:26" ht="12.75" customHeight="1">
      <c r="A128" s="459"/>
      <c r="B128" s="459"/>
      <c r="C128" s="459"/>
      <c r="D128" s="459"/>
      <c r="E128" s="459"/>
      <c r="F128" s="459"/>
      <c r="G128" s="459"/>
      <c r="H128" s="459"/>
      <c r="I128" s="459"/>
      <c r="J128" s="459"/>
      <c r="K128" s="459"/>
      <c r="L128" s="459"/>
      <c r="M128" s="459"/>
      <c r="N128" s="459"/>
      <c r="O128" s="459"/>
      <c r="P128" s="459"/>
      <c r="Q128" s="459"/>
      <c r="R128" s="459"/>
      <c r="S128" s="459"/>
      <c r="T128" s="459"/>
      <c r="U128" s="459"/>
      <c r="V128" s="459"/>
      <c r="W128" s="459"/>
      <c r="X128" s="459"/>
      <c r="Y128" s="459"/>
      <c r="Z128" s="459"/>
    </row>
    <row r="129" spans="1:26" ht="12.75" customHeight="1">
      <c r="A129" s="459"/>
      <c r="B129" s="459"/>
      <c r="C129" s="459"/>
      <c r="D129" s="459"/>
      <c r="E129" s="459"/>
      <c r="F129" s="459"/>
      <c r="G129" s="459"/>
      <c r="H129" s="459"/>
      <c r="I129" s="459"/>
      <c r="J129" s="459"/>
      <c r="K129" s="459"/>
      <c r="L129" s="459"/>
      <c r="M129" s="459"/>
      <c r="N129" s="459"/>
      <c r="O129" s="459"/>
      <c r="P129" s="459"/>
      <c r="Q129" s="459"/>
      <c r="R129" s="459"/>
      <c r="S129" s="459"/>
      <c r="T129" s="459"/>
      <c r="U129" s="459"/>
      <c r="V129" s="459"/>
      <c r="W129" s="459"/>
      <c r="X129" s="459"/>
      <c r="Y129" s="459"/>
      <c r="Z129" s="459"/>
    </row>
    <row r="130" spans="1:26" ht="12.75" customHeight="1">
      <c r="A130" s="459"/>
      <c r="B130" s="459"/>
      <c r="C130" s="459"/>
      <c r="D130" s="459"/>
      <c r="E130" s="459"/>
      <c r="F130" s="459"/>
      <c r="G130" s="459"/>
      <c r="H130" s="459"/>
      <c r="I130" s="459"/>
      <c r="J130" s="459"/>
      <c r="K130" s="459"/>
      <c r="L130" s="459"/>
      <c r="M130" s="459"/>
      <c r="N130" s="459"/>
      <c r="O130" s="459"/>
      <c r="P130" s="459"/>
      <c r="Q130" s="459"/>
      <c r="R130" s="459"/>
      <c r="S130" s="459"/>
      <c r="T130" s="459"/>
      <c r="U130" s="459"/>
      <c r="V130" s="459"/>
      <c r="W130" s="459"/>
      <c r="X130" s="459"/>
      <c r="Y130" s="459"/>
      <c r="Z130" s="459"/>
    </row>
    <row r="131" spans="1:26" ht="12.75" customHeight="1">
      <c r="A131" s="459"/>
      <c r="B131" s="459"/>
      <c r="C131" s="459"/>
      <c r="D131" s="459"/>
      <c r="E131" s="459"/>
      <c r="F131" s="459"/>
      <c r="G131" s="459"/>
      <c r="H131" s="459"/>
      <c r="I131" s="459"/>
      <c r="J131" s="459"/>
      <c r="K131" s="459"/>
      <c r="L131" s="459"/>
      <c r="M131" s="459"/>
      <c r="N131" s="459"/>
      <c r="O131" s="459"/>
      <c r="P131" s="459"/>
      <c r="Q131" s="459"/>
      <c r="R131" s="459"/>
      <c r="S131" s="459"/>
      <c r="T131" s="459"/>
      <c r="U131" s="459"/>
      <c r="V131" s="459"/>
      <c r="W131" s="459"/>
      <c r="X131" s="459"/>
      <c r="Y131" s="459"/>
      <c r="Z131" s="459"/>
    </row>
    <row r="132" spans="1:26" ht="12.75" customHeight="1">
      <c r="A132" s="459"/>
      <c r="B132" s="459"/>
      <c r="C132" s="459"/>
      <c r="D132" s="459"/>
      <c r="E132" s="459"/>
      <c r="F132" s="459"/>
      <c r="G132" s="459"/>
      <c r="H132" s="459"/>
      <c r="I132" s="459"/>
      <c r="J132" s="459"/>
      <c r="K132" s="459"/>
      <c r="L132" s="459"/>
      <c r="M132" s="459"/>
      <c r="N132" s="459"/>
      <c r="O132" s="459"/>
      <c r="P132" s="459"/>
      <c r="Q132" s="459"/>
      <c r="R132" s="459"/>
      <c r="S132" s="459"/>
      <c r="T132" s="459"/>
      <c r="U132" s="459"/>
      <c r="V132" s="459"/>
      <c r="W132" s="459"/>
      <c r="X132" s="459"/>
      <c r="Y132" s="459"/>
      <c r="Z132" s="459"/>
    </row>
    <row r="133" spans="1:26" ht="12.75" customHeight="1">
      <c r="A133" s="459"/>
      <c r="B133" s="459"/>
      <c r="C133" s="459"/>
      <c r="D133" s="459"/>
      <c r="E133" s="459"/>
      <c r="F133" s="459"/>
      <c r="G133" s="459"/>
      <c r="H133" s="459"/>
      <c r="I133" s="459"/>
      <c r="J133" s="459"/>
      <c r="K133" s="459"/>
      <c r="L133" s="459"/>
      <c r="M133" s="459"/>
      <c r="N133" s="459"/>
      <c r="O133" s="459"/>
      <c r="P133" s="459"/>
      <c r="Q133" s="459"/>
      <c r="R133" s="459"/>
      <c r="S133" s="459"/>
      <c r="T133" s="459"/>
      <c r="U133" s="459"/>
      <c r="V133" s="459"/>
      <c r="W133" s="459"/>
      <c r="X133" s="459"/>
      <c r="Y133" s="459"/>
      <c r="Z133" s="459"/>
    </row>
    <row r="134" spans="1:26" ht="12.75" customHeight="1">
      <c r="A134" s="459"/>
      <c r="B134" s="459"/>
      <c r="C134" s="459"/>
      <c r="D134" s="459"/>
      <c r="E134" s="459"/>
      <c r="F134" s="459"/>
      <c r="G134" s="459"/>
      <c r="H134" s="459"/>
      <c r="I134" s="459"/>
      <c r="J134" s="459"/>
      <c r="K134" s="459"/>
      <c r="L134" s="459"/>
      <c r="M134" s="459"/>
      <c r="N134" s="459"/>
      <c r="O134" s="459"/>
      <c r="P134" s="459"/>
      <c r="Q134" s="459"/>
      <c r="R134" s="459"/>
      <c r="S134" s="459"/>
      <c r="T134" s="459"/>
      <c r="U134" s="459"/>
      <c r="V134" s="459"/>
      <c r="W134" s="459"/>
      <c r="X134" s="459"/>
      <c r="Y134" s="459"/>
      <c r="Z134" s="459"/>
    </row>
    <row r="135" spans="1:26" ht="12.75" customHeight="1">
      <c r="A135" s="459"/>
      <c r="B135" s="459"/>
      <c r="C135" s="459"/>
      <c r="D135" s="459"/>
      <c r="E135" s="459"/>
      <c r="F135" s="459"/>
      <c r="G135" s="459"/>
      <c r="H135" s="459"/>
      <c r="I135" s="459"/>
      <c r="J135" s="459"/>
      <c r="K135" s="459"/>
      <c r="L135" s="459"/>
      <c r="M135" s="459"/>
      <c r="N135" s="459"/>
      <c r="O135" s="459"/>
      <c r="P135" s="459"/>
      <c r="Q135" s="459"/>
      <c r="R135" s="459"/>
      <c r="S135" s="459"/>
      <c r="T135" s="459"/>
      <c r="U135" s="459"/>
      <c r="V135" s="459"/>
      <c r="W135" s="459"/>
      <c r="X135" s="459"/>
      <c r="Y135" s="459"/>
      <c r="Z135" s="459"/>
    </row>
    <row r="136" spans="1:26" ht="12.75" customHeight="1">
      <c r="A136" s="459"/>
      <c r="B136" s="459"/>
      <c r="C136" s="459"/>
      <c r="D136" s="459"/>
      <c r="E136" s="459"/>
      <c r="F136" s="459"/>
      <c r="G136" s="459"/>
      <c r="H136" s="459"/>
      <c r="I136" s="459"/>
      <c r="J136" s="459"/>
      <c r="K136" s="459"/>
      <c r="L136" s="459"/>
      <c r="M136" s="459"/>
      <c r="N136" s="459"/>
      <c r="O136" s="459"/>
      <c r="P136" s="459"/>
      <c r="Q136" s="459"/>
      <c r="R136" s="459"/>
      <c r="S136" s="459"/>
      <c r="T136" s="459"/>
      <c r="U136" s="459"/>
      <c r="V136" s="459"/>
      <c r="W136" s="459"/>
      <c r="X136" s="459"/>
      <c r="Y136" s="459"/>
      <c r="Z136" s="459"/>
    </row>
    <row r="137" spans="1:26" ht="12.75" customHeight="1">
      <c r="A137" s="459"/>
      <c r="B137" s="459"/>
      <c r="C137" s="459"/>
      <c r="D137" s="459"/>
      <c r="E137" s="459"/>
      <c r="F137" s="459"/>
      <c r="G137" s="459"/>
      <c r="H137" s="459"/>
      <c r="I137" s="459"/>
      <c r="J137" s="459"/>
      <c r="K137" s="459"/>
      <c r="L137" s="459"/>
      <c r="M137" s="459"/>
      <c r="N137" s="459"/>
      <c r="O137" s="459"/>
      <c r="P137" s="459"/>
      <c r="Q137" s="459"/>
      <c r="R137" s="459"/>
      <c r="S137" s="459"/>
      <c r="T137" s="459"/>
      <c r="U137" s="459"/>
      <c r="V137" s="459"/>
      <c r="W137" s="459"/>
      <c r="X137" s="459"/>
      <c r="Y137" s="459"/>
      <c r="Z137" s="459"/>
    </row>
    <row r="138" spans="1:26" ht="12.75" customHeight="1">
      <c r="A138" s="459"/>
      <c r="B138" s="459"/>
      <c r="C138" s="459"/>
      <c r="D138" s="459"/>
      <c r="E138" s="459"/>
      <c r="F138" s="459"/>
      <c r="G138" s="459"/>
      <c r="H138" s="459"/>
      <c r="I138" s="459"/>
      <c r="J138" s="459"/>
      <c r="K138" s="459"/>
      <c r="L138" s="459"/>
      <c r="M138" s="459"/>
      <c r="N138" s="459"/>
      <c r="O138" s="459"/>
      <c r="P138" s="459"/>
      <c r="Q138" s="459"/>
      <c r="R138" s="459"/>
      <c r="S138" s="459"/>
      <c r="T138" s="459"/>
      <c r="U138" s="459"/>
      <c r="V138" s="459"/>
      <c r="W138" s="459"/>
      <c r="X138" s="459"/>
      <c r="Y138" s="459"/>
      <c r="Z138" s="459"/>
    </row>
    <row r="139" spans="1:26" ht="12.75" customHeight="1">
      <c r="A139" s="459"/>
      <c r="B139" s="459"/>
      <c r="C139" s="459"/>
      <c r="D139" s="459"/>
      <c r="E139" s="459"/>
      <c r="F139" s="459"/>
      <c r="G139" s="459"/>
      <c r="H139" s="459"/>
      <c r="I139" s="459"/>
      <c r="J139" s="459"/>
      <c r="K139" s="459"/>
      <c r="L139" s="459"/>
      <c r="M139" s="459"/>
      <c r="N139" s="459"/>
      <c r="O139" s="459"/>
      <c r="P139" s="459"/>
      <c r="Q139" s="459"/>
      <c r="R139" s="459"/>
      <c r="S139" s="459"/>
      <c r="T139" s="459"/>
      <c r="U139" s="459"/>
      <c r="V139" s="459"/>
      <c r="W139" s="459"/>
      <c r="X139" s="459"/>
      <c r="Y139" s="459"/>
      <c r="Z139" s="459"/>
    </row>
    <row r="140" spans="1:26" ht="12.75" customHeight="1">
      <c r="A140" s="459"/>
      <c r="B140" s="459"/>
      <c r="C140" s="459"/>
      <c r="D140" s="459"/>
      <c r="E140" s="459"/>
      <c r="F140" s="459"/>
      <c r="G140" s="459"/>
      <c r="H140" s="459"/>
      <c r="I140" s="459"/>
      <c r="J140" s="459"/>
      <c r="K140" s="459"/>
      <c r="L140" s="459"/>
      <c r="M140" s="459"/>
      <c r="N140" s="459"/>
      <c r="O140" s="459"/>
      <c r="P140" s="459"/>
      <c r="Q140" s="459"/>
      <c r="R140" s="459"/>
      <c r="S140" s="459"/>
      <c r="T140" s="459"/>
      <c r="U140" s="459"/>
      <c r="V140" s="459"/>
      <c r="W140" s="459"/>
      <c r="X140" s="459"/>
      <c r="Y140" s="459"/>
      <c r="Z140" s="459"/>
    </row>
    <row r="141" spans="1:26" ht="12.75" customHeight="1">
      <c r="A141" s="459"/>
      <c r="B141" s="459"/>
      <c r="C141" s="459"/>
      <c r="D141" s="459"/>
      <c r="E141" s="459"/>
      <c r="F141" s="459"/>
      <c r="G141" s="459"/>
      <c r="H141" s="459"/>
      <c r="I141" s="459"/>
      <c r="J141" s="459"/>
      <c r="K141" s="459"/>
      <c r="L141" s="459"/>
      <c r="M141" s="459"/>
      <c r="N141" s="459"/>
      <c r="O141" s="459"/>
      <c r="P141" s="459"/>
      <c r="Q141" s="459"/>
      <c r="R141" s="459"/>
      <c r="S141" s="459"/>
      <c r="T141" s="459"/>
      <c r="U141" s="459"/>
      <c r="V141" s="459"/>
      <c r="W141" s="459"/>
      <c r="X141" s="459"/>
      <c r="Y141" s="459"/>
      <c r="Z141" s="459"/>
    </row>
    <row r="142" spans="1:26" ht="12.75" customHeight="1">
      <c r="A142" s="459"/>
      <c r="B142" s="459"/>
      <c r="C142" s="459"/>
      <c r="D142" s="459"/>
      <c r="E142" s="459"/>
      <c r="F142" s="459"/>
      <c r="G142" s="459"/>
      <c r="H142" s="459"/>
      <c r="I142" s="459"/>
      <c r="J142" s="459"/>
      <c r="K142" s="459"/>
      <c r="L142" s="459"/>
      <c r="M142" s="459"/>
      <c r="N142" s="459"/>
      <c r="O142" s="459"/>
      <c r="P142" s="459"/>
      <c r="Q142" s="459"/>
      <c r="R142" s="459"/>
      <c r="S142" s="459"/>
      <c r="T142" s="459"/>
      <c r="U142" s="459"/>
      <c r="V142" s="459"/>
      <c r="W142" s="459"/>
      <c r="X142" s="459"/>
      <c r="Y142" s="459"/>
      <c r="Z142" s="459"/>
    </row>
    <row r="143" spans="1:26" ht="12.75" customHeight="1">
      <c r="A143" s="459"/>
      <c r="B143" s="459"/>
      <c r="C143" s="459"/>
      <c r="D143" s="459"/>
      <c r="E143" s="459"/>
      <c r="F143" s="459"/>
      <c r="G143" s="459"/>
      <c r="H143" s="459"/>
      <c r="I143" s="459"/>
      <c r="J143" s="459"/>
      <c r="K143" s="459"/>
      <c r="L143" s="459"/>
      <c r="M143" s="459"/>
      <c r="N143" s="459"/>
      <c r="O143" s="459"/>
      <c r="P143" s="459"/>
      <c r="Q143" s="459"/>
      <c r="R143" s="459"/>
      <c r="S143" s="459"/>
      <c r="T143" s="459"/>
      <c r="U143" s="459"/>
      <c r="V143" s="459"/>
      <c r="W143" s="459"/>
      <c r="X143" s="459"/>
      <c r="Y143" s="459"/>
      <c r="Z143" s="459"/>
    </row>
    <row r="144" spans="1:26" ht="12.75" customHeight="1">
      <c r="A144" s="459"/>
      <c r="B144" s="459"/>
      <c r="C144" s="459"/>
      <c r="D144" s="459"/>
      <c r="E144" s="459"/>
      <c r="F144" s="459"/>
      <c r="G144" s="459"/>
      <c r="H144" s="459"/>
      <c r="I144" s="459"/>
      <c r="J144" s="459"/>
      <c r="K144" s="459"/>
      <c r="L144" s="459"/>
      <c r="M144" s="459"/>
      <c r="N144" s="459"/>
      <c r="O144" s="459"/>
      <c r="P144" s="459"/>
      <c r="Q144" s="459"/>
      <c r="R144" s="459"/>
      <c r="S144" s="459"/>
      <c r="T144" s="459"/>
      <c r="U144" s="459"/>
      <c r="V144" s="459"/>
      <c r="W144" s="459"/>
      <c r="X144" s="459"/>
      <c r="Y144" s="459"/>
      <c r="Z144" s="459"/>
    </row>
    <row r="145" spans="1:26" ht="12.75" customHeight="1">
      <c r="A145" s="459"/>
      <c r="B145" s="459"/>
      <c r="C145" s="459"/>
      <c r="D145" s="459"/>
      <c r="E145" s="459"/>
      <c r="F145" s="459"/>
      <c r="G145" s="459"/>
      <c r="H145" s="459"/>
      <c r="I145" s="459"/>
      <c r="J145" s="459"/>
      <c r="K145" s="459"/>
      <c r="L145" s="459"/>
      <c r="M145" s="459"/>
      <c r="N145" s="459"/>
      <c r="O145" s="459"/>
      <c r="P145" s="459"/>
      <c r="Q145" s="459"/>
      <c r="R145" s="459"/>
      <c r="S145" s="459"/>
      <c r="T145" s="459"/>
      <c r="U145" s="459"/>
      <c r="V145" s="459"/>
      <c r="W145" s="459"/>
      <c r="X145" s="459"/>
      <c r="Y145" s="459"/>
      <c r="Z145" s="459"/>
    </row>
    <row r="146" spans="1:26" ht="12.75" customHeight="1">
      <c r="A146" s="459"/>
      <c r="B146" s="459"/>
      <c r="C146" s="459"/>
      <c r="D146" s="459"/>
      <c r="E146" s="459"/>
      <c r="F146" s="459"/>
      <c r="G146" s="459"/>
      <c r="H146" s="459"/>
      <c r="I146" s="459"/>
      <c r="J146" s="459"/>
      <c r="K146" s="459"/>
      <c r="L146" s="459"/>
      <c r="M146" s="459"/>
      <c r="N146" s="459"/>
      <c r="O146" s="459"/>
      <c r="P146" s="459"/>
      <c r="Q146" s="459"/>
      <c r="R146" s="459"/>
      <c r="S146" s="459"/>
      <c r="T146" s="459"/>
      <c r="U146" s="459"/>
      <c r="V146" s="459"/>
      <c r="W146" s="459"/>
      <c r="X146" s="459"/>
      <c r="Y146" s="459"/>
      <c r="Z146" s="459"/>
    </row>
    <row r="147" spans="1:26" ht="12.75" customHeight="1">
      <c r="A147" s="459"/>
      <c r="B147" s="459"/>
      <c r="C147" s="459"/>
      <c r="D147" s="459"/>
      <c r="E147" s="459"/>
      <c r="F147" s="459"/>
      <c r="G147" s="459"/>
      <c r="H147" s="459"/>
      <c r="I147" s="459"/>
      <c r="J147" s="459"/>
      <c r="K147" s="459"/>
      <c r="L147" s="459"/>
      <c r="M147" s="459"/>
      <c r="N147" s="459"/>
      <c r="O147" s="459"/>
      <c r="P147" s="459"/>
      <c r="Q147" s="459"/>
      <c r="R147" s="459"/>
      <c r="S147" s="459"/>
      <c r="T147" s="459"/>
      <c r="U147" s="459"/>
      <c r="V147" s="459"/>
      <c r="W147" s="459"/>
      <c r="X147" s="459"/>
      <c r="Y147" s="459"/>
      <c r="Z147" s="459"/>
    </row>
    <row r="148" spans="1:26" ht="12.75" customHeight="1">
      <c r="A148" s="459"/>
      <c r="B148" s="459"/>
      <c r="C148" s="459"/>
      <c r="D148" s="459"/>
      <c r="E148" s="459"/>
      <c r="F148" s="459"/>
      <c r="G148" s="459"/>
      <c r="H148" s="459"/>
      <c r="I148" s="459"/>
      <c r="J148" s="459"/>
      <c r="K148" s="459"/>
      <c r="L148" s="459"/>
      <c r="M148" s="459"/>
      <c r="N148" s="459"/>
      <c r="O148" s="459"/>
      <c r="P148" s="459"/>
      <c r="Q148" s="459"/>
      <c r="R148" s="459"/>
      <c r="S148" s="459"/>
      <c r="T148" s="459"/>
      <c r="U148" s="459"/>
      <c r="V148" s="459"/>
      <c r="W148" s="459"/>
      <c r="X148" s="459"/>
      <c r="Y148" s="459"/>
      <c r="Z148" s="459"/>
    </row>
    <row r="149" spans="1:26" ht="12.75" customHeight="1">
      <c r="A149" s="459"/>
      <c r="B149" s="459"/>
      <c r="C149" s="459"/>
      <c r="D149" s="459"/>
      <c r="E149" s="459"/>
      <c r="F149" s="459"/>
      <c r="G149" s="459"/>
      <c r="H149" s="459"/>
      <c r="I149" s="459"/>
      <c r="J149" s="459"/>
      <c r="K149" s="459"/>
      <c r="L149" s="459"/>
      <c r="M149" s="459"/>
      <c r="N149" s="459"/>
      <c r="O149" s="459"/>
      <c r="P149" s="459"/>
      <c r="Q149" s="459"/>
      <c r="R149" s="459"/>
      <c r="S149" s="459"/>
      <c r="T149" s="459"/>
      <c r="U149" s="459"/>
      <c r="V149" s="459"/>
      <c r="W149" s="459"/>
      <c r="X149" s="459"/>
      <c r="Y149" s="459"/>
      <c r="Z149" s="459"/>
    </row>
    <row r="150" spans="1:26" ht="12.75" customHeight="1">
      <c r="A150" s="459"/>
      <c r="B150" s="459"/>
      <c r="C150" s="459"/>
      <c r="D150" s="459"/>
      <c r="E150" s="459"/>
      <c r="F150" s="459"/>
      <c r="G150" s="459"/>
      <c r="H150" s="459"/>
      <c r="I150" s="459"/>
      <c r="J150" s="459"/>
      <c r="K150" s="459"/>
      <c r="L150" s="459"/>
      <c r="M150" s="459"/>
      <c r="N150" s="459"/>
      <c r="O150" s="459"/>
      <c r="P150" s="459"/>
      <c r="Q150" s="459"/>
      <c r="R150" s="459"/>
      <c r="S150" s="459"/>
      <c r="T150" s="459"/>
      <c r="U150" s="459"/>
      <c r="V150" s="459"/>
      <c r="W150" s="459"/>
      <c r="X150" s="459"/>
      <c r="Y150" s="459"/>
      <c r="Z150" s="459"/>
    </row>
    <row r="151" spans="1:26" ht="12.75" customHeight="1">
      <c r="A151" s="459"/>
      <c r="B151" s="459"/>
      <c r="C151" s="459"/>
      <c r="D151" s="459"/>
      <c r="E151" s="459"/>
      <c r="F151" s="459"/>
      <c r="G151" s="459"/>
      <c r="H151" s="459"/>
      <c r="I151" s="459"/>
      <c r="J151" s="459"/>
      <c r="K151" s="459"/>
      <c r="L151" s="459"/>
      <c r="M151" s="459"/>
      <c r="N151" s="459"/>
      <c r="O151" s="459"/>
      <c r="P151" s="459"/>
      <c r="Q151" s="459"/>
      <c r="R151" s="459"/>
      <c r="S151" s="459"/>
      <c r="T151" s="459"/>
      <c r="U151" s="459"/>
      <c r="V151" s="459"/>
      <c r="W151" s="459"/>
      <c r="X151" s="459"/>
      <c r="Y151" s="459"/>
      <c r="Z151" s="459"/>
    </row>
    <row r="152" spans="1:26" ht="12.75" customHeight="1">
      <c r="A152" s="459"/>
      <c r="B152" s="459"/>
      <c r="C152" s="459"/>
      <c r="D152" s="459"/>
      <c r="E152" s="459"/>
      <c r="F152" s="459"/>
      <c r="G152" s="459"/>
      <c r="H152" s="459"/>
      <c r="I152" s="459"/>
      <c r="J152" s="459"/>
      <c r="K152" s="459"/>
      <c r="L152" s="459"/>
      <c r="M152" s="459"/>
      <c r="N152" s="459"/>
      <c r="O152" s="459"/>
      <c r="P152" s="459"/>
      <c r="Q152" s="459"/>
      <c r="R152" s="459"/>
      <c r="S152" s="459"/>
      <c r="T152" s="459"/>
      <c r="U152" s="459"/>
      <c r="V152" s="459"/>
      <c r="W152" s="459"/>
      <c r="X152" s="459"/>
      <c r="Y152" s="459"/>
      <c r="Z152" s="459"/>
    </row>
    <row r="153" spans="1:26" ht="12.75" customHeight="1">
      <c r="A153" s="459"/>
      <c r="B153" s="459"/>
      <c r="C153" s="459"/>
      <c r="D153" s="459"/>
      <c r="E153" s="459"/>
      <c r="F153" s="459"/>
      <c r="G153" s="459"/>
      <c r="H153" s="459"/>
      <c r="I153" s="459"/>
      <c r="J153" s="459"/>
      <c r="K153" s="459"/>
      <c r="L153" s="459"/>
      <c r="M153" s="459"/>
      <c r="N153" s="459"/>
      <c r="O153" s="459"/>
      <c r="P153" s="459"/>
      <c r="Q153" s="459"/>
      <c r="R153" s="459"/>
      <c r="S153" s="459"/>
      <c r="T153" s="459"/>
      <c r="U153" s="459"/>
      <c r="V153" s="459"/>
      <c r="W153" s="459"/>
      <c r="X153" s="459"/>
      <c r="Y153" s="459"/>
      <c r="Z153" s="459"/>
    </row>
    <row r="154" spans="1:26" ht="12.75" customHeight="1">
      <c r="A154" s="459"/>
      <c r="B154" s="459"/>
      <c r="C154" s="459"/>
      <c r="D154" s="459"/>
      <c r="E154" s="459"/>
      <c r="F154" s="459"/>
      <c r="G154" s="459"/>
      <c r="H154" s="459"/>
      <c r="I154" s="459"/>
      <c r="J154" s="459"/>
      <c r="K154" s="459"/>
      <c r="L154" s="459"/>
      <c r="M154" s="459"/>
      <c r="N154" s="459"/>
      <c r="O154" s="459"/>
      <c r="P154" s="459"/>
      <c r="Q154" s="459"/>
      <c r="R154" s="459"/>
      <c r="S154" s="459"/>
      <c r="T154" s="459"/>
      <c r="U154" s="459"/>
      <c r="V154" s="459"/>
      <c r="W154" s="459"/>
      <c r="X154" s="459"/>
      <c r="Y154" s="459"/>
      <c r="Z154" s="459"/>
    </row>
    <row r="155" spans="1:26" ht="12.75" customHeight="1">
      <c r="A155" s="459"/>
      <c r="B155" s="459"/>
      <c r="C155" s="459"/>
      <c r="D155" s="459"/>
      <c r="E155" s="459"/>
      <c r="F155" s="459"/>
      <c r="G155" s="459"/>
      <c r="H155" s="459"/>
      <c r="I155" s="459"/>
      <c r="J155" s="459"/>
      <c r="K155" s="459"/>
      <c r="L155" s="459"/>
      <c r="M155" s="459"/>
      <c r="N155" s="459"/>
      <c r="O155" s="459"/>
      <c r="P155" s="459"/>
      <c r="Q155" s="459"/>
      <c r="R155" s="459"/>
      <c r="S155" s="459"/>
      <c r="T155" s="459"/>
      <c r="U155" s="459"/>
      <c r="V155" s="459"/>
      <c r="W155" s="459"/>
      <c r="X155" s="459"/>
      <c r="Y155" s="459"/>
      <c r="Z155" s="459"/>
    </row>
    <row r="156" spans="1:26" ht="12.75" customHeight="1">
      <c r="A156" s="459"/>
      <c r="B156" s="459"/>
      <c r="C156" s="459"/>
      <c r="D156" s="459"/>
      <c r="E156" s="459"/>
      <c r="F156" s="459"/>
      <c r="G156" s="459"/>
      <c r="H156" s="459"/>
      <c r="I156" s="459"/>
      <c r="J156" s="459"/>
      <c r="K156" s="459"/>
      <c r="L156" s="459"/>
      <c r="M156" s="459"/>
      <c r="N156" s="459"/>
      <c r="O156" s="459"/>
      <c r="P156" s="459"/>
      <c r="Q156" s="459"/>
      <c r="R156" s="459"/>
      <c r="S156" s="459"/>
      <c r="T156" s="459"/>
      <c r="U156" s="459"/>
      <c r="V156" s="459"/>
      <c r="W156" s="459"/>
      <c r="X156" s="459"/>
      <c r="Y156" s="459"/>
      <c r="Z156" s="459"/>
    </row>
    <row r="157" spans="1:26" ht="12.75" customHeight="1">
      <c r="A157" s="459"/>
      <c r="B157" s="459"/>
      <c r="C157" s="459"/>
      <c r="D157" s="459"/>
      <c r="E157" s="459"/>
      <c r="F157" s="459"/>
      <c r="G157" s="459"/>
      <c r="H157" s="459"/>
      <c r="I157" s="459"/>
      <c r="J157" s="459"/>
      <c r="K157" s="459"/>
      <c r="L157" s="459"/>
      <c r="M157" s="459"/>
      <c r="N157" s="459"/>
      <c r="O157" s="459"/>
      <c r="P157" s="459"/>
      <c r="Q157" s="459"/>
      <c r="R157" s="459"/>
      <c r="S157" s="459"/>
      <c r="T157" s="459"/>
      <c r="U157" s="459"/>
      <c r="V157" s="459"/>
      <c r="W157" s="459"/>
      <c r="X157" s="459"/>
      <c r="Y157" s="459"/>
      <c r="Z157" s="459"/>
    </row>
    <row r="158" spans="1:26" ht="12.75" customHeight="1">
      <c r="A158" s="459"/>
      <c r="B158" s="459"/>
      <c r="C158" s="459"/>
      <c r="D158" s="459"/>
      <c r="E158" s="459"/>
      <c r="F158" s="459"/>
      <c r="G158" s="459"/>
      <c r="H158" s="459"/>
      <c r="I158" s="459"/>
      <c r="J158" s="459"/>
      <c r="K158" s="459"/>
      <c r="L158" s="459"/>
      <c r="M158" s="459"/>
      <c r="N158" s="459"/>
      <c r="O158" s="459"/>
      <c r="P158" s="459"/>
      <c r="Q158" s="459"/>
      <c r="R158" s="459"/>
      <c r="S158" s="459"/>
      <c r="T158" s="459"/>
      <c r="U158" s="459"/>
      <c r="V158" s="459"/>
      <c r="W158" s="459"/>
      <c r="X158" s="459"/>
      <c r="Y158" s="459"/>
      <c r="Z158" s="459"/>
    </row>
    <row r="159" spans="1:26" ht="12.75" customHeight="1">
      <c r="A159" s="459"/>
      <c r="B159" s="459"/>
      <c r="C159" s="459"/>
      <c r="D159" s="459"/>
      <c r="E159" s="459"/>
      <c r="F159" s="459"/>
      <c r="G159" s="459"/>
      <c r="H159" s="459"/>
      <c r="I159" s="459"/>
      <c r="J159" s="459"/>
      <c r="K159" s="459"/>
      <c r="L159" s="459"/>
      <c r="M159" s="459"/>
      <c r="N159" s="459"/>
      <c r="O159" s="459"/>
      <c r="P159" s="459"/>
      <c r="Q159" s="459"/>
      <c r="R159" s="459"/>
      <c r="S159" s="459"/>
      <c r="T159" s="459"/>
      <c r="U159" s="459"/>
      <c r="V159" s="459"/>
      <c r="W159" s="459"/>
      <c r="X159" s="459"/>
      <c r="Y159" s="459"/>
      <c r="Z159" s="459"/>
    </row>
    <row r="160" spans="1:26" ht="12.75" customHeight="1">
      <c r="A160" s="459"/>
      <c r="B160" s="459"/>
      <c r="C160" s="459"/>
      <c r="D160" s="459"/>
      <c r="E160" s="459"/>
      <c r="F160" s="459"/>
      <c r="G160" s="459"/>
      <c r="H160" s="459"/>
      <c r="I160" s="459"/>
      <c r="J160" s="459"/>
      <c r="K160" s="459"/>
      <c r="L160" s="459"/>
      <c r="M160" s="459"/>
      <c r="N160" s="459"/>
      <c r="O160" s="459"/>
      <c r="P160" s="459"/>
      <c r="Q160" s="459"/>
      <c r="R160" s="459"/>
      <c r="S160" s="459"/>
      <c r="T160" s="459"/>
      <c r="U160" s="459"/>
      <c r="V160" s="459"/>
      <c r="W160" s="459"/>
      <c r="X160" s="459"/>
      <c r="Y160" s="459"/>
      <c r="Z160" s="459"/>
    </row>
    <row r="161" spans="1:26" ht="12.75" customHeight="1">
      <c r="A161" s="459"/>
      <c r="B161" s="459"/>
      <c r="C161" s="459"/>
      <c r="D161" s="459"/>
      <c r="E161" s="459"/>
      <c r="F161" s="459"/>
      <c r="G161" s="459"/>
      <c r="H161" s="459"/>
      <c r="I161" s="459"/>
      <c r="J161" s="459"/>
      <c r="K161" s="459"/>
      <c r="L161" s="459"/>
      <c r="M161" s="459"/>
      <c r="N161" s="459"/>
      <c r="O161" s="459"/>
      <c r="P161" s="459"/>
      <c r="Q161" s="459"/>
      <c r="R161" s="459"/>
      <c r="S161" s="459"/>
      <c r="T161" s="459"/>
      <c r="U161" s="459"/>
      <c r="V161" s="459"/>
      <c r="W161" s="459"/>
      <c r="X161" s="459"/>
      <c r="Y161" s="459"/>
      <c r="Z161" s="459"/>
    </row>
    <row r="162" spans="1:26" ht="12.75" customHeight="1">
      <c r="A162" s="459"/>
      <c r="B162" s="459"/>
      <c r="C162" s="459"/>
      <c r="D162" s="459"/>
      <c r="E162" s="459"/>
      <c r="F162" s="459"/>
      <c r="G162" s="459"/>
      <c r="H162" s="459"/>
      <c r="I162" s="459"/>
      <c r="J162" s="459"/>
      <c r="K162" s="459"/>
      <c r="L162" s="459"/>
      <c r="M162" s="459"/>
      <c r="N162" s="459"/>
      <c r="O162" s="459"/>
      <c r="P162" s="459"/>
      <c r="Q162" s="459"/>
      <c r="R162" s="459"/>
      <c r="S162" s="459"/>
      <c r="T162" s="459"/>
      <c r="U162" s="459"/>
      <c r="V162" s="459"/>
      <c r="W162" s="459"/>
      <c r="X162" s="459"/>
      <c r="Y162" s="459"/>
      <c r="Z162" s="459"/>
    </row>
    <row r="163" spans="1:26" ht="12.75" customHeight="1">
      <c r="A163" s="459"/>
      <c r="B163" s="459"/>
      <c r="C163" s="459"/>
      <c r="D163" s="459"/>
      <c r="E163" s="459"/>
      <c r="F163" s="459"/>
      <c r="G163" s="459"/>
      <c r="H163" s="459"/>
      <c r="I163" s="459"/>
      <c r="J163" s="459"/>
      <c r="K163" s="459"/>
      <c r="L163" s="459"/>
      <c r="M163" s="459"/>
      <c r="N163" s="459"/>
      <c r="O163" s="459"/>
      <c r="P163" s="459"/>
      <c r="Q163" s="459"/>
      <c r="R163" s="459"/>
      <c r="S163" s="459"/>
      <c r="T163" s="459"/>
      <c r="U163" s="459"/>
      <c r="V163" s="459"/>
      <c r="W163" s="459"/>
      <c r="X163" s="459"/>
      <c r="Y163" s="459"/>
      <c r="Z163" s="459"/>
    </row>
    <row r="164" spans="1:26" ht="12.75" customHeight="1">
      <c r="A164" s="459"/>
      <c r="B164" s="459"/>
      <c r="C164" s="459"/>
      <c r="D164" s="459"/>
      <c r="E164" s="459"/>
      <c r="F164" s="459"/>
      <c r="G164" s="459"/>
      <c r="H164" s="459"/>
      <c r="I164" s="459"/>
      <c r="J164" s="459"/>
      <c r="K164" s="459"/>
      <c r="L164" s="459"/>
      <c r="M164" s="459"/>
      <c r="N164" s="459"/>
      <c r="O164" s="459"/>
      <c r="P164" s="459"/>
      <c r="Q164" s="459"/>
      <c r="R164" s="459"/>
      <c r="S164" s="459"/>
      <c r="T164" s="459"/>
      <c r="U164" s="459"/>
      <c r="V164" s="459"/>
      <c r="W164" s="459"/>
      <c r="X164" s="459"/>
      <c r="Y164" s="459"/>
      <c r="Z164" s="459"/>
    </row>
    <row r="165" spans="1:26" ht="12.75" customHeight="1">
      <c r="A165" s="459"/>
      <c r="B165" s="459"/>
      <c r="C165" s="459"/>
      <c r="D165" s="459"/>
      <c r="E165" s="459"/>
      <c r="F165" s="459"/>
      <c r="G165" s="459"/>
      <c r="H165" s="459"/>
      <c r="I165" s="459"/>
      <c r="J165" s="459"/>
      <c r="K165" s="459"/>
      <c r="L165" s="459"/>
      <c r="M165" s="459"/>
      <c r="N165" s="459"/>
      <c r="O165" s="459"/>
      <c r="P165" s="459"/>
      <c r="Q165" s="459"/>
      <c r="R165" s="459"/>
      <c r="S165" s="459"/>
      <c r="T165" s="459"/>
      <c r="U165" s="459"/>
      <c r="V165" s="459"/>
      <c r="W165" s="459"/>
      <c r="X165" s="459"/>
      <c r="Y165" s="459"/>
      <c r="Z165" s="459"/>
    </row>
    <row r="166" spans="1:26" ht="12.75" customHeight="1">
      <c r="A166" s="459"/>
      <c r="B166" s="459"/>
      <c r="C166" s="459"/>
      <c r="D166" s="459"/>
      <c r="E166" s="459"/>
      <c r="F166" s="459"/>
      <c r="G166" s="459"/>
      <c r="H166" s="459"/>
      <c r="I166" s="459"/>
      <c r="J166" s="459"/>
      <c r="K166" s="459"/>
      <c r="L166" s="459"/>
      <c r="M166" s="459"/>
      <c r="N166" s="459"/>
      <c r="O166" s="459"/>
      <c r="P166" s="459"/>
      <c r="Q166" s="459"/>
      <c r="R166" s="459"/>
      <c r="S166" s="459"/>
      <c r="T166" s="459"/>
      <c r="U166" s="459"/>
      <c r="V166" s="459"/>
      <c r="W166" s="459"/>
      <c r="X166" s="459"/>
      <c r="Y166" s="459"/>
      <c r="Z166" s="459"/>
    </row>
    <row r="167" spans="1:26" ht="12.75" customHeight="1">
      <c r="A167" s="459"/>
      <c r="B167" s="459"/>
      <c r="C167" s="459"/>
      <c r="D167" s="459"/>
      <c r="E167" s="459"/>
      <c r="F167" s="459"/>
      <c r="G167" s="459"/>
      <c r="H167" s="459"/>
      <c r="I167" s="459"/>
      <c r="J167" s="459"/>
      <c r="K167" s="459"/>
      <c r="L167" s="459"/>
      <c r="M167" s="459"/>
      <c r="N167" s="459"/>
      <c r="O167" s="459"/>
      <c r="P167" s="459"/>
      <c r="Q167" s="459"/>
      <c r="R167" s="459"/>
      <c r="S167" s="459"/>
      <c r="T167" s="459"/>
      <c r="U167" s="459"/>
      <c r="V167" s="459"/>
      <c r="W167" s="459"/>
      <c r="X167" s="459"/>
      <c r="Y167" s="459"/>
      <c r="Z167" s="459"/>
    </row>
    <row r="168" spans="1:26" ht="12.75" customHeight="1">
      <c r="A168" s="459"/>
      <c r="B168" s="459"/>
      <c r="C168" s="459"/>
      <c r="D168" s="459"/>
      <c r="E168" s="459"/>
      <c r="F168" s="459"/>
      <c r="G168" s="459"/>
      <c r="H168" s="459"/>
      <c r="I168" s="459"/>
      <c r="J168" s="459"/>
      <c r="K168" s="459"/>
      <c r="L168" s="459"/>
      <c r="M168" s="459"/>
      <c r="N168" s="459"/>
      <c r="O168" s="459"/>
      <c r="P168" s="459"/>
      <c r="Q168" s="459"/>
      <c r="R168" s="459"/>
      <c r="S168" s="459"/>
      <c r="T168" s="459"/>
      <c r="U168" s="459"/>
      <c r="V168" s="459"/>
      <c r="W168" s="459"/>
      <c r="X168" s="459"/>
      <c r="Y168" s="459"/>
      <c r="Z168" s="459"/>
    </row>
    <row r="169" spans="1:26" ht="12.75" customHeight="1">
      <c r="A169" s="459"/>
      <c r="B169" s="459"/>
      <c r="C169" s="459"/>
      <c r="D169" s="459"/>
      <c r="E169" s="459"/>
      <c r="F169" s="459"/>
      <c r="G169" s="459"/>
      <c r="H169" s="459"/>
      <c r="I169" s="459"/>
      <c r="J169" s="459"/>
      <c r="K169" s="459"/>
      <c r="L169" s="459"/>
      <c r="M169" s="459"/>
      <c r="N169" s="459"/>
      <c r="O169" s="459"/>
      <c r="P169" s="459"/>
      <c r="Q169" s="459"/>
      <c r="R169" s="459"/>
      <c r="S169" s="459"/>
      <c r="T169" s="459"/>
      <c r="U169" s="459"/>
      <c r="V169" s="459"/>
      <c r="W169" s="459"/>
      <c r="X169" s="459"/>
      <c r="Y169" s="459"/>
      <c r="Z169" s="459"/>
    </row>
    <row r="170" spans="1:26" ht="12.75" customHeight="1">
      <c r="A170" s="459"/>
      <c r="B170" s="459"/>
      <c r="C170" s="459"/>
      <c r="D170" s="459"/>
      <c r="E170" s="459"/>
      <c r="F170" s="459"/>
      <c r="G170" s="459"/>
      <c r="H170" s="459"/>
      <c r="I170" s="459"/>
      <c r="J170" s="459"/>
      <c r="K170" s="459"/>
      <c r="L170" s="459"/>
      <c r="M170" s="459"/>
      <c r="N170" s="459"/>
      <c r="O170" s="459"/>
      <c r="P170" s="459"/>
      <c r="Q170" s="459"/>
      <c r="R170" s="459"/>
      <c r="S170" s="459"/>
      <c r="T170" s="459"/>
      <c r="U170" s="459"/>
      <c r="V170" s="459"/>
      <c r="W170" s="459"/>
      <c r="X170" s="459"/>
      <c r="Y170" s="459"/>
      <c r="Z170" s="459"/>
    </row>
    <row r="171" spans="1:26" ht="12.75" customHeight="1">
      <c r="A171" s="459"/>
      <c r="B171" s="459"/>
      <c r="C171" s="459"/>
      <c r="D171" s="459"/>
      <c r="E171" s="459"/>
      <c r="F171" s="459"/>
      <c r="G171" s="459"/>
      <c r="H171" s="459"/>
      <c r="I171" s="459"/>
      <c r="J171" s="459"/>
      <c r="K171" s="459"/>
      <c r="L171" s="459"/>
      <c r="M171" s="459"/>
      <c r="N171" s="459"/>
      <c r="O171" s="459"/>
      <c r="P171" s="459"/>
      <c r="Q171" s="459"/>
      <c r="R171" s="459"/>
      <c r="S171" s="459"/>
      <c r="T171" s="459"/>
      <c r="U171" s="459"/>
      <c r="V171" s="459"/>
      <c r="W171" s="459"/>
      <c r="X171" s="459"/>
      <c r="Y171" s="459"/>
      <c r="Z171" s="459"/>
    </row>
    <row r="172" spans="1:26" ht="12.75" customHeight="1">
      <c r="A172" s="459"/>
      <c r="B172" s="459"/>
      <c r="C172" s="459"/>
      <c r="D172" s="459"/>
      <c r="E172" s="459"/>
      <c r="F172" s="459"/>
      <c r="G172" s="459"/>
      <c r="H172" s="459"/>
      <c r="I172" s="459"/>
      <c r="J172" s="459"/>
      <c r="K172" s="459"/>
      <c r="L172" s="459"/>
      <c r="M172" s="459"/>
      <c r="N172" s="459"/>
      <c r="O172" s="459"/>
      <c r="P172" s="459"/>
      <c r="Q172" s="459"/>
      <c r="R172" s="459"/>
      <c r="S172" s="459"/>
      <c r="T172" s="459"/>
      <c r="U172" s="459"/>
      <c r="V172" s="459"/>
      <c r="W172" s="459"/>
      <c r="X172" s="459"/>
      <c r="Y172" s="459"/>
      <c r="Z172" s="459"/>
    </row>
    <row r="173" spans="1:26" ht="12.75" customHeight="1">
      <c r="A173" s="459"/>
      <c r="B173" s="459"/>
      <c r="C173" s="459"/>
      <c r="D173" s="459"/>
      <c r="E173" s="459"/>
      <c r="F173" s="459"/>
      <c r="G173" s="459"/>
      <c r="H173" s="459"/>
      <c r="I173" s="459"/>
      <c r="J173" s="459"/>
      <c r="K173" s="459"/>
      <c r="L173" s="459"/>
      <c r="M173" s="459"/>
      <c r="N173" s="459"/>
      <c r="O173" s="459"/>
      <c r="P173" s="459"/>
      <c r="Q173" s="459"/>
      <c r="R173" s="459"/>
      <c r="S173" s="459"/>
      <c r="T173" s="459"/>
      <c r="U173" s="459"/>
      <c r="V173" s="459"/>
      <c r="W173" s="459"/>
      <c r="X173" s="459"/>
      <c r="Y173" s="459"/>
      <c r="Z173" s="459"/>
    </row>
    <row r="174" spans="1:26" ht="12.75" customHeight="1">
      <c r="A174" s="459"/>
      <c r="B174" s="459"/>
      <c r="C174" s="459"/>
      <c r="D174" s="459"/>
      <c r="E174" s="459"/>
      <c r="F174" s="459"/>
      <c r="G174" s="459"/>
      <c r="H174" s="459"/>
      <c r="I174" s="459"/>
      <c r="J174" s="459"/>
      <c r="K174" s="459"/>
      <c r="L174" s="459"/>
      <c r="M174" s="459"/>
      <c r="N174" s="459"/>
      <c r="O174" s="459"/>
      <c r="P174" s="459"/>
      <c r="Q174" s="459"/>
      <c r="R174" s="459"/>
      <c r="S174" s="459"/>
      <c r="T174" s="459"/>
      <c r="U174" s="459"/>
      <c r="V174" s="459"/>
      <c r="W174" s="459"/>
      <c r="X174" s="459"/>
      <c r="Y174" s="459"/>
      <c r="Z174" s="459"/>
    </row>
    <row r="175" spans="1:26" ht="12.75" customHeight="1">
      <c r="A175" s="459"/>
      <c r="B175" s="459"/>
      <c r="C175" s="459"/>
      <c r="D175" s="459"/>
      <c r="E175" s="459"/>
      <c r="F175" s="459"/>
      <c r="G175" s="459"/>
      <c r="H175" s="459"/>
      <c r="I175" s="459"/>
      <c r="J175" s="459"/>
      <c r="K175" s="459"/>
      <c r="L175" s="459"/>
      <c r="M175" s="459"/>
      <c r="N175" s="459"/>
      <c r="O175" s="459"/>
      <c r="P175" s="459"/>
      <c r="Q175" s="459"/>
      <c r="R175" s="459"/>
      <c r="S175" s="459"/>
      <c r="T175" s="459"/>
      <c r="U175" s="459"/>
      <c r="V175" s="459"/>
      <c r="W175" s="459"/>
      <c r="X175" s="459"/>
      <c r="Y175" s="459"/>
      <c r="Z175" s="459"/>
    </row>
    <row r="176" spans="1:26" ht="12.75" customHeight="1">
      <c r="A176" s="459"/>
      <c r="B176" s="459"/>
      <c r="C176" s="459"/>
      <c r="D176" s="459"/>
      <c r="E176" s="459"/>
      <c r="F176" s="459"/>
      <c r="G176" s="459"/>
      <c r="H176" s="459"/>
      <c r="I176" s="459"/>
      <c r="J176" s="459"/>
      <c r="K176" s="459"/>
      <c r="L176" s="459"/>
      <c r="M176" s="459"/>
      <c r="N176" s="459"/>
      <c r="O176" s="459"/>
      <c r="P176" s="459"/>
      <c r="Q176" s="459"/>
      <c r="R176" s="459"/>
      <c r="S176" s="459"/>
      <c r="T176" s="459"/>
      <c r="U176" s="459"/>
      <c r="V176" s="459"/>
      <c r="W176" s="459"/>
      <c r="X176" s="459"/>
      <c r="Y176" s="459"/>
      <c r="Z176" s="459"/>
    </row>
    <row r="177" spans="1:26" ht="12.75" customHeight="1">
      <c r="A177" s="459"/>
      <c r="B177" s="459"/>
      <c r="C177" s="459"/>
      <c r="D177" s="459"/>
      <c r="E177" s="459"/>
      <c r="F177" s="459"/>
      <c r="G177" s="459"/>
      <c r="H177" s="459"/>
      <c r="I177" s="459"/>
      <c r="J177" s="459"/>
      <c r="K177" s="459"/>
      <c r="L177" s="459"/>
      <c r="M177" s="459"/>
      <c r="N177" s="459"/>
      <c r="O177" s="459"/>
      <c r="P177" s="459"/>
      <c r="Q177" s="459"/>
      <c r="R177" s="459"/>
      <c r="S177" s="459"/>
      <c r="T177" s="459"/>
      <c r="U177" s="459"/>
      <c r="V177" s="459"/>
      <c r="W177" s="459"/>
      <c r="X177" s="459"/>
      <c r="Y177" s="459"/>
      <c r="Z177" s="459"/>
    </row>
    <row r="178" spans="1:26" ht="12.75" customHeight="1">
      <c r="A178" s="459"/>
      <c r="B178" s="459"/>
      <c r="C178" s="459"/>
      <c r="D178" s="459"/>
      <c r="E178" s="459"/>
      <c r="F178" s="459"/>
      <c r="G178" s="459"/>
      <c r="H178" s="459"/>
      <c r="I178" s="459"/>
      <c r="J178" s="459"/>
      <c r="K178" s="459"/>
      <c r="L178" s="459"/>
      <c r="M178" s="459"/>
      <c r="N178" s="459"/>
      <c r="O178" s="459"/>
      <c r="P178" s="459"/>
      <c r="Q178" s="459"/>
      <c r="R178" s="459"/>
      <c r="S178" s="459"/>
      <c r="T178" s="459"/>
      <c r="U178" s="459"/>
      <c r="V178" s="459"/>
      <c r="W178" s="459"/>
      <c r="X178" s="459"/>
      <c r="Y178" s="459"/>
      <c r="Z178" s="459"/>
    </row>
    <row r="179" spans="1:26" ht="12.75" customHeight="1">
      <c r="A179" s="459"/>
      <c r="B179" s="459"/>
      <c r="C179" s="459"/>
      <c r="D179" s="459"/>
      <c r="E179" s="459"/>
      <c r="F179" s="459"/>
      <c r="G179" s="459"/>
      <c r="H179" s="459"/>
      <c r="I179" s="459"/>
      <c r="J179" s="459"/>
      <c r="K179" s="459"/>
      <c r="L179" s="459"/>
      <c r="M179" s="459"/>
      <c r="N179" s="459"/>
      <c r="O179" s="459"/>
      <c r="P179" s="459"/>
      <c r="Q179" s="459"/>
      <c r="R179" s="459"/>
      <c r="S179" s="459"/>
      <c r="T179" s="459"/>
      <c r="U179" s="459"/>
      <c r="V179" s="459"/>
      <c r="W179" s="459"/>
      <c r="X179" s="459"/>
      <c r="Y179" s="459"/>
      <c r="Z179" s="459"/>
    </row>
    <row r="180" spans="1:26" ht="12.75" customHeight="1">
      <c r="A180" s="459"/>
      <c r="B180" s="459"/>
      <c r="C180" s="459"/>
      <c r="D180" s="459"/>
      <c r="E180" s="459"/>
      <c r="F180" s="459"/>
      <c r="G180" s="459"/>
      <c r="H180" s="459"/>
      <c r="I180" s="459"/>
      <c r="J180" s="459"/>
      <c r="K180" s="459"/>
      <c r="L180" s="459"/>
      <c r="M180" s="459"/>
      <c r="N180" s="459"/>
      <c r="O180" s="459"/>
      <c r="P180" s="459"/>
      <c r="Q180" s="459"/>
      <c r="R180" s="459"/>
      <c r="S180" s="459"/>
      <c r="T180" s="459"/>
      <c r="U180" s="459"/>
      <c r="V180" s="459"/>
      <c r="W180" s="459"/>
      <c r="X180" s="459"/>
      <c r="Y180" s="459"/>
      <c r="Z180" s="459"/>
    </row>
    <row r="181" spans="1:26" ht="12.75" customHeight="1">
      <c r="A181" s="459"/>
      <c r="B181" s="459"/>
      <c r="C181" s="459"/>
      <c r="D181" s="459"/>
      <c r="E181" s="459"/>
      <c r="F181" s="459"/>
      <c r="G181" s="459"/>
      <c r="H181" s="459"/>
      <c r="I181" s="459"/>
      <c r="J181" s="459"/>
      <c r="K181" s="459"/>
      <c r="L181" s="459"/>
      <c r="M181" s="459"/>
      <c r="N181" s="459"/>
      <c r="O181" s="459"/>
      <c r="P181" s="459"/>
      <c r="Q181" s="459"/>
      <c r="R181" s="459"/>
      <c r="S181" s="459"/>
      <c r="T181" s="459"/>
      <c r="U181" s="459"/>
      <c r="V181" s="459"/>
      <c r="W181" s="459"/>
      <c r="X181" s="459"/>
      <c r="Y181" s="459"/>
      <c r="Z181" s="459"/>
    </row>
    <row r="182" spans="1:26" ht="12.75" customHeight="1">
      <c r="A182" s="459"/>
      <c r="B182" s="459"/>
      <c r="C182" s="459"/>
      <c r="D182" s="459"/>
      <c r="E182" s="459"/>
      <c r="F182" s="459"/>
      <c r="G182" s="459"/>
      <c r="H182" s="459"/>
      <c r="I182" s="459"/>
      <c r="J182" s="459"/>
      <c r="K182" s="459"/>
      <c r="L182" s="459"/>
      <c r="M182" s="459"/>
      <c r="N182" s="459"/>
      <c r="O182" s="459"/>
      <c r="P182" s="459"/>
      <c r="Q182" s="459"/>
      <c r="R182" s="459"/>
      <c r="S182" s="459"/>
      <c r="T182" s="459"/>
      <c r="U182" s="459"/>
      <c r="V182" s="459"/>
      <c r="W182" s="459"/>
      <c r="X182" s="459"/>
      <c r="Y182" s="459"/>
      <c r="Z182" s="459"/>
    </row>
    <row r="183" spans="1:26" ht="12.75" customHeight="1">
      <c r="A183" s="459"/>
      <c r="B183" s="459"/>
      <c r="C183" s="459"/>
      <c r="D183" s="459"/>
      <c r="E183" s="459"/>
      <c r="F183" s="459"/>
      <c r="G183" s="459"/>
      <c r="H183" s="459"/>
      <c r="I183" s="459"/>
      <c r="J183" s="459"/>
      <c r="K183" s="459"/>
      <c r="L183" s="459"/>
      <c r="M183" s="459"/>
      <c r="N183" s="459"/>
      <c r="O183" s="459"/>
      <c r="P183" s="459"/>
      <c r="Q183" s="459"/>
      <c r="R183" s="459"/>
      <c r="S183" s="459"/>
      <c r="T183" s="459"/>
      <c r="U183" s="459"/>
      <c r="V183" s="459"/>
      <c r="W183" s="459"/>
      <c r="X183" s="459"/>
      <c r="Y183" s="459"/>
      <c r="Z183" s="459"/>
    </row>
    <row r="184" spans="1:26" ht="12.75" customHeight="1">
      <c r="A184" s="459"/>
      <c r="B184" s="459"/>
      <c r="C184" s="459"/>
      <c r="D184" s="459"/>
      <c r="E184" s="459"/>
      <c r="F184" s="459"/>
      <c r="G184" s="459"/>
      <c r="H184" s="459"/>
      <c r="I184" s="459"/>
      <c r="J184" s="459"/>
      <c r="K184" s="459"/>
      <c r="L184" s="459"/>
      <c r="M184" s="459"/>
      <c r="N184" s="459"/>
      <c r="O184" s="459"/>
      <c r="P184" s="459"/>
      <c r="Q184" s="459"/>
      <c r="R184" s="459"/>
      <c r="S184" s="459"/>
      <c r="T184" s="459"/>
      <c r="U184" s="459"/>
      <c r="V184" s="459"/>
      <c r="W184" s="459"/>
      <c r="X184" s="459"/>
      <c r="Y184" s="459"/>
      <c r="Z184" s="459"/>
    </row>
    <row r="185" spans="1:26" ht="12.75" customHeight="1">
      <c r="A185" s="459"/>
      <c r="B185" s="459"/>
      <c r="C185" s="459"/>
      <c r="D185" s="459"/>
      <c r="E185" s="459"/>
      <c r="F185" s="459"/>
      <c r="G185" s="459"/>
      <c r="H185" s="459"/>
      <c r="I185" s="459"/>
      <c r="J185" s="459"/>
      <c r="K185" s="459"/>
      <c r="L185" s="459"/>
      <c r="M185" s="459"/>
      <c r="N185" s="459"/>
      <c r="O185" s="459"/>
      <c r="P185" s="459"/>
      <c r="Q185" s="459"/>
      <c r="R185" s="459"/>
      <c r="S185" s="459"/>
      <c r="T185" s="459"/>
      <c r="U185" s="459"/>
      <c r="V185" s="459"/>
      <c r="W185" s="459"/>
      <c r="X185" s="459"/>
      <c r="Y185" s="459"/>
      <c r="Z185" s="459"/>
    </row>
    <row r="186" spans="1:26" ht="12.75" customHeight="1">
      <c r="A186" s="459"/>
      <c r="B186" s="459"/>
      <c r="C186" s="459"/>
      <c r="D186" s="459"/>
      <c r="E186" s="459"/>
      <c r="F186" s="459"/>
      <c r="G186" s="459"/>
      <c r="H186" s="459"/>
      <c r="I186" s="459"/>
      <c r="J186" s="459"/>
      <c r="K186" s="459"/>
      <c r="L186" s="459"/>
      <c r="M186" s="459"/>
      <c r="N186" s="459"/>
      <c r="O186" s="459"/>
      <c r="P186" s="459"/>
      <c r="Q186" s="459"/>
      <c r="R186" s="459"/>
      <c r="S186" s="459"/>
      <c r="T186" s="459"/>
      <c r="U186" s="459"/>
      <c r="V186" s="459"/>
      <c r="W186" s="459"/>
      <c r="X186" s="459"/>
      <c r="Y186" s="459"/>
      <c r="Z186" s="459"/>
    </row>
    <row r="187" spans="1:26" ht="12.75" customHeight="1">
      <c r="A187" s="459"/>
      <c r="B187" s="459"/>
      <c r="C187" s="459"/>
      <c r="D187" s="459"/>
      <c r="E187" s="459"/>
      <c r="F187" s="459"/>
      <c r="G187" s="459"/>
      <c r="H187" s="459"/>
      <c r="I187" s="459"/>
      <c r="J187" s="459"/>
      <c r="K187" s="459"/>
      <c r="L187" s="459"/>
      <c r="M187" s="459"/>
      <c r="N187" s="459"/>
      <c r="O187" s="459"/>
      <c r="P187" s="459"/>
      <c r="Q187" s="459"/>
      <c r="R187" s="459"/>
      <c r="S187" s="459"/>
      <c r="T187" s="459"/>
      <c r="U187" s="459"/>
      <c r="V187" s="459"/>
      <c r="W187" s="459"/>
      <c r="X187" s="459"/>
      <c r="Y187" s="459"/>
      <c r="Z187" s="459"/>
    </row>
    <row r="188" spans="1:26" ht="12.75" customHeight="1">
      <c r="A188" s="459"/>
      <c r="B188" s="459"/>
      <c r="C188" s="459"/>
      <c r="D188" s="459"/>
      <c r="E188" s="459"/>
      <c r="F188" s="459"/>
      <c r="G188" s="459"/>
      <c r="H188" s="459"/>
      <c r="I188" s="459"/>
      <c r="J188" s="459"/>
      <c r="K188" s="459"/>
      <c r="L188" s="459"/>
      <c r="M188" s="459"/>
      <c r="N188" s="459"/>
      <c r="O188" s="459"/>
      <c r="P188" s="459"/>
      <c r="Q188" s="459"/>
      <c r="R188" s="459"/>
      <c r="S188" s="459"/>
      <c r="T188" s="459"/>
      <c r="U188" s="459"/>
      <c r="V188" s="459"/>
      <c r="W188" s="459"/>
      <c r="X188" s="459"/>
      <c r="Y188" s="459"/>
      <c r="Z188" s="459"/>
    </row>
    <row r="189" spans="1:26" ht="12.75" customHeight="1">
      <c r="A189" s="459"/>
      <c r="B189" s="459"/>
      <c r="C189" s="459"/>
      <c r="D189" s="459"/>
      <c r="E189" s="459"/>
      <c r="F189" s="459"/>
      <c r="G189" s="459"/>
      <c r="H189" s="459"/>
      <c r="I189" s="459"/>
      <c r="J189" s="459"/>
      <c r="K189" s="459"/>
      <c r="L189" s="459"/>
      <c r="M189" s="459"/>
      <c r="N189" s="459"/>
      <c r="O189" s="459"/>
      <c r="P189" s="459"/>
      <c r="Q189" s="459"/>
      <c r="R189" s="459"/>
      <c r="S189" s="459"/>
      <c r="T189" s="459"/>
      <c r="U189" s="459"/>
      <c r="V189" s="459"/>
      <c r="W189" s="459"/>
      <c r="X189" s="459"/>
      <c r="Y189" s="459"/>
      <c r="Z189" s="459"/>
    </row>
    <row r="190" spans="1:26" ht="12.75" customHeight="1">
      <c r="A190" s="459"/>
      <c r="B190" s="459"/>
      <c r="C190" s="459"/>
      <c r="D190" s="459"/>
      <c r="E190" s="459"/>
      <c r="F190" s="459"/>
      <c r="G190" s="459"/>
      <c r="H190" s="459"/>
      <c r="I190" s="459"/>
      <c r="J190" s="459"/>
      <c r="K190" s="459"/>
      <c r="L190" s="459"/>
      <c r="M190" s="459"/>
      <c r="N190" s="459"/>
      <c r="O190" s="459"/>
      <c r="P190" s="459"/>
      <c r="Q190" s="459"/>
      <c r="R190" s="459"/>
      <c r="S190" s="459"/>
      <c r="T190" s="459"/>
      <c r="U190" s="459"/>
      <c r="V190" s="459"/>
      <c r="W190" s="459"/>
      <c r="X190" s="459"/>
      <c r="Y190" s="459"/>
      <c r="Z190" s="459"/>
    </row>
    <row r="191" spans="1:26" ht="12.75" customHeight="1">
      <c r="A191" s="459"/>
      <c r="B191" s="459"/>
      <c r="C191" s="459"/>
      <c r="D191" s="459"/>
      <c r="E191" s="459"/>
      <c r="F191" s="459"/>
      <c r="G191" s="459"/>
      <c r="H191" s="459"/>
      <c r="I191" s="459"/>
      <c r="J191" s="459"/>
      <c r="K191" s="459"/>
      <c r="L191" s="459"/>
      <c r="M191" s="459"/>
      <c r="N191" s="459"/>
      <c r="O191" s="459"/>
      <c r="P191" s="459"/>
      <c r="Q191" s="459"/>
      <c r="R191" s="459"/>
      <c r="S191" s="459"/>
      <c r="T191" s="459"/>
      <c r="U191" s="459"/>
      <c r="V191" s="459"/>
      <c r="W191" s="459"/>
      <c r="X191" s="459"/>
      <c r="Y191" s="459"/>
      <c r="Z191" s="459"/>
    </row>
    <row r="192" spans="1:26" ht="12.75" customHeight="1">
      <c r="A192" s="459"/>
      <c r="B192" s="459"/>
      <c r="C192" s="459"/>
      <c r="D192" s="459"/>
      <c r="E192" s="459"/>
      <c r="F192" s="459"/>
      <c r="G192" s="459"/>
      <c r="H192" s="459"/>
      <c r="I192" s="459"/>
      <c r="J192" s="459"/>
      <c r="K192" s="459"/>
      <c r="L192" s="459"/>
      <c r="M192" s="459"/>
      <c r="N192" s="459"/>
      <c r="O192" s="459"/>
      <c r="P192" s="459"/>
      <c r="Q192" s="459"/>
      <c r="R192" s="459"/>
      <c r="S192" s="459"/>
      <c r="T192" s="459"/>
      <c r="U192" s="459"/>
      <c r="V192" s="459"/>
      <c r="W192" s="459"/>
      <c r="X192" s="459"/>
      <c r="Y192" s="459"/>
      <c r="Z192" s="459"/>
    </row>
    <row r="193" spans="1:26" ht="12.75" customHeight="1">
      <c r="A193" s="459"/>
      <c r="B193" s="459"/>
      <c r="C193" s="459"/>
      <c r="D193" s="459"/>
      <c r="E193" s="459"/>
      <c r="F193" s="459"/>
      <c r="G193" s="459"/>
      <c r="H193" s="459"/>
      <c r="I193" s="459"/>
      <c r="J193" s="459"/>
      <c r="K193" s="459"/>
      <c r="L193" s="459"/>
      <c r="M193" s="459"/>
      <c r="N193" s="459"/>
      <c r="O193" s="459"/>
      <c r="P193" s="459"/>
      <c r="Q193" s="459"/>
      <c r="R193" s="459"/>
      <c r="S193" s="459"/>
      <c r="T193" s="459"/>
      <c r="U193" s="459"/>
      <c r="V193" s="459"/>
      <c r="W193" s="459"/>
      <c r="X193" s="459"/>
      <c r="Y193" s="459"/>
      <c r="Z193" s="459"/>
    </row>
    <row r="194" spans="1:26" ht="12.75" customHeight="1">
      <c r="A194" s="459"/>
      <c r="B194" s="459"/>
      <c r="C194" s="459"/>
      <c r="D194" s="459"/>
      <c r="E194" s="459"/>
      <c r="F194" s="459"/>
      <c r="G194" s="459"/>
      <c r="H194" s="459"/>
      <c r="I194" s="459"/>
      <c r="J194" s="459"/>
      <c r="K194" s="459"/>
      <c r="L194" s="459"/>
      <c r="M194" s="459"/>
      <c r="N194" s="459"/>
      <c r="O194" s="459"/>
      <c r="P194" s="459"/>
      <c r="Q194" s="459"/>
      <c r="R194" s="459"/>
      <c r="S194" s="459"/>
      <c r="T194" s="459"/>
      <c r="U194" s="459"/>
      <c r="V194" s="459"/>
      <c r="W194" s="459"/>
      <c r="X194" s="459"/>
      <c r="Y194" s="459"/>
      <c r="Z194" s="459"/>
    </row>
    <row r="195" spans="1:26" ht="12.75" customHeight="1">
      <c r="A195" s="459"/>
      <c r="B195" s="459"/>
      <c r="C195" s="459"/>
      <c r="D195" s="459"/>
      <c r="E195" s="459"/>
      <c r="F195" s="459"/>
      <c r="G195" s="459"/>
      <c r="H195" s="459"/>
      <c r="I195" s="459"/>
      <c r="J195" s="459"/>
      <c r="K195" s="459"/>
      <c r="L195" s="459"/>
      <c r="M195" s="459"/>
      <c r="N195" s="459"/>
      <c r="O195" s="459"/>
      <c r="P195" s="459"/>
      <c r="Q195" s="459"/>
      <c r="R195" s="459"/>
      <c r="S195" s="459"/>
      <c r="T195" s="459"/>
      <c r="U195" s="459"/>
      <c r="V195" s="459"/>
      <c r="W195" s="459"/>
      <c r="X195" s="459"/>
      <c r="Y195" s="459"/>
      <c r="Z195" s="459"/>
    </row>
    <row r="196" spans="1:26" ht="12.75" customHeight="1">
      <c r="A196" s="459"/>
      <c r="B196" s="459"/>
      <c r="C196" s="459"/>
      <c r="D196" s="459"/>
      <c r="E196" s="459"/>
      <c r="F196" s="459"/>
      <c r="G196" s="459"/>
      <c r="H196" s="459"/>
      <c r="I196" s="459"/>
      <c r="J196" s="459"/>
      <c r="K196" s="459"/>
      <c r="L196" s="459"/>
      <c r="M196" s="459"/>
      <c r="N196" s="459"/>
      <c r="O196" s="459"/>
      <c r="P196" s="459"/>
      <c r="Q196" s="459"/>
      <c r="R196" s="459"/>
      <c r="S196" s="459"/>
      <c r="T196" s="459"/>
      <c r="U196" s="459"/>
      <c r="V196" s="459"/>
      <c r="W196" s="459"/>
      <c r="X196" s="459"/>
      <c r="Y196" s="459"/>
      <c r="Z196" s="459"/>
    </row>
    <row r="197" spans="1:26" ht="12.75" customHeight="1">
      <c r="A197" s="459"/>
      <c r="B197" s="459"/>
      <c r="C197" s="459"/>
      <c r="D197" s="459"/>
      <c r="E197" s="459"/>
      <c r="F197" s="459"/>
      <c r="G197" s="459"/>
      <c r="H197" s="459"/>
      <c r="I197" s="459"/>
      <c r="J197" s="459"/>
      <c r="K197" s="459"/>
      <c r="L197" s="459"/>
      <c r="M197" s="459"/>
      <c r="N197" s="459"/>
      <c r="O197" s="459"/>
      <c r="P197" s="459"/>
      <c r="Q197" s="459"/>
      <c r="R197" s="459"/>
      <c r="S197" s="459"/>
      <c r="T197" s="459"/>
      <c r="U197" s="459"/>
      <c r="V197" s="459"/>
      <c r="W197" s="459"/>
      <c r="X197" s="459"/>
      <c r="Y197" s="459"/>
      <c r="Z197" s="459"/>
    </row>
    <row r="198" spans="1:26" ht="12.75" customHeight="1">
      <c r="A198" s="459"/>
      <c r="B198" s="459"/>
      <c r="C198" s="459"/>
      <c r="D198" s="459"/>
      <c r="E198" s="459"/>
      <c r="F198" s="459"/>
      <c r="G198" s="459"/>
      <c r="H198" s="459"/>
      <c r="I198" s="459"/>
      <c r="J198" s="459"/>
      <c r="K198" s="459"/>
      <c r="L198" s="459"/>
      <c r="M198" s="459"/>
      <c r="N198" s="459"/>
      <c r="O198" s="459"/>
      <c r="P198" s="459"/>
      <c r="Q198" s="459"/>
      <c r="R198" s="459"/>
      <c r="S198" s="459"/>
      <c r="T198" s="459"/>
      <c r="U198" s="459"/>
      <c r="V198" s="459"/>
      <c r="W198" s="459"/>
      <c r="X198" s="459"/>
      <c r="Y198" s="459"/>
      <c r="Z198" s="459"/>
    </row>
    <row r="199" spans="1:26" ht="12.75" customHeight="1">
      <c r="A199" s="459"/>
      <c r="B199" s="459"/>
      <c r="C199" s="459"/>
      <c r="D199" s="459"/>
      <c r="E199" s="459"/>
      <c r="F199" s="459"/>
      <c r="G199" s="459"/>
      <c r="H199" s="459"/>
      <c r="I199" s="459"/>
      <c r="J199" s="459"/>
      <c r="K199" s="459"/>
      <c r="L199" s="459"/>
      <c r="M199" s="459"/>
      <c r="N199" s="459"/>
      <c r="O199" s="459"/>
      <c r="P199" s="459"/>
      <c r="Q199" s="459"/>
      <c r="R199" s="459"/>
      <c r="S199" s="459"/>
      <c r="T199" s="459"/>
      <c r="U199" s="459"/>
      <c r="V199" s="459"/>
      <c r="W199" s="459"/>
      <c r="X199" s="459"/>
      <c r="Y199" s="459"/>
      <c r="Z199" s="459"/>
    </row>
    <row r="200" spans="1:26" ht="12.75" customHeight="1">
      <c r="A200" s="459"/>
      <c r="B200" s="459"/>
      <c r="C200" s="459"/>
      <c r="D200" s="459"/>
      <c r="E200" s="459"/>
      <c r="F200" s="459"/>
      <c r="G200" s="459"/>
      <c r="H200" s="459"/>
      <c r="I200" s="459"/>
      <c r="J200" s="459"/>
      <c r="K200" s="459"/>
      <c r="L200" s="459"/>
      <c r="M200" s="459"/>
      <c r="N200" s="459"/>
      <c r="O200" s="459"/>
      <c r="P200" s="459"/>
      <c r="Q200" s="459"/>
      <c r="R200" s="459"/>
      <c r="S200" s="459"/>
      <c r="T200" s="459"/>
      <c r="U200" s="459"/>
      <c r="V200" s="459"/>
      <c r="W200" s="459"/>
      <c r="X200" s="459"/>
      <c r="Y200" s="459"/>
      <c r="Z200" s="459"/>
    </row>
    <row r="201" spans="1:26" ht="12.75" customHeight="1">
      <c r="A201" s="459"/>
      <c r="B201" s="459"/>
      <c r="C201" s="459"/>
      <c r="D201" s="459"/>
      <c r="E201" s="459"/>
      <c r="F201" s="459"/>
      <c r="G201" s="459"/>
      <c r="H201" s="459"/>
      <c r="I201" s="459"/>
      <c r="J201" s="459"/>
      <c r="K201" s="459"/>
      <c r="L201" s="459"/>
      <c r="M201" s="459"/>
      <c r="N201" s="459"/>
      <c r="O201" s="459"/>
      <c r="P201" s="459"/>
      <c r="Q201" s="459"/>
      <c r="R201" s="459"/>
      <c r="S201" s="459"/>
      <c r="T201" s="459"/>
      <c r="U201" s="459"/>
      <c r="V201" s="459"/>
      <c r="W201" s="459"/>
      <c r="X201" s="459"/>
      <c r="Y201" s="459"/>
      <c r="Z201" s="459"/>
    </row>
    <row r="202" spans="1:26" ht="12.75" customHeight="1">
      <c r="A202" s="459"/>
      <c r="B202" s="459"/>
      <c r="C202" s="459"/>
      <c r="D202" s="459"/>
      <c r="E202" s="459"/>
      <c r="F202" s="459"/>
      <c r="G202" s="459"/>
      <c r="H202" s="459"/>
      <c r="I202" s="459"/>
      <c r="J202" s="459"/>
      <c r="K202" s="459"/>
      <c r="L202" s="459"/>
      <c r="M202" s="459"/>
      <c r="N202" s="459"/>
      <c r="O202" s="459"/>
      <c r="P202" s="459"/>
      <c r="Q202" s="459"/>
      <c r="R202" s="459"/>
      <c r="S202" s="459"/>
      <c r="T202" s="459"/>
      <c r="U202" s="459"/>
      <c r="V202" s="459"/>
      <c r="W202" s="459"/>
      <c r="X202" s="459"/>
      <c r="Y202" s="459"/>
      <c r="Z202" s="459"/>
    </row>
    <row r="203" spans="1:26" ht="12.75" customHeight="1">
      <c r="A203" s="459"/>
      <c r="B203" s="459"/>
      <c r="C203" s="459"/>
      <c r="D203" s="459"/>
      <c r="E203" s="459"/>
      <c r="F203" s="459"/>
      <c r="G203" s="459"/>
      <c r="H203" s="459"/>
      <c r="I203" s="459"/>
      <c r="J203" s="459"/>
      <c r="K203" s="459"/>
      <c r="L203" s="459"/>
      <c r="M203" s="459"/>
      <c r="N203" s="459"/>
      <c r="O203" s="459"/>
      <c r="P203" s="459"/>
      <c r="Q203" s="459"/>
      <c r="R203" s="459"/>
      <c r="S203" s="459"/>
      <c r="T203" s="459"/>
      <c r="U203" s="459"/>
      <c r="V203" s="459"/>
      <c r="W203" s="459"/>
      <c r="X203" s="459"/>
      <c r="Y203" s="459"/>
      <c r="Z203" s="459"/>
    </row>
    <row r="204" spans="1:26" ht="12.75" customHeight="1">
      <c r="A204" s="459"/>
      <c r="B204" s="459"/>
      <c r="C204" s="459"/>
      <c r="D204" s="459"/>
      <c r="E204" s="459"/>
      <c r="F204" s="459"/>
      <c r="G204" s="459"/>
      <c r="H204" s="459"/>
      <c r="I204" s="459"/>
      <c r="J204" s="459"/>
      <c r="K204" s="459"/>
      <c r="L204" s="459"/>
      <c r="M204" s="459"/>
      <c r="N204" s="459"/>
      <c r="O204" s="459"/>
      <c r="P204" s="459"/>
      <c r="Q204" s="459"/>
      <c r="R204" s="459"/>
      <c r="S204" s="459"/>
      <c r="T204" s="459"/>
      <c r="U204" s="459"/>
      <c r="V204" s="459"/>
      <c r="W204" s="459"/>
      <c r="X204" s="459"/>
      <c r="Y204" s="459"/>
      <c r="Z204" s="459"/>
    </row>
    <row r="205" spans="1:26" ht="12.75" customHeight="1">
      <c r="A205" s="459"/>
      <c r="B205" s="459"/>
      <c r="C205" s="459"/>
      <c r="D205" s="459"/>
      <c r="E205" s="459"/>
      <c r="F205" s="459"/>
      <c r="G205" s="459"/>
      <c r="H205" s="459"/>
      <c r="I205" s="459"/>
      <c r="J205" s="459"/>
      <c r="K205" s="459"/>
      <c r="L205" s="459"/>
      <c r="M205" s="459"/>
      <c r="N205" s="459"/>
      <c r="O205" s="459"/>
      <c r="P205" s="459"/>
      <c r="Q205" s="459"/>
      <c r="R205" s="459"/>
      <c r="S205" s="459"/>
      <c r="T205" s="459"/>
      <c r="U205" s="459"/>
      <c r="V205" s="459"/>
      <c r="W205" s="459"/>
      <c r="X205" s="459"/>
      <c r="Y205" s="459"/>
      <c r="Z205" s="459"/>
    </row>
    <row r="206" spans="1:26" ht="12.75" customHeight="1">
      <c r="A206" s="459"/>
      <c r="B206" s="459"/>
      <c r="C206" s="459"/>
      <c r="D206" s="459"/>
      <c r="E206" s="459"/>
      <c r="F206" s="459"/>
      <c r="G206" s="459"/>
      <c r="H206" s="459"/>
      <c r="I206" s="459"/>
      <c r="J206" s="459"/>
      <c r="K206" s="459"/>
      <c r="L206" s="459"/>
      <c r="M206" s="459"/>
      <c r="N206" s="459"/>
      <c r="O206" s="459"/>
      <c r="P206" s="459"/>
      <c r="Q206" s="459"/>
      <c r="R206" s="459"/>
      <c r="S206" s="459"/>
      <c r="T206" s="459"/>
      <c r="U206" s="459"/>
      <c r="V206" s="459"/>
      <c r="W206" s="459"/>
      <c r="X206" s="459"/>
      <c r="Y206" s="459"/>
      <c r="Z206" s="459"/>
    </row>
    <row r="207" spans="1:26" ht="12.75" customHeight="1">
      <c r="A207" s="459"/>
      <c r="B207" s="459"/>
      <c r="C207" s="459"/>
      <c r="D207" s="459"/>
      <c r="E207" s="459"/>
      <c r="F207" s="459"/>
      <c r="G207" s="459"/>
      <c r="H207" s="459"/>
      <c r="I207" s="459"/>
      <c r="J207" s="459"/>
      <c r="K207" s="459"/>
      <c r="L207" s="459"/>
      <c r="M207" s="459"/>
      <c r="N207" s="459"/>
      <c r="O207" s="459"/>
      <c r="P207" s="459"/>
      <c r="Q207" s="459"/>
      <c r="R207" s="459"/>
      <c r="S207" s="459"/>
      <c r="T207" s="459"/>
      <c r="U207" s="459"/>
      <c r="V207" s="459"/>
      <c r="W207" s="459"/>
      <c r="X207" s="459"/>
      <c r="Y207" s="459"/>
      <c r="Z207" s="459"/>
    </row>
    <row r="208" spans="1:26" ht="12.75" customHeight="1">
      <c r="A208" s="459"/>
      <c r="B208" s="459"/>
      <c r="C208" s="459"/>
      <c r="D208" s="459"/>
      <c r="E208" s="459"/>
      <c r="F208" s="459"/>
      <c r="G208" s="459"/>
      <c r="H208" s="459"/>
      <c r="I208" s="459"/>
      <c r="J208" s="459"/>
      <c r="K208" s="459"/>
      <c r="L208" s="459"/>
      <c r="M208" s="459"/>
      <c r="N208" s="459"/>
      <c r="O208" s="459"/>
      <c r="P208" s="459"/>
      <c r="Q208" s="459"/>
      <c r="R208" s="459"/>
      <c r="S208" s="459"/>
      <c r="T208" s="459"/>
      <c r="U208" s="459"/>
      <c r="V208" s="459"/>
      <c r="W208" s="459"/>
      <c r="X208" s="459"/>
      <c r="Y208" s="459"/>
      <c r="Z208" s="459"/>
    </row>
    <row r="209" spans="1:26" ht="12.75" customHeight="1">
      <c r="A209" s="459"/>
      <c r="B209" s="459"/>
      <c r="C209" s="459"/>
      <c r="D209" s="459"/>
      <c r="E209" s="459"/>
      <c r="F209" s="459"/>
      <c r="G209" s="459"/>
      <c r="H209" s="459"/>
      <c r="I209" s="459"/>
      <c r="J209" s="459"/>
      <c r="K209" s="459"/>
      <c r="L209" s="459"/>
      <c r="M209" s="459"/>
      <c r="N209" s="459"/>
      <c r="O209" s="459"/>
      <c r="P209" s="459"/>
      <c r="Q209" s="459"/>
      <c r="R209" s="459"/>
      <c r="S209" s="459"/>
      <c r="T209" s="459"/>
      <c r="U209" s="459"/>
      <c r="V209" s="459"/>
      <c r="W209" s="459"/>
      <c r="X209" s="459"/>
      <c r="Y209" s="459"/>
      <c r="Z209" s="459"/>
    </row>
    <row r="210" spans="1:26" ht="12.75" customHeight="1">
      <c r="A210" s="459"/>
      <c r="B210" s="459"/>
      <c r="C210" s="459"/>
      <c r="D210" s="459"/>
      <c r="E210" s="459"/>
      <c r="F210" s="459"/>
      <c r="G210" s="459"/>
      <c r="H210" s="459"/>
      <c r="I210" s="459"/>
      <c r="J210" s="459"/>
      <c r="K210" s="459"/>
      <c r="L210" s="459"/>
      <c r="M210" s="459"/>
      <c r="N210" s="459"/>
      <c r="O210" s="459"/>
      <c r="P210" s="459"/>
      <c r="Q210" s="459"/>
      <c r="R210" s="459"/>
      <c r="S210" s="459"/>
      <c r="T210" s="459"/>
      <c r="U210" s="459"/>
      <c r="V210" s="459"/>
      <c r="W210" s="459"/>
      <c r="X210" s="459"/>
      <c r="Y210" s="459"/>
      <c r="Z210" s="459"/>
    </row>
    <row r="211" spans="1:26" ht="12.75" customHeight="1">
      <c r="A211" s="459"/>
      <c r="B211" s="459"/>
      <c r="C211" s="459"/>
      <c r="D211" s="459"/>
      <c r="E211" s="459"/>
      <c r="F211" s="459"/>
      <c r="G211" s="459"/>
      <c r="H211" s="459"/>
      <c r="I211" s="459"/>
      <c r="J211" s="459"/>
      <c r="K211" s="459"/>
      <c r="L211" s="459"/>
      <c r="M211" s="459"/>
      <c r="N211" s="459"/>
      <c r="O211" s="459"/>
      <c r="P211" s="459"/>
      <c r="Q211" s="459"/>
      <c r="R211" s="459"/>
      <c r="S211" s="459"/>
      <c r="T211" s="459"/>
      <c r="U211" s="459"/>
      <c r="V211" s="459"/>
      <c r="W211" s="459"/>
      <c r="X211" s="459"/>
      <c r="Y211" s="459"/>
      <c r="Z211" s="459"/>
    </row>
    <row r="212" spans="1:26" ht="12.75" customHeight="1">
      <c r="A212" s="459"/>
      <c r="B212" s="459"/>
      <c r="C212" s="459"/>
      <c r="D212" s="459"/>
      <c r="E212" s="459"/>
      <c r="F212" s="459"/>
      <c r="G212" s="459"/>
      <c r="H212" s="459"/>
      <c r="I212" s="459"/>
      <c r="J212" s="459"/>
      <c r="K212" s="459"/>
      <c r="L212" s="459"/>
      <c r="M212" s="459"/>
      <c r="N212" s="459"/>
      <c r="O212" s="459"/>
      <c r="P212" s="459"/>
      <c r="Q212" s="459"/>
      <c r="R212" s="459"/>
      <c r="S212" s="459"/>
      <c r="T212" s="459"/>
      <c r="U212" s="459"/>
      <c r="V212" s="459"/>
      <c r="W212" s="459"/>
      <c r="X212" s="459"/>
      <c r="Y212" s="459"/>
      <c r="Z212" s="459"/>
    </row>
    <row r="213" spans="1:26" ht="12.75" customHeight="1">
      <c r="A213" s="459"/>
      <c r="B213" s="459"/>
      <c r="C213" s="459"/>
      <c r="D213" s="459"/>
      <c r="E213" s="459"/>
      <c r="F213" s="459"/>
      <c r="G213" s="459"/>
      <c r="H213" s="459"/>
      <c r="I213" s="459"/>
      <c r="J213" s="459"/>
      <c r="K213" s="459"/>
      <c r="L213" s="459"/>
      <c r="M213" s="459"/>
      <c r="N213" s="459"/>
      <c r="O213" s="459"/>
      <c r="P213" s="459"/>
      <c r="Q213" s="459"/>
      <c r="R213" s="459"/>
      <c r="S213" s="459"/>
      <c r="T213" s="459"/>
      <c r="U213" s="459"/>
      <c r="V213" s="459"/>
      <c r="W213" s="459"/>
      <c r="X213" s="459"/>
      <c r="Y213" s="459"/>
      <c r="Z213" s="459"/>
    </row>
    <row r="214" spans="1:26" ht="12.75" customHeight="1">
      <c r="A214" s="459"/>
      <c r="B214" s="459"/>
      <c r="C214" s="459"/>
      <c r="D214" s="459"/>
      <c r="E214" s="459"/>
      <c r="F214" s="459"/>
      <c r="G214" s="459"/>
      <c r="H214" s="459"/>
      <c r="I214" s="459"/>
      <c r="J214" s="459"/>
      <c r="K214" s="459"/>
      <c r="L214" s="459"/>
      <c r="M214" s="459"/>
      <c r="N214" s="459"/>
      <c r="O214" s="459"/>
      <c r="P214" s="459"/>
      <c r="Q214" s="459"/>
      <c r="R214" s="459"/>
      <c r="S214" s="459"/>
      <c r="T214" s="459"/>
      <c r="U214" s="459"/>
      <c r="V214" s="459"/>
      <c r="W214" s="459"/>
      <c r="X214" s="459"/>
      <c r="Y214" s="459"/>
      <c r="Z214" s="459"/>
    </row>
    <row r="215" spans="1:26" ht="12.75" customHeight="1">
      <c r="A215" s="459"/>
      <c r="B215" s="459"/>
      <c r="C215" s="459"/>
      <c r="D215" s="459"/>
      <c r="E215" s="459"/>
      <c r="F215" s="459"/>
      <c r="G215" s="459"/>
      <c r="H215" s="459"/>
      <c r="I215" s="459"/>
      <c r="J215" s="459"/>
      <c r="K215" s="459"/>
      <c r="L215" s="459"/>
      <c r="M215" s="459"/>
      <c r="N215" s="459"/>
      <c r="O215" s="459"/>
      <c r="P215" s="459"/>
      <c r="Q215" s="459"/>
      <c r="R215" s="459"/>
      <c r="S215" s="459"/>
      <c r="T215" s="459"/>
      <c r="U215" s="459"/>
      <c r="V215" s="459"/>
      <c r="W215" s="459"/>
      <c r="X215" s="459"/>
      <c r="Y215" s="459"/>
      <c r="Z215" s="459"/>
    </row>
    <row r="216" spans="1:26" ht="12.75" customHeight="1">
      <c r="A216" s="459"/>
      <c r="B216" s="459"/>
      <c r="C216" s="459"/>
      <c r="D216" s="459"/>
      <c r="E216" s="459"/>
      <c r="F216" s="459"/>
      <c r="G216" s="459"/>
      <c r="H216" s="459"/>
      <c r="I216" s="459"/>
      <c r="J216" s="459"/>
      <c r="K216" s="459"/>
      <c r="L216" s="459"/>
      <c r="M216" s="459"/>
      <c r="N216" s="459"/>
      <c r="O216" s="459"/>
      <c r="P216" s="459"/>
      <c r="Q216" s="459"/>
      <c r="R216" s="459"/>
      <c r="S216" s="459"/>
      <c r="T216" s="459"/>
      <c r="U216" s="459"/>
      <c r="V216" s="459"/>
      <c r="W216" s="459"/>
      <c r="X216" s="459"/>
      <c r="Y216" s="459"/>
      <c r="Z216" s="459"/>
    </row>
    <row r="217" spans="1:26" ht="12.75" customHeight="1">
      <c r="A217" s="459"/>
      <c r="B217" s="459"/>
      <c r="C217" s="459"/>
      <c r="D217" s="459"/>
      <c r="E217" s="459"/>
      <c r="F217" s="459"/>
      <c r="G217" s="459"/>
      <c r="H217" s="459"/>
      <c r="I217" s="459"/>
      <c r="J217" s="459"/>
      <c r="K217" s="459"/>
      <c r="L217" s="459"/>
      <c r="M217" s="459"/>
      <c r="N217" s="459"/>
      <c r="O217" s="459"/>
      <c r="P217" s="459"/>
      <c r="Q217" s="459"/>
      <c r="R217" s="459"/>
      <c r="S217" s="459"/>
      <c r="T217" s="459"/>
      <c r="U217" s="459"/>
      <c r="V217" s="459"/>
      <c r="W217" s="459"/>
      <c r="X217" s="459"/>
      <c r="Y217" s="459"/>
      <c r="Z217" s="459"/>
    </row>
    <row r="218" spans="1:26" ht="12.75" customHeight="1">
      <c r="A218" s="459"/>
      <c r="B218" s="459"/>
      <c r="C218" s="459"/>
      <c r="D218" s="459"/>
      <c r="E218" s="459"/>
      <c r="F218" s="459"/>
      <c r="G218" s="459"/>
      <c r="H218" s="459"/>
      <c r="I218" s="459"/>
      <c r="J218" s="459"/>
      <c r="K218" s="459"/>
      <c r="L218" s="459"/>
      <c r="M218" s="459"/>
      <c r="N218" s="459"/>
      <c r="O218" s="459"/>
      <c r="P218" s="459"/>
      <c r="Q218" s="459"/>
      <c r="R218" s="459"/>
      <c r="S218" s="459"/>
      <c r="T218" s="459"/>
      <c r="U218" s="459"/>
      <c r="V218" s="459"/>
      <c r="W218" s="459"/>
      <c r="X218" s="459"/>
      <c r="Y218" s="459"/>
      <c r="Z218" s="459"/>
    </row>
    <row r="219" spans="1:26" ht="12.75" customHeight="1">
      <c r="A219" s="459"/>
      <c r="B219" s="459"/>
      <c r="C219" s="459"/>
      <c r="D219" s="459"/>
      <c r="E219" s="459"/>
      <c r="F219" s="459"/>
      <c r="G219" s="459"/>
      <c r="H219" s="459"/>
      <c r="I219" s="459"/>
      <c r="J219" s="459"/>
      <c r="K219" s="459"/>
      <c r="L219" s="459"/>
      <c r="M219" s="459"/>
      <c r="N219" s="459"/>
      <c r="O219" s="459"/>
      <c r="P219" s="459"/>
      <c r="Q219" s="459"/>
      <c r="R219" s="459"/>
      <c r="S219" s="459"/>
      <c r="T219" s="459"/>
      <c r="U219" s="459"/>
      <c r="V219" s="459"/>
      <c r="W219" s="459"/>
      <c r="X219" s="459"/>
      <c r="Y219" s="459"/>
      <c r="Z219" s="459"/>
    </row>
    <row r="220" spans="1:26" ht="12.75" customHeight="1">
      <c r="A220" s="459"/>
      <c r="B220" s="459"/>
      <c r="C220" s="459"/>
      <c r="D220" s="459"/>
      <c r="E220" s="459"/>
      <c r="F220" s="459"/>
      <c r="G220" s="459"/>
      <c r="H220" s="459"/>
      <c r="I220" s="459"/>
      <c r="J220" s="459"/>
      <c r="K220" s="459"/>
      <c r="L220" s="459"/>
      <c r="M220" s="459"/>
      <c r="N220" s="459"/>
      <c r="O220" s="459"/>
      <c r="P220" s="459"/>
      <c r="Q220" s="459"/>
      <c r="R220" s="459"/>
      <c r="S220" s="459"/>
      <c r="T220" s="459"/>
      <c r="U220" s="459"/>
      <c r="V220" s="459"/>
      <c r="W220" s="459"/>
      <c r="X220" s="459"/>
      <c r="Y220" s="459"/>
      <c r="Z220" s="459"/>
    </row>
    <row r="221" spans="1:26" ht="12.75" customHeight="1">
      <c r="A221" s="459"/>
      <c r="B221" s="459"/>
      <c r="C221" s="459"/>
      <c r="D221" s="459"/>
      <c r="E221" s="459"/>
      <c r="F221" s="459"/>
      <c r="G221" s="459"/>
      <c r="H221" s="459"/>
      <c r="I221" s="459"/>
      <c r="J221" s="459"/>
      <c r="K221" s="459"/>
      <c r="L221" s="459"/>
      <c r="M221" s="459"/>
      <c r="N221" s="459"/>
      <c r="O221" s="459"/>
      <c r="P221" s="459"/>
      <c r="Q221" s="459"/>
      <c r="R221" s="459"/>
      <c r="S221" s="459"/>
      <c r="T221" s="459"/>
      <c r="U221" s="459"/>
      <c r="V221" s="459"/>
      <c r="W221" s="459"/>
      <c r="X221" s="459"/>
      <c r="Y221" s="459"/>
      <c r="Z221" s="459"/>
    </row>
    <row r="222" spans="1:26" ht="12.75" customHeight="1">
      <c r="A222" s="459"/>
      <c r="B222" s="459"/>
      <c r="C222" s="459"/>
      <c r="D222" s="459"/>
      <c r="E222" s="459"/>
      <c r="F222" s="459"/>
      <c r="G222" s="459"/>
      <c r="H222" s="459"/>
      <c r="I222" s="459"/>
      <c r="J222" s="459"/>
      <c r="K222" s="459"/>
      <c r="L222" s="459"/>
      <c r="M222" s="459"/>
      <c r="N222" s="459"/>
      <c r="O222" s="459"/>
      <c r="P222" s="459"/>
      <c r="Q222" s="459"/>
      <c r="R222" s="459"/>
      <c r="S222" s="459"/>
      <c r="T222" s="459"/>
      <c r="U222" s="459"/>
      <c r="V222" s="459"/>
      <c r="W222" s="459"/>
      <c r="X222" s="459"/>
      <c r="Y222" s="459"/>
      <c r="Z222" s="459"/>
    </row>
    <row r="223" spans="1:26" ht="12.75" customHeight="1">
      <c r="A223" s="459"/>
      <c r="B223" s="459"/>
      <c r="C223" s="459"/>
      <c r="D223" s="459"/>
      <c r="E223" s="459"/>
      <c r="F223" s="459"/>
      <c r="G223" s="459"/>
      <c r="H223" s="459"/>
      <c r="I223" s="459"/>
      <c r="J223" s="459"/>
      <c r="K223" s="459"/>
      <c r="L223" s="459"/>
      <c r="M223" s="459"/>
      <c r="N223" s="459"/>
      <c r="O223" s="459"/>
      <c r="P223" s="459"/>
      <c r="Q223" s="459"/>
      <c r="R223" s="459"/>
      <c r="S223" s="459"/>
      <c r="T223" s="459"/>
      <c r="U223" s="459"/>
      <c r="V223" s="459"/>
      <c r="W223" s="459"/>
      <c r="X223" s="459"/>
      <c r="Y223" s="459"/>
      <c r="Z223" s="459"/>
    </row>
    <row r="224" spans="1:26" ht="12.75" customHeight="1">
      <c r="A224" s="459"/>
      <c r="B224" s="459"/>
      <c r="C224" s="459"/>
      <c r="D224" s="459"/>
      <c r="E224" s="459"/>
      <c r="F224" s="459"/>
      <c r="G224" s="459"/>
      <c r="H224" s="459"/>
      <c r="I224" s="459"/>
      <c r="J224" s="459"/>
      <c r="K224" s="459"/>
      <c r="L224" s="459"/>
      <c r="M224" s="459"/>
      <c r="N224" s="459"/>
      <c r="O224" s="459"/>
      <c r="P224" s="459"/>
      <c r="Q224" s="459"/>
      <c r="R224" s="459"/>
      <c r="S224" s="459"/>
      <c r="T224" s="459"/>
      <c r="U224" s="459"/>
      <c r="V224" s="459"/>
      <c r="W224" s="459"/>
      <c r="X224" s="459"/>
      <c r="Y224" s="459"/>
      <c r="Z224" s="459"/>
    </row>
    <row r="225" spans="1:26" ht="12.75" customHeight="1">
      <c r="A225" s="459"/>
      <c r="B225" s="459"/>
      <c r="C225" s="459"/>
      <c r="D225" s="459"/>
      <c r="E225" s="459"/>
      <c r="F225" s="459"/>
      <c r="G225" s="459"/>
      <c r="H225" s="459"/>
      <c r="I225" s="459"/>
      <c r="J225" s="459"/>
      <c r="K225" s="459"/>
      <c r="L225" s="459"/>
      <c r="M225" s="459"/>
      <c r="N225" s="459"/>
      <c r="O225" s="459"/>
      <c r="P225" s="459"/>
      <c r="Q225" s="459"/>
      <c r="R225" s="459"/>
      <c r="S225" s="459"/>
      <c r="T225" s="459"/>
      <c r="U225" s="459"/>
      <c r="V225" s="459"/>
      <c r="W225" s="459"/>
      <c r="X225" s="459"/>
      <c r="Y225" s="459"/>
      <c r="Z225" s="459"/>
    </row>
    <row r="226" spans="1:26" ht="12.75" customHeight="1">
      <c r="A226" s="459"/>
      <c r="B226" s="459"/>
      <c r="C226" s="459"/>
      <c r="D226" s="459"/>
      <c r="E226" s="459"/>
      <c r="F226" s="459"/>
      <c r="G226" s="459"/>
      <c r="H226" s="459"/>
      <c r="I226" s="459"/>
      <c r="J226" s="459"/>
      <c r="K226" s="459"/>
      <c r="L226" s="459"/>
      <c r="M226" s="459"/>
      <c r="N226" s="459"/>
      <c r="O226" s="459"/>
      <c r="P226" s="459"/>
      <c r="Q226" s="459"/>
      <c r="R226" s="459"/>
      <c r="S226" s="459"/>
      <c r="T226" s="459"/>
      <c r="U226" s="459"/>
      <c r="V226" s="459"/>
      <c r="W226" s="459"/>
      <c r="X226" s="459"/>
      <c r="Y226" s="459"/>
      <c r="Z226" s="459"/>
    </row>
    <row r="227" spans="1:26" ht="12.75" customHeight="1">
      <c r="A227" s="459"/>
      <c r="B227" s="459"/>
      <c r="C227" s="459"/>
      <c r="D227" s="459"/>
      <c r="E227" s="459"/>
      <c r="F227" s="459"/>
      <c r="G227" s="459"/>
      <c r="H227" s="459"/>
      <c r="I227" s="459"/>
      <c r="J227" s="459"/>
      <c r="K227" s="459"/>
      <c r="L227" s="459"/>
      <c r="M227" s="459"/>
      <c r="N227" s="459"/>
      <c r="O227" s="459"/>
      <c r="P227" s="459"/>
      <c r="Q227" s="459"/>
      <c r="R227" s="459"/>
      <c r="S227" s="459"/>
      <c r="T227" s="459"/>
      <c r="U227" s="459"/>
      <c r="V227" s="459"/>
      <c r="W227" s="459"/>
      <c r="X227" s="459"/>
      <c r="Y227" s="459"/>
      <c r="Z227" s="459"/>
    </row>
    <row r="228" spans="1:26" ht="15.75" customHeight="1"/>
    <row r="229" spans="1:26" ht="15.75" customHeight="1"/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3:M3"/>
    <mergeCell ref="A7:A8"/>
    <mergeCell ref="B7:B8"/>
    <mergeCell ref="C7:C8"/>
    <mergeCell ref="D7:M7"/>
  </mergeCells>
  <pageMargins left="0.7" right="0.7" top="0.75" bottom="0.75" header="0" footer="0"/>
  <pageSetup paperSize="9"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00"/>
    <pageSetUpPr fitToPage="1"/>
  </sheetPr>
  <dimension ref="A1:Z1000"/>
  <sheetViews>
    <sheetView workbookViewId="0">
      <pane xSplit="3" ySplit="11" topLeftCell="D12" activePane="bottomRight" state="frozen"/>
      <selection pane="topRight" activeCell="D1" sqref="D1"/>
      <selection pane="bottomLeft" activeCell="A12" sqref="A12"/>
      <selection pane="bottomRight" activeCell="D12" sqref="D12"/>
    </sheetView>
  </sheetViews>
  <sheetFormatPr defaultColWidth="14.42578125" defaultRowHeight="15" customHeight="1"/>
  <cols>
    <col min="1" max="1" width="5.7109375" customWidth="1"/>
    <col min="2" max="3" width="22.7109375" customWidth="1"/>
    <col min="4" max="4" width="21.28515625" customWidth="1"/>
    <col min="5" max="6" width="15.42578125" customWidth="1"/>
    <col min="7" max="7" width="16" customWidth="1"/>
    <col min="8" max="8" width="15" customWidth="1"/>
    <col min="9" max="9" width="16" customWidth="1"/>
    <col min="10" max="10" width="18" customWidth="1"/>
    <col min="11" max="11" width="16.7109375" customWidth="1"/>
    <col min="12" max="26" width="10.5703125" customWidth="1"/>
  </cols>
  <sheetData>
    <row r="1" spans="1:26" ht="15.75">
      <c r="A1" s="100" t="s">
        <v>1045</v>
      </c>
      <c r="B1" s="102"/>
      <c r="C1" s="102"/>
      <c r="D1" s="102"/>
      <c r="E1" s="102"/>
      <c r="F1" s="102"/>
      <c r="G1" s="102"/>
      <c r="H1" s="102"/>
      <c r="I1" s="102"/>
      <c r="J1" s="102"/>
      <c r="K1" s="23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 ht="15.75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23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5.75">
      <c r="A3" s="963" t="s">
        <v>1046</v>
      </c>
      <c r="B3" s="953"/>
      <c r="C3" s="953"/>
      <c r="D3" s="953"/>
      <c r="E3" s="953"/>
      <c r="F3" s="953"/>
      <c r="G3" s="953"/>
      <c r="H3" s="953"/>
      <c r="I3" s="953"/>
      <c r="J3" s="953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15.75">
      <c r="A4" s="963" t="s">
        <v>1047</v>
      </c>
      <c r="B4" s="953"/>
      <c r="C4" s="953"/>
      <c r="D4" s="953"/>
      <c r="E4" s="953"/>
      <c r="F4" s="953"/>
      <c r="G4" s="953"/>
      <c r="H4" s="953"/>
      <c r="I4" s="953"/>
      <c r="J4" s="953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5.75">
      <c r="A5" s="101"/>
      <c r="B5" s="101"/>
      <c r="C5" s="101"/>
      <c r="D5" s="101"/>
      <c r="E5" s="139" t="str">
        <f>'1'!$E$5</f>
        <v>KABUPATEN/KOTA</v>
      </c>
      <c r="F5" s="105" t="str">
        <f>'1'!$F$5</f>
        <v>KARANGANYAR</v>
      </c>
      <c r="G5" s="101"/>
      <c r="H5" s="101"/>
      <c r="I5" s="139"/>
      <c r="J5" s="139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 ht="15.75">
      <c r="A6" s="101"/>
      <c r="B6" s="101"/>
      <c r="C6" s="101"/>
      <c r="D6" s="101"/>
      <c r="E6" s="139" t="str">
        <f>'1'!$E$6</f>
        <v>TAHUN</v>
      </c>
      <c r="F6" s="105">
        <f>'1'!$F$6</f>
        <v>2023</v>
      </c>
      <c r="G6" s="101"/>
      <c r="H6" s="101"/>
      <c r="I6" s="139"/>
      <c r="J6" s="139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>
      <c r="A7" s="162"/>
      <c r="B7" s="162"/>
      <c r="C7" s="162"/>
      <c r="D7" s="162"/>
      <c r="E7" s="162"/>
      <c r="F7" s="162"/>
      <c r="G7" s="162"/>
      <c r="H7" s="162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30" customHeight="1">
      <c r="A8" s="986" t="s">
        <v>4</v>
      </c>
      <c r="B8" s="986" t="s">
        <v>498</v>
      </c>
      <c r="C8" s="986" t="str">
        <f>'12'!C7</f>
        <v>DESA</v>
      </c>
      <c r="D8" s="975" t="s">
        <v>1048</v>
      </c>
      <c r="E8" s="976" t="s">
        <v>1049</v>
      </c>
      <c r="F8" s="977"/>
      <c r="G8" s="977"/>
      <c r="H8" s="977"/>
      <c r="I8" s="978"/>
      <c r="J8" s="975" t="s">
        <v>1050</v>
      </c>
      <c r="K8" s="138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 ht="23.25" customHeight="1">
      <c r="A9" s="965"/>
      <c r="B9" s="965"/>
      <c r="C9" s="965"/>
      <c r="D9" s="965"/>
      <c r="E9" s="980" t="s">
        <v>703</v>
      </c>
      <c r="F9" s="959"/>
      <c r="G9" s="980" t="s">
        <v>704</v>
      </c>
      <c r="H9" s="959"/>
      <c r="I9" s="962" t="s">
        <v>705</v>
      </c>
      <c r="J9" s="965"/>
      <c r="K9" s="138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</row>
    <row r="10" spans="1:26" ht="19.5" customHeight="1">
      <c r="A10" s="955"/>
      <c r="B10" s="955"/>
      <c r="C10" s="955"/>
      <c r="D10" s="955"/>
      <c r="E10" s="201" t="s">
        <v>326</v>
      </c>
      <c r="F10" s="201" t="s">
        <v>30</v>
      </c>
      <c r="G10" s="201" t="s">
        <v>326</v>
      </c>
      <c r="H10" s="201" t="s">
        <v>30</v>
      </c>
      <c r="I10" s="955"/>
      <c r="J10" s="955"/>
      <c r="K10" s="138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</row>
    <row r="11" spans="1:26">
      <c r="A11" s="115">
        <v>1</v>
      </c>
      <c r="B11" s="142">
        <v>2</v>
      </c>
      <c r="C11" s="142">
        <v>3</v>
      </c>
      <c r="D11" s="142">
        <v>4</v>
      </c>
      <c r="E11" s="142">
        <v>5</v>
      </c>
      <c r="F11" s="142">
        <v>6</v>
      </c>
      <c r="G11" s="142">
        <v>7</v>
      </c>
      <c r="H11" s="142">
        <v>8</v>
      </c>
      <c r="I11" s="142">
        <v>9</v>
      </c>
      <c r="J11" s="142">
        <v>10</v>
      </c>
      <c r="K11" s="119"/>
      <c r="L11" s="119"/>
      <c r="M11" s="119"/>
      <c r="N11" s="119"/>
      <c r="O11" s="119"/>
      <c r="P11" s="119"/>
      <c r="Q11" s="119"/>
      <c r="R11" s="119"/>
      <c r="S11" s="119"/>
      <c r="T11" s="119"/>
      <c r="U11" s="119"/>
      <c r="V11" s="119"/>
      <c r="W11" s="119"/>
      <c r="X11" s="119"/>
      <c r="Y11" s="119"/>
      <c r="Z11" s="119"/>
    </row>
    <row r="12" spans="1:26" ht="19.5" customHeight="1">
      <c r="A12" s="646">
        <v>1</v>
      </c>
      <c r="B12" s="647" t="str">
        <f>'9'!B9</f>
        <v>JUMAPOLO</v>
      </c>
      <c r="C12" s="648" t="str">
        <f>'29'!C11</f>
        <v>PASEBAN</v>
      </c>
      <c r="D12" s="494">
        <v>7</v>
      </c>
      <c r="E12" s="493">
        <v>1</v>
      </c>
      <c r="F12" s="649">
        <f t="shared" ref="F12:F23" si="0">E12/D12*100</f>
        <v>14.285714285714285</v>
      </c>
      <c r="G12" s="650">
        <v>1</v>
      </c>
      <c r="H12" s="125">
        <f t="shared" ref="H12:H23" si="1">E12/D12*100</f>
        <v>14.285714285714285</v>
      </c>
      <c r="I12" s="651">
        <f t="shared" ref="I12:I23" si="2">SUM(E12+G12)</f>
        <v>2</v>
      </c>
      <c r="J12" s="493">
        <v>0</v>
      </c>
      <c r="K12" s="304">
        <v>163</v>
      </c>
      <c r="L12" s="304">
        <v>14</v>
      </c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 ht="19.5" customHeight="1">
      <c r="A13" s="646">
        <v>2</v>
      </c>
      <c r="B13" s="652"/>
      <c r="C13" s="648" t="str">
        <f>'29'!C12</f>
        <v>LEMAHBANG</v>
      </c>
      <c r="D13" s="494">
        <v>9</v>
      </c>
      <c r="E13" s="493">
        <v>3</v>
      </c>
      <c r="F13" s="649">
        <f t="shared" si="0"/>
        <v>33.333333333333329</v>
      </c>
      <c r="G13" s="650">
        <v>1</v>
      </c>
      <c r="H13" s="125">
        <f t="shared" si="1"/>
        <v>33.333333333333329</v>
      </c>
      <c r="I13" s="651">
        <f t="shared" si="2"/>
        <v>4</v>
      </c>
      <c r="J13" s="493">
        <v>0</v>
      </c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</row>
    <row r="14" spans="1:26" ht="19.5" customHeight="1">
      <c r="A14" s="646">
        <v>3</v>
      </c>
      <c r="B14" s="652"/>
      <c r="C14" s="648" t="str">
        <f>'29'!C13</f>
        <v>KARANGBANGUN</v>
      </c>
      <c r="D14" s="494">
        <v>9</v>
      </c>
      <c r="E14" s="493">
        <v>0</v>
      </c>
      <c r="F14" s="649">
        <f t="shared" si="0"/>
        <v>0</v>
      </c>
      <c r="G14" s="650">
        <v>0</v>
      </c>
      <c r="H14" s="125">
        <f t="shared" si="1"/>
        <v>0</v>
      </c>
      <c r="I14" s="651">
        <f t="shared" si="2"/>
        <v>0</v>
      </c>
      <c r="J14" s="493">
        <v>0</v>
      </c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</row>
    <row r="15" spans="1:26" ht="19.5" customHeight="1">
      <c r="A15" s="646">
        <v>4</v>
      </c>
      <c r="B15" s="652"/>
      <c r="C15" s="648" t="str">
        <f>'29'!C14</f>
        <v>PLOSO</v>
      </c>
      <c r="D15" s="494">
        <v>19</v>
      </c>
      <c r="E15" s="493">
        <v>2</v>
      </c>
      <c r="F15" s="649">
        <f t="shared" si="0"/>
        <v>10.526315789473683</v>
      </c>
      <c r="G15" s="493">
        <v>1</v>
      </c>
      <c r="H15" s="125">
        <f t="shared" si="1"/>
        <v>10.526315789473683</v>
      </c>
      <c r="I15" s="651">
        <f t="shared" si="2"/>
        <v>3</v>
      </c>
      <c r="J15" s="493">
        <v>0</v>
      </c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</row>
    <row r="16" spans="1:26" ht="19.5" customHeight="1">
      <c r="A16" s="646">
        <v>5</v>
      </c>
      <c r="B16" s="652"/>
      <c r="C16" s="648" t="str">
        <f>'29'!C15</f>
        <v>GIRIWONDO</v>
      </c>
      <c r="D16" s="494">
        <v>12</v>
      </c>
      <c r="E16" s="493">
        <v>0</v>
      </c>
      <c r="F16" s="649">
        <f t="shared" si="0"/>
        <v>0</v>
      </c>
      <c r="G16" s="650">
        <v>0</v>
      </c>
      <c r="H16" s="125">
        <f t="shared" si="1"/>
        <v>0</v>
      </c>
      <c r="I16" s="651">
        <f t="shared" si="2"/>
        <v>0</v>
      </c>
      <c r="J16" s="493">
        <v>0</v>
      </c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</row>
    <row r="17" spans="1:26" ht="19.5" customHeight="1">
      <c r="A17" s="646">
        <v>6</v>
      </c>
      <c r="B17" s="652"/>
      <c r="C17" s="648" t="str">
        <f>'29'!C16</f>
        <v>KADIPIRO</v>
      </c>
      <c r="D17" s="494">
        <v>7</v>
      </c>
      <c r="E17" s="493">
        <v>1</v>
      </c>
      <c r="F17" s="649">
        <f t="shared" si="0"/>
        <v>14.285714285714285</v>
      </c>
      <c r="G17" s="493">
        <v>1</v>
      </c>
      <c r="H17" s="125">
        <f t="shared" si="1"/>
        <v>14.285714285714285</v>
      </c>
      <c r="I17" s="651">
        <f t="shared" si="2"/>
        <v>2</v>
      </c>
      <c r="J17" s="493">
        <v>0</v>
      </c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</row>
    <row r="18" spans="1:26" ht="19.5" customHeight="1">
      <c r="A18" s="646">
        <v>7</v>
      </c>
      <c r="B18" s="652"/>
      <c r="C18" s="648" t="str">
        <f>'29'!C17</f>
        <v>JUMANTORO</v>
      </c>
      <c r="D18" s="494">
        <v>7</v>
      </c>
      <c r="E18" s="493">
        <v>0</v>
      </c>
      <c r="F18" s="649">
        <f t="shared" si="0"/>
        <v>0</v>
      </c>
      <c r="G18" s="493">
        <v>0</v>
      </c>
      <c r="H18" s="125">
        <f t="shared" si="1"/>
        <v>0</v>
      </c>
      <c r="I18" s="651">
        <f t="shared" si="2"/>
        <v>0</v>
      </c>
      <c r="J18" s="493">
        <v>0</v>
      </c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</row>
    <row r="19" spans="1:26" ht="19.5" customHeight="1">
      <c r="A19" s="646">
        <v>8</v>
      </c>
      <c r="B19" s="652"/>
      <c r="C19" s="648" t="str">
        <f>'29'!C18</f>
        <v>KEDAWUNG</v>
      </c>
      <c r="D19" s="494">
        <v>15</v>
      </c>
      <c r="E19" s="493">
        <v>2</v>
      </c>
      <c r="F19" s="649">
        <f t="shared" si="0"/>
        <v>13.333333333333334</v>
      </c>
      <c r="G19" s="493">
        <v>0</v>
      </c>
      <c r="H19" s="125">
        <f t="shared" si="1"/>
        <v>13.333333333333334</v>
      </c>
      <c r="I19" s="651">
        <f t="shared" si="2"/>
        <v>2</v>
      </c>
      <c r="J19" s="493">
        <v>0</v>
      </c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</row>
    <row r="20" spans="1:26" ht="19.5" customHeight="1">
      <c r="A20" s="646">
        <v>9</v>
      </c>
      <c r="B20" s="652"/>
      <c r="C20" s="648" t="str">
        <f>'29'!C19</f>
        <v>BAKALAN</v>
      </c>
      <c r="D20" s="494">
        <v>7</v>
      </c>
      <c r="E20" s="493">
        <v>0</v>
      </c>
      <c r="F20" s="649">
        <f t="shared" si="0"/>
        <v>0</v>
      </c>
      <c r="G20" s="493">
        <v>0</v>
      </c>
      <c r="H20" s="125">
        <f t="shared" si="1"/>
        <v>0</v>
      </c>
      <c r="I20" s="651">
        <f t="shared" si="2"/>
        <v>0</v>
      </c>
      <c r="J20" s="493">
        <v>0</v>
      </c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</row>
    <row r="21" spans="1:26" ht="19.5" customHeight="1">
      <c r="A21" s="646">
        <v>10</v>
      </c>
      <c r="B21" s="652"/>
      <c r="C21" s="648" t="str">
        <f>'29'!C20</f>
        <v>JUMAPOLO</v>
      </c>
      <c r="D21" s="494">
        <v>43</v>
      </c>
      <c r="E21" s="493">
        <v>2</v>
      </c>
      <c r="F21" s="649">
        <f t="shared" si="0"/>
        <v>4.6511627906976747</v>
      </c>
      <c r="G21" s="493">
        <v>3</v>
      </c>
      <c r="H21" s="125">
        <f t="shared" si="1"/>
        <v>4.6511627906976747</v>
      </c>
      <c r="I21" s="651">
        <f t="shared" si="2"/>
        <v>5</v>
      </c>
      <c r="J21" s="493">
        <v>0</v>
      </c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</row>
    <row r="22" spans="1:26" ht="19.5" customHeight="1">
      <c r="A22" s="646">
        <v>11</v>
      </c>
      <c r="B22" s="652"/>
      <c r="C22" s="648" t="str">
        <f>'29'!C21</f>
        <v>KWANGSAN</v>
      </c>
      <c r="D22" s="494">
        <v>19</v>
      </c>
      <c r="E22" s="493">
        <v>2</v>
      </c>
      <c r="F22" s="649">
        <f t="shared" si="0"/>
        <v>10.526315789473683</v>
      </c>
      <c r="G22" s="493">
        <v>0</v>
      </c>
      <c r="H22" s="125">
        <f t="shared" si="1"/>
        <v>10.526315789473683</v>
      </c>
      <c r="I22" s="651">
        <f t="shared" si="2"/>
        <v>2</v>
      </c>
      <c r="J22" s="493">
        <v>0</v>
      </c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</row>
    <row r="23" spans="1:26" ht="19.5" customHeight="1">
      <c r="A23" s="646">
        <v>12</v>
      </c>
      <c r="B23" s="653"/>
      <c r="C23" s="648" t="str">
        <f>'29'!C22</f>
        <v>JATIREJO</v>
      </c>
      <c r="D23" s="494">
        <v>9</v>
      </c>
      <c r="E23" s="493">
        <v>1</v>
      </c>
      <c r="F23" s="649">
        <f t="shared" si="0"/>
        <v>11.111111111111111</v>
      </c>
      <c r="G23" s="493">
        <v>2</v>
      </c>
      <c r="H23" s="125">
        <f t="shared" si="1"/>
        <v>11.111111111111111</v>
      </c>
      <c r="I23" s="651">
        <f t="shared" si="2"/>
        <v>3</v>
      </c>
      <c r="J23" s="650">
        <v>1</v>
      </c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</row>
    <row r="24" spans="1:26" ht="19.5" customHeight="1">
      <c r="A24" s="654"/>
      <c r="C24" s="655"/>
      <c r="D24" s="655"/>
      <c r="E24" s="656"/>
      <c r="F24" s="656"/>
      <c r="G24" s="656"/>
      <c r="H24" s="656"/>
      <c r="I24" s="657"/>
      <c r="J24" s="656"/>
      <c r="K24" s="164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</row>
    <row r="25" spans="1:26" ht="19.5" customHeight="1">
      <c r="A25" s="203"/>
      <c r="B25" s="203"/>
      <c r="C25" s="308"/>
      <c r="D25" s="322"/>
      <c r="E25" s="657"/>
      <c r="F25" s="658"/>
      <c r="G25" s="657"/>
      <c r="H25" s="659"/>
      <c r="I25" s="657"/>
      <c r="J25" s="297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</row>
    <row r="26" spans="1:26" ht="19.5" customHeight="1">
      <c r="A26" s="203"/>
      <c r="B26" s="203"/>
      <c r="C26" s="308"/>
      <c r="D26" s="322"/>
      <c r="E26" s="657"/>
      <c r="F26" s="658"/>
      <c r="G26" s="657"/>
      <c r="H26" s="659"/>
      <c r="I26" s="657"/>
      <c r="J26" s="297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</row>
    <row r="27" spans="1:26" ht="19.5" customHeight="1">
      <c r="A27" s="296" t="s">
        <v>591</v>
      </c>
      <c r="B27" s="660"/>
      <c r="C27" s="661"/>
      <c r="D27" s="662">
        <f t="shared" ref="D27:E27" si="3">SUM(D12:D23)</f>
        <v>163</v>
      </c>
      <c r="E27" s="657">
        <f t="shared" si="3"/>
        <v>14</v>
      </c>
      <c r="F27" s="658">
        <f>E27/D27*100</f>
        <v>8.5889570552147241</v>
      </c>
      <c r="G27" s="657">
        <f>SUM(G12:G23)</f>
        <v>9</v>
      </c>
      <c r="H27" s="659">
        <f>E27/D27*100</f>
        <v>8.5889570552147241</v>
      </c>
      <c r="I27" s="657">
        <f>SUM(E27+G27)</f>
        <v>23</v>
      </c>
      <c r="J27" s="657">
        <f>SUM(J12:J26)</f>
        <v>1</v>
      </c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</row>
    <row r="28" spans="1:26" ht="19.5" customHeight="1">
      <c r="A28" s="296" t="s">
        <v>1051</v>
      </c>
      <c r="B28" s="660"/>
      <c r="C28" s="660"/>
      <c r="D28" s="662">
        <v>163</v>
      </c>
      <c r="E28" s="663"/>
      <c r="F28" s="664"/>
      <c r="G28" s="663"/>
      <c r="H28" s="664"/>
      <c r="I28" s="663"/>
      <c r="J28" s="665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</row>
    <row r="29" spans="1:26" ht="19.5" customHeight="1">
      <c r="A29" s="202" t="s">
        <v>1052</v>
      </c>
      <c r="B29" s="666"/>
      <c r="C29" s="666"/>
      <c r="D29" s="667"/>
      <c r="E29" s="667"/>
      <c r="F29" s="102"/>
      <c r="G29" s="668">
        <f>D27/D28*100</f>
        <v>100</v>
      </c>
      <c r="H29" s="669"/>
      <c r="I29" s="670"/>
      <c r="J29" s="671"/>
      <c r="K29" s="164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</row>
    <row r="30" spans="1:26" ht="19.5" customHeight="1">
      <c r="A30" s="215" t="s">
        <v>1053</v>
      </c>
      <c r="B30" s="215"/>
      <c r="C30" s="215"/>
      <c r="D30" s="660"/>
      <c r="E30" s="660"/>
      <c r="F30" s="660"/>
      <c r="G30" s="660"/>
      <c r="H30" s="660"/>
      <c r="I30" s="672">
        <v>0</v>
      </c>
      <c r="J30" s="673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</row>
    <row r="31" spans="1:26" ht="19.5" customHeight="1">
      <c r="A31" s="674" t="s">
        <v>1054</v>
      </c>
      <c r="B31" s="296"/>
      <c r="C31" s="660"/>
      <c r="D31" s="660"/>
      <c r="E31" s="660"/>
      <c r="F31" s="660"/>
      <c r="G31" s="660"/>
      <c r="H31" s="660"/>
      <c r="I31" s="675" t="e">
        <f>I27/I30*100</f>
        <v>#DIV/0!</v>
      </c>
      <c r="J31" s="673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</row>
    <row r="32" spans="1:26" ht="19.5" customHeight="1">
      <c r="A32" s="989" t="s">
        <v>1055</v>
      </c>
      <c r="B32" s="993"/>
      <c r="C32" s="993"/>
      <c r="D32" s="993"/>
      <c r="E32" s="993"/>
      <c r="F32" s="993"/>
      <c r="G32" s="993"/>
      <c r="H32" s="993"/>
      <c r="I32" s="993"/>
      <c r="J32" s="303" t="e">
        <f>J27/(12%*I30)*100</f>
        <v>#DIV/0!</v>
      </c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</row>
    <row r="33" spans="1:26" ht="19.5" customHeight="1">
      <c r="A33" s="102"/>
      <c r="B33" s="199"/>
      <c r="C33" s="199"/>
      <c r="D33" s="199"/>
      <c r="E33" s="199"/>
      <c r="F33" s="199"/>
      <c r="G33" s="199"/>
      <c r="H33" s="199"/>
      <c r="I33" s="199"/>
      <c r="J33" s="199"/>
      <c r="K33" s="164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</row>
    <row r="34" spans="1:26" ht="19.5" customHeight="1">
      <c r="A34" s="137" t="s">
        <v>1056</v>
      </c>
      <c r="B34" s="137"/>
      <c r="C34" s="137"/>
      <c r="D34" s="137"/>
      <c r="E34" s="102"/>
      <c r="F34" s="102"/>
      <c r="G34" s="102"/>
      <c r="H34" s="102"/>
      <c r="I34" s="283"/>
      <c r="J34" s="676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</row>
    <row r="35" spans="1:26" ht="19.5" customHeight="1">
      <c r="A35" s="137" t="s">
        <v>1057</v>
      </c>
      <c r="B35" s="137"/>
      <c r="C35" s="137"/>
      <c r="D35" s="137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 spans="1:26" ht="24" customHeight="1">
      <c r="A36" s="137"/>
      <c r="B36" s="137"/>
      <c r="C36" s="137"/>
      <c r="D36" s="137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</row>
    <row r="37" spans="1:26" ht="24" customHeight="1">
      <c r="A37" s="137"/>
      <c r="B37" s="137"/>
      <c r="C37" s="137"/>
      <c r="D37" s="137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</row>
    <row r="38" spans="1:26" ht="24" customHeight="1">
      <c r="A38" s="137"/>
      <c r="B38" s="137"/>
      <c r="C38" s="137"/>
      <c r="D38" s="137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</row>
    <row r="39" spans="1:26" ht="24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</row>
    <row r="40" spans="1:26" ht="24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</row>
    <row r="41" spans="1:26" ht="24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</row>
    <row r="42" spans="1:26" ht="14.2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</row>
    <row r="43" spans="1:26" ht="14.2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 spans="1:26" ht="21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</row>
    <row r="45" spans="1:26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 spans="1:26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 spans="1:26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23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23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26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23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 spans="1:26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23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spans="1:26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23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 spans="1:26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23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 spans="1:26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23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 spans="1:26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23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spans="1:26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23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 spans="1:26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23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 spans="1:26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23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 spans="1:26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23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spans="1:26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23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 spans="1:26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23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 spans="1:26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23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 spans="1:26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23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spans="1:26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23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 spans="1:26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23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 spans="1:26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23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 spans="1:26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23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spans="1:26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23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 spans="1:26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23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 spans="1:26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23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 spans="1:26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23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 spans="1:26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23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 spans="1:26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23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 spans="1:26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23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 spans="1:26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23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 spans="1:26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23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 spans="1:26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23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 spans="1:26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23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 spans="1:26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23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 spans="1:26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23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 spans="1:26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23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 spans="1:26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23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 spans="1:26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23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 spans="1:26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23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 spans="1:26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23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 spans="1:26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23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 spans="1:26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23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 spans="1:26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23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 spans="1:26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23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 spans="1:26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23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 spans="1:26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23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 spans="1:26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23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 spans="1:26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23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 spans="1:26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23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 spans="1:26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23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 spans="1:2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23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 spans="1:26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23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 spans="1:26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23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 spans="1:26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23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23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 spans="1:26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23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 spans="1:26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23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 spans="1:26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23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23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 spans="1:26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23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 spans="1:26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23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 spans="1:26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23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 spans="1:26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23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 spans="1:26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23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 spans="1:26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23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 spans="1:26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23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 spans="1:26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23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 spans="1:26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23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 spans="1:26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23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 spans="1:26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23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 spans="1:26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23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 spans="1:26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23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 spans="1:26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23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 spans="1:26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23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 spans="1:26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23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 spans="1:26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23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 spans="1:26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23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 spans="1:26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23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 spans="1:26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23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 spans="1:26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23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 spans="1:26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23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 spans="1:26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23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 spans="1:26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23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 spans="1:26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23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 spans="1:26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23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 spans="1:26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23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 spans="1:26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23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 spans="1:26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23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 spans="1:26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23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23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 spans="1:26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23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 spans="1:26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23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 spans="1:26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23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 spans="1:26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23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 spans="1:26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23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 spans="1:26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23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 spans="1:26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23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 spans="1:26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23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 spans="1:26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23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 spans="1:26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23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 spans="1:26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23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 spans="1:26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23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 spans="1:26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23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 spans="1:26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23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 spans="1:26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23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 spans="1:26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23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 spans="1:26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23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 spans="1:26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23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 spans="1:26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23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 spans="1:26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23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 spans="1:26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23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 spans="1:26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23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 spans="1:26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23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 spans="1:26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23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 spans="1:26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23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 spans="1:26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23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 spans="1:26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23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 spans="1:26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23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 spans="1:26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23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 spans="1:26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23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 spans="1:26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23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 spans="1:26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23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 spans="1:26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23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 spans="1:26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23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 spans="1:26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23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 spans="1:26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23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 spans="1:26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23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 spans="1:26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23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 spans="1:26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23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 spans="1:26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23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 spans="1:26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23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 spans="1:26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23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 spans="1:26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23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 spans="1:26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23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 spans="1:26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23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 spans="1:26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23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 spans="1:26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23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 spans="1:26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23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 spans="1:26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23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 spans="1:26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23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 spans="1:26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23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 spans="1:26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23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 spans="1:26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23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 spans="1:26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23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 spans="1:26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23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 spans="1:26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23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 spans="1:26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23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 spans="1:26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23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 spans="1:26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23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 spans="1:26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23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 spans="1:26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23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 spans="1:26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23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 spans="1:26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23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 spans="1:26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23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 spans="1:26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23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 spans="1:26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23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 spans="1:26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23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 spans="1:26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23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 spans="1:26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23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 spans="1:26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23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 spans="1:26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23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 spans="1:26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23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 spans="1:26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23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 spans="1:26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23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 spans="1:26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23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 spans="1:26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23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 spans="1:26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23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 spans="1:26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23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 spans="1:26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23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 spans="1:26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23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 spans="1:26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23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 spans="1:26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23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 spans="1:26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23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 spans="1:26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23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 spans="1:26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23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 spans="1:26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23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</row>
    <row r="222" spans="1:26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23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</row>
    <row r="223" spans="1:26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23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</row>
    <row r="224" spans="1:26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23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</row>
    <row r="225" spans="1:26" ht="15.75" customHeight="1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23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</row>
    <row r="226" spans="1:26" ht="15.75" customHeight="1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23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</row>
    <row r="227" spans="1:26" ht="15.75" customHeight="1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23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</row>
    <row r="228" spans="1:26" ht="15.75" customHeight="1">
      <c r="A228" s="102"/>
      <c r="B228" s="102"/>
      <c r="C228" s="102"/>
      <c r="D228" s="102"/>
      <c r="E228" s="102"/>
      <c r="F228" s="102"/>
      <c r="G228" s="102"/>
      <c r="H228" s="102"/>
      <c r="I228" s="102"/>
      <c r="J228" s="102"/>
      <c r="K228" s="23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</row>
    <row r="229" spans="1:26" ht="15.75" customHeight="1">
      <c r="A229" s="102"/>
      <c r="B229" s="102"/>
      <c r="C229" s="102"/>
      <c r="D229" s="102"/>
      <c r="E229" s="102"/>
      <c r="F229" s="102"/>
      <c r="G229" s="102"/>
      <c r="H229" s="102"/>
      <c r="I229" s="102"/>
      <c r="J229" s="102"/>
      <c r="K229" s="23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</row>
    <row r="230" spans="1:26" ht="15.75" customHeight="1">
      <c r="A230" s="102"/>
      <c r="B230" s="102"/>
      <c r="C230" s="102"/>
      <c r="D230" s="102"/>
      <c r="E230" s="102"/>
      <c r="F230" s="102"/>
      <c r="G230" s="102"/>
      <c r="H230" s="102"/>
      <c r="I230" s="102"/>
      <c r="J230" s="102"/>
      <c r="K230" s="23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  <c r="Z230" s="102"/>
    </row>
    <row r="231" spans="1:26" ht="15.75" customHeight="1">
      <c r="A231" s="102"/>
      <c r="B231" s="102"/>
      <c r="C231" s="102"/>
      <c r="D231" s="102"/>
      <c r="E231" s="102"/>
      <c r="F231" s="102"/>
      <c r="G231" s="102"/>
      <c r="H231" s="102"/>
      <c r="I231" s="102"/>
      <c r="J231" s="102"/>
      <c r="K231" s="23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  <c r="Z231" s="102"/>
    </row>
    <row r="232" spans="1:26" ht="15.75" customHeight="1">
      <c r="A232" s="102"/>
      <c r="B232" s="102"/>
      <c r="C232" s="102"/>
      <c r="D232" s="102"/>
      <c r="E232" s="102"/>
      <c r="F232" s="102"/>
      <c r="G232" s="102"/>
      <c r="H232" s="102"/>
      <c r="I232" s="102"/>
      <c r="J232" s="102"/>
      <c r="K232" s="23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2"/>
      <c r="Z232" s="102"/>
    </row>
    <row r="233" spans="1:26" ht="15.75" customHeight="1">
      <c r="A233" s="102"/>
      <c r="B233" s="102"/>
      <c r="C233" s="102"/>
      <c r="D233" s="102"/>
      <c r="E233" s="102"/>
      <c r="F233" s="102"/>
      <c r="G233" s="102"/>
      <c r="H233" s="102"/>
      <c r="I233" s="102"/>
      <c r="J233" s="102"/>
      <c r="K233" s="23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  <c r="Y233" s="102"/>
      <c r="Z233" s="102"/>
    </row>
    <row r="234" spans="1:26" ht="15.75" customHeight="1">
      <c r="A234" s="102"/>
      <c r="B234" s="102"/>
      <c r="C234" s="102"/>
      <c r="D234" s="102"/>
      <c r="E234" s="102"/>
      <c r="F234" s="102"/>
      <c r="G234" s="102"/>
      <c r="H234" s="102"/>
      <c r="I234" s="102"/>
      <c r="J234" s="102"/>
      <c r="K234" s="23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  <c r="Y234" s="102"/>
      <c r="Z234" s="102"/>
    </row>
    <row r="235" spans="1:26" ht="15.75" customHeight="1">
      <c r="A235" s="102"/>
      <c r="B235" s="102"/>
      <c r="C235" s="102"/>
      <c r="D235" s="102"/>
      <c r="E235" s="102"/>
      <c r="F235" s="102"/>
      <c r="G235" s="102"/>
      <c r="H235" s="102"/>
      <c r="I235" s="102"/>
      <c r="J235" s="102"/>
      <c r="K235" s="23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  <c r="Y235" s="102"/>
      <c r="Z235" s="102"/>
    </row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">
    <mergeCell ref="E8:I8"/>
    <mergeCell ref="E9:F9"/>
    <mergeCell ref="G9:H9"/>
    <mergeCell ref="A32:I32"/>
    <mergeCell ref="A3:J3"/>
    <mergeCell ref="A4:J4"/>
    <mergeCell ref="A8:A10"/>
    <mergeCell ref="B8:B10"/>
    <mergeCell ref="C8:C10"/>
    <mergeCell ref="D8:D10"/>
    <mergeCell ref="J8:J10"/>
    <mergeCell ref="I9:I10"/>
  </mergeCells>
  <conditionalFormatting sqref="E35">
    <cfRule type="cellIs" dxfId="0" priority="1" stopIfTrue="1" operator="notEqual">
      <formula>#REF!</formula>
    </cfRule>
  </conditionalFormatting>
  <printOptions horizontalCentered="1"/>
  <pageMargins left="1.05" right="0.9" top="1.03" bottom="0.78" header="0" footer="0"/>
  <pageSetup paperSize="9" orientation="landscape"/>
  <legacy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00"/>
    <pageSetUpPr fitToPage="1"/>
  </sheetPr>
  <dimension ref="A1:AC1000"/>
  <sheetViews>
    <sheetView workbookViewId="0"/>
  </sheetViews>
  <sheetFormatPr defaultColWidth="14.42578125" defaultRowHeight="15" customHeight="1"/>
  <cols>
    <col min="1" max="1" width="5.7109375" customWidth="1"/>
    <col min="2" max="3" width="21.7109375" customWidth="1"/>
    <col min="4" max="9" width="9.7109375" customWidth="1"/>
    <col min="10" max="27" width="11.28515625" customWidth="1"/>
    <col min="28" max="28" width="11.5703125" customWidth="1"/>
    <col min="29" max="29" width="11.7109375" customWidth="1"/>
  </cols>
  <sheetData>
    <row r="1" spans="1:29" ht="15.75">
      <c r="A1" s="100" t="s">
        <v>1058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</row>
    <row r="2" spans="1:29" ht="15.75">
      <c r="A2" s="101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</row>
    <row r="3" spans="1:29" ht="15.75">
      <c r="A3" s="1050" t="s">
        <v>1059</v>
      </c>
      <c r="B3" s="953"/>
      <c r="C3" s="953"/>
      <c r="D3" s="953"/>
      <c r="E3" s="953"/>
      <c r="F3" s="953"/>
      <c r="G3" s="953"/>
      <c r="H3" s="953"/>
      <c r="I3" s="953"/>
      <c r="J3" s="953"/>
      <c r="K3" s="953"/>
      <c r="L3" s="953"/>
      <c r="M3" s="953"/>
      <c r="N3" s="953"/>
      <c r="O3" s="953"/>
      <c r="P3" s="953"/>
      <c r="Q3" s="953"/>
      <c r="R3" s="953"/>
      <c r="S3" s="953"/>
      <c r="T3" s="953"/>
      <c r="U3" s="953"/>
      <c r="V3" s="953"/>
      <c r="W3" s="953"/>
      <c r="X3" s="953"/>
      <c r="Y3" s="953"/>
      <c r="Z3" s="953"/>
      <c r="AA3" s="953"/>
      <c r="AB3" s="953"/>
      <c r="AC3" s="953"/>
    </row>
    <row r="4" spans="1:29" ht="15.75">
      <c r="A4" s="101"/>
      <c r="B4" s="101"/>
      <c r="C4" s="101"/>
      <c r="D4" s="101"/>
      <c r="E4" s="105"/>
      <c r="F4" s="105"/>
      <c r="G4" s="101"/>
      <c r="H4" s="101"/>
      <c r="I4" s="101"/>
      <c r="J4" s="101"/>
      <c r="K4" s="101"/>
      <c r="L4" s="101"/>
      <c r="M4" s="139" t="str">
        <f>'1'!$E$5</f>
        <v>KABUPATEN/KOTA</v>
      </c>
      <c r="N4" s="105" t="str">
        <f>'1'!$F$5</f>
        <v>KARANGANYAR</v>
      </c>
      <c r="O4" s="101"/>
      <c r="P4" s="101"/>
      <c r="Q4" s="101"/>
      <c r="R4" s="101"/>
      <c r="S4" s="101"/>
      <c r="T4" s="101"/>
      <c r="U4" s="101"/>
      <c r="V4" s="103"/>
      <c r="W4" s="103"/>
      <c r="X4" s="103"/>
      <c r="Y4" s="101"/>
      <c r="Z4" s="101"/>
      <c r="AA4" s="101"/>
      <c r="AB4" s="101"/>
      <c r="AC4" s="101"/>
    </row>
    <row r="5" spans="1:29" ht="15.75">
      <c r="A5" s="101"/>
      <c r="B5" s="101"/>
      <c r="C5" s="101"/>
      <c r="D5" s="101"/>
      <c r="E5" s="105"/>
      <c r="F5" s="105"/>
      <c r="G5" s="101"/>
      <c r="H5" s="101"/>
      <c r="I5" s="101"/>
      <c r="J5" s="101"/>
      <c r="K5" s="101"/>
      <c r="L5" s="101"/>
      <c r="M5" s="139" t="str">
        <f>'1'!$E$6</f>
        <v>TAHUN</v>
      </c>
      <c r="N5" s="105">
        <f>'1'!$F$6</f>
        <v>2023</v>
      </c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</row>
    <row r="6" spans="1:29">
      <c r="A6" s="1051"/>
      <c r="B6" s="953"/>
      <c r="C6" s="953"/>
      <c r="D6" s="199"/>
      <c r="E6" s="199"/>
      <c r="F6" s="199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</row>
    <row r="7" spans="1:29" ht="54" customHeight="1">
      <c r="A7" s="986" t="s">
        <v>4</v>
      </c>
      <c r="B7" s="986" t="s">
        <v>498</v>
      </c>
      <c r="C7" s="986" t="str">
        <f>'12'!C7</f>
        <v>DESA</v>
      </c>
      <c r="D7" s="1052" t="s">
        <v>1060</v>
      </c>
      <c r="E7" s="995"/>
      <c r="F7" s="996"/>
      <c r="G7" s="1052" t="s">
        <v>1061</v>
      </c>
      <c r="H7" s="995"/>
      <c r="I7" s="996"/>
      <c r="J7" s="976" t="s">
        <v>1062</v>
      </c>
      <c r="K7" s="977"/>
      <c r="L7" s="977"/>
      <c r="M7" s="977"/>
      <c r="N7" s="977"/>
      <c r="O7" s="978"/>
      <c r="P7" s="976" t="s">
        <v>1063</v>
      </c>
      <c r="Q7" s="977"/>
      <c r="R7" s="977"/>
      <c r="S7" s="977"/>
      <c r="T7" s="977"/>
      <c r="U7" s="978"/>
      <c r="V7" s="991" t="s">
        <v>1064</v>
      </c>
      <c r="W7" s="995"/>
      <c r="X7" s="995"/>
      <c r="Y7" s="995"/>
      <c r="Z7" s="995"/>
      <c r="AA7" s="996"/>
      <c r="AB7" s="991" t="s">
        <v>1065</v>
      </c>
      <c r="AC7" s="996"/>
    </row>
    <row r="8" spans="1:29" ht="39.75" customHeight="1">
      <c r="A8" s="965"/>
      <c r="B8" s="965"/>
      <c r="C8" s="965"/>
      <c r="D8" s="971"/>
      <c r="E8" s="967"/>
      <c r="F8" s="968"/>
      <c r="G8" s="971"/>
      <c r="H8" s="967"/>
      <c r="I8" s="968"/>
      <c r="J8" s="980" t="s">
        <v>703</v>
      </c>
      <c r="K8" s="959"/>
      <c r="L8" s="980" t="s">
        <v>704</v>
      </c>
      <c r="M8" s="959"/>
      <c r="N8" s="1008" t="s">
        <v>705</v>
      </c>
      <c r="O8" s="959"/>
      <c r="P8" s="980" t="s">
        <v>703</v>
      </c>
      <c r="Q8" s="959"/>
      <c r="R8" s="980" t="s">
        <v>704</v>
      </c>
      <c r="S8" s="959"/>
      <c r="T8" s="1008" t="s">
        <v>705</v>
      </c>
      <c r="U8" s="959"/>
      <c r="V8" s="980" t="s">
        <v>703</v>
      </c>
      <c r="W8" s="959"/>
      <c r="X8" s="980" t="s">
        <v>704</v>
      </c>
      <c r="Y8" s="959"/>
      <c r="Z8" s="1008" t="s">
        <v>705</v>
      </c>
      <c r="AA8" s="959"/>
      <c r="AB8" s="971"/>
      <c r="AC8" s="968"/>
    </row>
    <row r="9" spans="1:29" ht="33.75" customHeight="1">
      <c r="A9" s="955"/>
      <c r="B9" s="955"/>
      <c r="C9" s="955"/>
      <c r="D9" s="141" t="s">
        <v>8</v>
      </c>
      <c r="E9" s="141" t="s">
        <v>9</v>
      </c>
      <c r="F9" s="141" t="s">
        <v>10</v>
      </c>
      <c r="G9" s="141" t="s">
        <v>8</v>
      </c>
      <c r="H9" s="141" t="s">
        <v>9</v>
      </c>
      <c r="I9" s="141" t="s">
        <v>10</v>
      </c>
      <c r="J9" s="172" t="s">
        <v>326</v>
      </c>
      <c r="K9" s="172" t="s">
        <v>30</v>
      </c>
      <c r="L9" s="172" t="s">
        <v>326</v>
      </c>
      <c r="M9" s="172" t="s">
        <v>30</v>
      </c>
      <c r="N9" s="172" t="s">
        <v>326</v>
      </c>
      <c r="O9" s="141" t="s">
        <v>30</v>
      </c>
      <c r="P9" s="172" t="s">
        <v>326</v>
      </c>
      <c r="Q9" s="172" t="s">
        <v>30</v>
      </c>
      <c r="R9" s="172" t="s">
        <v>326</v>
      </c>
      <c r="S9" s="571" t="s">
        <v>30</v>
      </c>
      <c r="T9" s="172" t="s">
        <v>326</v>
      </c>
      <c r="U9" s="141" t="s">
        <v>30</v>
      </c>
      <c r="V9" s="172" t="s">
        <v>326</v>
      </c>
      <c r="W9" s="172" t="s">
        <v>30</v>
      </c>
      <c r="X9" s="172" t="s">
        <v>326</v>
      </c>
      <c r="Y9" s="172" t="s">
        <v>30</v>
      </c>
      <c r="Z9" s="172" t="s">
        <v>326</v>
      </c>
      <c r="AA9" s="172" t="s">
        <v>30</v>
      </c>
      <c r="AB9" s="172" t="s">
        <v>326</v>
      </c>
      <c r="AC9" s="172" t="s">
        <v>30</v>
      </c>
    </row>
    <row r="10" spans="1:29" ht="18" customHeight="1">
      <c r="A10" s="142">
        <v>1</v>
      </c>
      <c r="B10" s="143">
        <v>2</v>
      </c>
      <c r="C10" s="115">
        <v>3</v>
      </c>
      <c r="D10" s="115">
        <v>4</v>
      </c>
      <c r="E10" s="116">
        <v>5</v>
      </c>
      <c r="F10" s="115">
        <v>6</v>
      </c>
      <c r="G10" s="115">
        <v>7</v>
      </c>
      <c r="H10" s="116">
        <v>8</v>
      </c>
      <c r="I10" s="115">
        <v>9</v>
      </c>
      <c r="J10" s="115">
        <v>10</v>
      </c>
      <c r="K10" s="116">
        <v>11</v>
      </c>
      <c r="L10" s="115">
        <v>12</v>
      </c>
      <c r="M10" s="115">
        <v>13</v>
      </c>
      <c r="N10" s="116">
        <v>14</v>
      </c>
      <c r="O10" s="115">
        <v>15</v>
      </c>
      <c r="P10" s="115">
        <v>16</v>
      </c>
      <c r="Q10" s="116">
        <v>17</v>
      </c>
      <c r="R10" s="115">
        <v>18</v>
      </c>
      <c r="S10" s="115">
        <v>19</v>
      </c>
      <c r="T10" s="116">
        <v>20</v>
      </c>
      <c r="U10" s="115">
        <v>21</v>
      </c>
      <c r="V10" s="115">
        <v>22</v>
      </c>
      <c r="W10" s="116">
        <v>23</v>
      </c>
      <c r="X10" s="115">
        <v>24</v>
      </c>
      <c r="Y10" s="115">
        <v>25</v>
      </c>
      <c r="Z10" s="116">
        <v>26</v>
      </c>
      <c r="AA10" s="115">
        <v>27</v>
      </c>
      <c r="AB10" s="115">
        <v>28</v>
      </c>
      <c r="AC10" s="115">
        <v>29</v>
      </c>
    </row>
    <row r="11" spans="1:29" ht="15.75">
      <c r="A11" s="120">
        <v>1</v>
      </c>
      <c r="B11" s="677" t="s">
        <v>500</v>
      </c>
      <c r="C11" s="325" t="s">
        <v>340</v>
      </c>
      <c r="D11" s="493">
        <v>1</v>
      </c>
      <c r="E11" s="650">
        <v>1</v>
      </c>
      <c r="F11" s="493">
        <f t="shared" ref="F11:F22" si="0">SUM(D11:E11)</f>
        <v>2</v>
      </c>
      <c r="G11" s="493">
        <f t="shared" ref="G11:H11" si="1">D11</f>
        <v>1</v>
      </c>
      <c r="H11" s="493">
        <f t="shared" si="1"/>
        <v>1</v>
      </c>
      <c r="I11" s="493">
        <f t="shared" ref="I11:I22" si="2">SUM(G11:H11)</f>
        <v>2</v>
      </c>
      <c r="J11" s="493">
        <v>1</v>
      </c>
      <c r="K11" s="493" t="s">
        <v>1066</v>
      </c>
      <c r="L11" s="678">
        <v>0</v>
      </c>
      <c r="M11" s="679">
        <v>0</v>
      </c>
      <c r="N11" s="493">
        <v>1</v>
      </c>
      <c r="O11" s="493" t="s">
        <v>1066</v>
      </c>
      <c r="P11" s="493">
        <v>1</v>
      </c>
      <c r="Q11" s="493" t="s">
        <v>1066</v>
      </c>
      <c r="R11" s="494">
        <v>0</v>
      </c>
      <c r="S11" s="679">
        <v>0</v>
      </c>
      <c r="T11" s="493">
        <v>1</v>
      </c>
      <c r="U11" s="493" t="s">
        <v>1066</v>
      </c>
      <c r="V11" s="493">
        <v>2</v>
      </c>
      <c r="W11" s="493" t="s">
        <v>893</v>
      </c>
      <c r="X11" s="493">
        <v>0</v>
      </c>
      <c r="Y11" s="679">
        <v>0</v>
      </c>
      <c r="Z11" s="493">
        <v>2</v>
      </c>
      <c r="AA11" s="493" t="s">
        <v>893</v>
      </c>
      <c r="AB11" s="493">
        <f t="shared" ref="AB11:AB22" si="3">F11</f>
        <v>2</v>
      </c>
      <c r="AC11" s="493" t="s">
        <v>852</v>
      </c>
    </row>
    <row r="12" spans="1:29">
      <c r="A12" s="120">
        <v>2</v>
      </c>
      <c r="C12" s="325" t="s">
        <v>1067</v>
      </c>
      <c r="D12" s="493">
        <v>3</v>
      </c>
      <c r="E12" s="650">
        <v>1</v>
      </c>
      <c r="F12" s="493">
        <f t="shared" si="0"/>
        <v>4</v>
      </c>
      <c r="G12" s="493">
        <f t="shared" ref="G12:H12" si="4">D12</f>
        <v>3</v>
      </c>
      <c r="H12" s="493">
        <f t="shared" si="4"/>
        <v>1</v>
      </c>
      <c r="I12" s="493">
        <f t="shared" si="2"/>
        <v>4</v>
      </c>
      <c r="J12" s="493">
        <v>1</v>
      </c>
      <c r="K12" s="493" t="s">
        <v>893</v>
      </c>
      <c r="L12" s="678">
        <v>0</v>
      </c>
      <c r="M12" s="679">
        <v>0</v>
      </c>
      <c r="N12" s="493">
        <v>1</v>
      </c>
      <c r="O12" s="493" t="s">
        <v>893</v>
      </c>
      <c r="P12" s="493">
        <v>1</v>
      </c>
      <c r="Q12" s="493" t="s">
        <v>893</v>
      </c>
      <c r="R12" s="494">
        <v>0</v>
      </c>
      <c r="S12" s="679">
        <v>0</v>
      </c>
      <c r="T12" s="493">
        <v>1</v>
      </c>
      <c r="U12" s="493" t="s">
        <v>893</v>
      </c>
      <c r="V12" s="493">
        <v>2</v>
      </c>
      <c r="W12" s="493" t="s">
        <v>1068</v>
      </c>
      <c r="X12" s="493">
        <v>0</v>
      </c>
      <c r="Y12" s="679">
        <v>0</v>
      </c>
      <c r="Z12" s="493">
        <v>2</v>
      </c>
      <c r="AA12" s="493" t="s">
        <v>1068</v>
      </c>
      <c r="AB12" s="493">
        <f t="shared" si="3"/>
        <v>4</v>
      </c>
      <c r="AC12" s="493" t="s">
        <v>852</v>
      </c>
    </row>
    <row r="13" spans="1:29">
      <c r="A13" s="120">
        <v>3</v>
      </c>
      <c r="C13" s="325" t="s">
        <v>1069</v>
      </c>
      <c r="D13" s="493">
        <v>0</v>
      </c>
      <c r="E13" s="650">
        <v>0</v>
      </c>
      <c r="F13" s="493">
        <f t="shared" si="0"/>
        <v>0</v>
      </c>
      <c r="G13" s="493">
        <f t="shared" ref="G13:H13" si="5">D13</f>
        <v>0</v>
      </c>
      <c r="H13" s="493">
        <f t="shared" si="5"/>
        <v>0</v>
      </c>
      <c r="I13" s="493">
        <f t="shared" si="2"/>
        <v>0</v>
      </c>
      <c r="J13" s="493">
        <v>1</v>
      </c>
      <c r="K13" s="493" t="s">
        <v>893</v>
      </c>
      <c r="L13" s="678">
        <v>0</v>
      </c>
      <c r="M13" s="679">
        <v>0</v>
      </c>
      <c r="N13" s="493">
        <v>1</v>
      </c>
      <c r="O13" s="493" t="s">
        <v>893</v>
      </c>
      <c r="P13" s="493">
        <v>1</v>
      </c>
      <c r="Q13" s="493" t="s">
        <v>893</v>
      </c>
      <c r="R13" s="494">
        <v>0</v>
      </c>
      <c r="S13" s="679">
        <v>0</v>
      </c>
      <c r="T13" s="493">
        <v>1</v>
      </c>
      <c r="U13" s="493" t="s">
        <v>893</v>
      </c>
      <c r="V13" s="493">
        <v>2</v>
      </c>
      <c r="W13" s="493" t="s">
        <v>1068</v>
      </c>
      <c r="X13" s="493">
        <v>0</v>
      </c>
      <c r="Y13" s="679">
        <v>0</v>
      </c>
      <c r="Z13" s="493">
        <v>2</v>
      </c>
      <c r="AA13" s="493" t="s">
        <v>1068</v>
      </c>
      <c r="AB13" s="493">
        <f t="shared" si="3"/>
        <v>0</v>
      </c>
      <c r="AC13" s="493" t="s">
        <v>852</v>
      </c>
    </row>
    <row r="14" spans="1:29">
      <c r="A14" s="120">
        <v>4</v>
      </c>
      <c r="C14" s="325" t="s">
        <v>1070</v>
      </c>
      <c r="D14" s="493">
        <v>2</v>
      </c>
      <c r="E14" s="493">
        <v>1</v>
      </c>
      <c r="F14" s="493">
        <f t="shared" si="0"/>
        <v>3</v>
      </c>
      <c r="G14" s="493">
        <f t="shared" ref="G14:H14" si="6">D14</f>
        <v>2</v>
      </c>
      <c r="H14" s="493">
        <f t="shared" si="6"/>
        <v>1</v>
      </c>
      <c r="I14" s="493">
        <f t="shared" si="2"/>
        <v>3</v>
      </c>
      <c r="J14" s="493">
        <v>1</v>
      </c>
      <c r="K14" s="493" t="s">
        <v>893</v>
      </c>
      <c r="L14" s="678">
        <v>0</v>
      </c>
      <c r="M14" s="493" t="s">
        <v>852</v>
      </c>
      <c r="N14" s="493">
        <v>1</v>
      </c>
      <c r="O14" s="493" t="s">
        <v>1066</v>
      </c>
      <c r="P14" s="493">
        <v>1</v>
      </c>
      <c r="Q14" s="493" t="s">
        <v>893</v>
      </c>
      <c r="R14" s="494">
        <v>0</v>
      </c>
      <c r="S14" s="493" t="s">
        <v>852</v>
      </c>
      <c r="T14" s="493">
        <v>1</v>
      </c>
      <c r="U14" s="493" t="s">
        <v>1066</v>
      </c>
      <c r="V14" s="493">
        <v>2</v>
      </c>
      <c r="W14" s="493" t="s">
        <v>1068</v>
      </c>
      <c r="X14" s="493">
        <v>0</v>
      </c>
      <c r="Y14" s="493" t="s">
        <v>852</v>
      </c>
      <c r="Z14" s="493">
        <v>2</v>
      </c>
      <c r="AA14" s="493" t="s">
        <v>893</v>
      </c>
      <c r="AB14" s="493">
        <f t="shared" si="3"/>
        <v>3</v>
      </c>
      <c r="AC14" s="493" t="s">
        <v>852</v>
      </c>
    </row>
    <row r="15" spans="1:29">
      <c r="A15" s="120">
        <v>5</v>
      </c>
      <c r="C15" s="325" t="s">
        <v>1071</v>
      </c>
      <c r="D15" s="493">
        <v>0</v>
      </c>
      <c r="E15" s="650">
        <v>0</v>
      </c>
      <c r="F15" s="493">
        <f t="shared" si="0"/>
        <v>0</v>
      </c>
      <c r="G15" s="493">
        <f t="shared" ref="G15:H15" si="7">D15</f>
        <v>0</v>
      </c>
      <c r="H15" s="493">
        <f t="shared" si="7"/>
        <v>0</v>
      </c>
      <c r="I15" s="493">
        <f t="shared" si="2"/>
        <v>0</v>
      </c>
      <c r="J15" s="493">
        <v>2</v>
      </c>
      <c r="K15" s="493" t="s">
        <v>893</v>
      </c>
      <c r="L15" s="494">
        <v>0</v>
      </c>
      <c r="M15" s="679">
        <v>0</v>
      </c>
      <c r="N15" s="493">
        <v>2</v>
      </c>
      <c r="O15" s="493" t="s">
        <v>893</v>
      </c>
      <c r="P15" s="493">
        <v>2</v>
      </c>
      <c r="Q15" s="493" t="s">
        <v>893</v>
      </c>
      <c r="R15" s="494">
        <v>0</v>
      </c>
      <c r="S15" s="679">
        <v>0</v>
      </c>
      <c r="T15" s="493">
        <v>2</v>
      </c>
      <c r="U15" s="493" t="s">
        <v>893</v>
      </c>
      <c r="V15" s="493">
        <v>4</v>
      </c>
      <c r="W15" s="493" t="s">
        <v>1068</v>
      </c>
      <c r="X15" s="493">
        <v>0</v>
      </c>
      <c r="Y15" s="679">
        <v>0</v>
      </c>
      <c r="Z15" s="493">
        <v>4</v>
      </c>
      <c r="AA15" s="493" t="s">
        <v>1068</v>
      </c>
      <c r="AB15" s="493">
        <f t="shared" si="3"/>
        <v>0</v>
      </c>
      <c r="AC15" s="493" t="s">
        <v>852</v>
      </c>
    </row>
    <row r="16" spans="1:29">
      <c r="A16" s="120">
        <v>6</v>
      </c>
      <c r="C16" s="325" t="s">
        <v>1072</v>
      </c>
      <c r="D16" s="493">
        <v>1</v>
      </c>
      <c r="E16" s="493">
        <v>1</v>
      </c>
      <c r="F16" s="493">
        <f t="shared" si="0"/>
        <v>2</v>
      </c>
      <c r="G16" s="493">
        <f t="shared" ref="G16:H16" si="8">D16</f>
        <v>1</v>
      </c>
      <c r="H16" s="493">
        <f t="shared" si="8"/>
        <v>1</v>
      </c>
      <c r="I16" s="493">
        <f t="shared" si="2"/>
        <v>2</v>
      </c>
      <c r="J16" s="493">
        <v>1</v>
      </c>
      <c r="K16" s="493" t="s">
        <v>1073</v>
      </c>
      <c r="L16" s="494">
        <v>0</v>
      </c>
      <c r="M16" s="493" t="s">
        <v>852</v>
      </c>
      <c r="N16" s="493">
        <v>1</v>
      </c>
      <c r="O16" s="493" t="s">
        <v>1074</v>
      </c>
      <c r="P16" s="493">
        <v>1</v>
      </c>
      <c r="Q16" s="493" t="s">
        <v>1073</v>
      </c>
      <c r="R16" s="494">
        <v>0</v>
      </c>
      <c r="S16" s="493" t="s">
        <v>852</v>
      </c>
      <c r="T16" s="493">
        <v>1</v>
      </c>
      <c r="U16" s="493" t="s">
        <v>1074</v>
      </c>
      <c r="V16" s="493">
        <v>2</v>
      </c>
      <c r="W16" s="493" t="s">
        <v>1075</v>
      </c>
      <c r="X16" s="493">
        <v>0</v>
      </c>
      <c r="Y16" s="493" t="s">
        <v>852</v>
      </c>
      <c r="Z16" s="493">
        <v>2</v>
      </c>
      <c r="AA16" s="493" t="s">
        <v>1066</v>
      </c>
      <c r="AB16" s="493">
        <f t="shared" si="3"/>
        <v>2</v>
      </c>
      <c r="AC16" s="679">
        <v>0</v>
      </c>
    </row>
    <row r="17" spans="1:29">
      <c r="A17" s="120">
        <v>7</v>
      </c>
      <c r="C17" s="325" t="s">
        <v>1076</v>
      </c>
      <c r="D17" s="493">
        <v>0</v>
      </c>
      <c r="E17" s="493">
        <v>0</v>
      </c>
      <c r="F17" s="493">
        <f t="shared" si="0"/>
        <v>0</v>
      </c>
      <c r="G17" s="493">
        <f t="shared" ref="G17:H17" si="9">D17</f>
        <v>0</v>
      </c>
      <c r="H17" s="493">
        <f t="shared" si="9"/>
        <v>0</v>
      </c>
      <c r="I17" s="493">
        <f t="shared" si="2"/>
        <v>0</v>
      </c>
      <c r="J17" s="493">
        <v>0</v>
      </c>
      <c r="K17" s="679">
        <v>0</v>
      </c>
      <c r="L17" s="494">
        <v>0</v>
      </c>
      <c r="M17" s="679">
        <v>0</v>
      </c>
      <c r="N17" s="493">
        <v>0</v>
      </c>
      <c r="O17" s="494">
        <v>0</v>
      </c>
      <c r="P17" s="494">
        <v>0</v>
      </c>
      <c r="Q17" s="679">
        <v>0</v>
      </c>
      <c r="R17" s="494">
        <v>0</v>
      </c>
      <c r="S17" s="679">
        <v>0</v>
      </c>
      <c r="T17" s="493">
        <v>0</v>
      </c>
      <c r="U17" s="679">
        <v>0</v>
      </c>
      <c r="V17" s="493">
        <v>0</v>
      </c>
      <c r="W17" s="679">
        <v>0</v>
      </c>
      <c r="X17" s="493">
        <v>0</v>
      </c>
      <c r="Y17" s="679">
        <v>0</v>
      </c>
      <c r="Z17" s="493">
        <v>0</v>
      </c>
      <c r="AA17" s="679">
        <v>0</v>
      </c>
      <c r="AB17" s="493">
        <f t="shared" si="3"/>
        <v>0</v>
      </c>
      <c r="AC17" s="679">
        <v>0</v>
      </c>
    </row>
    <row r="18" spans="1:29">
      <c r="A18" s="120">
        <v>8</v>
      </c>
      <c r="C18" s="325" t="s">
        <v>1077</v>
      </c>
      <c r="D18" s="493">
        <v>2</v>
      </c>
      <c r="E18" s="493">
        <v>0</v>
      </c>
      <c r="F18" s="493">
        <f t="shared" si="0"/>
        <v>2</v>
      </c>
      <c r="G18" s="493">
        <f t="shared" ref="G18:H18" si="10">D18</f>
        <v>2</v>
      </c>
      <c r="H18" s="493">
        <f t="shared" si="10"/>
        <v>0</v>
      </c>
      <c r="I18" s="493">
        <f t="shared" si="2"/>
        <v>2</v>
      </c>
      <c r="J18" s="493">
        <v>1</v>
      </c>
      <c r="K18" s="493" t="s">
        <v>893</v>
      </c>
      <c r="L18" s="493">
        <v>1</v>
      </c>
      <c r="M18" s="493" t="s">
        <v>893</v>
      </c>
      <c r="N18" s="493">
        <v>2</v>
      </c>
      <c r="O18" s="493" t="s">
        <v>893</v>
      </c>
      <c r="P18" s="493">
        <v>1</v>
      </c>
      <c r="Q18" s="493" t="s">
        <v>893</v>
      </c>
      <c r="R18" s="493">
        <v>1</v>
      </c>
      <c r="S18" s="493" t="s">
        <v>893</v>
      </c>
      <c r="T18" s="493">
        <v>2</v>
      </c>
      <c r="U18" s="493" t="s">
        <v>893</v>
      </c>
      <c r="V18" s="493">
        <v>2</v>
      </c>
      <c r="W18" s="493" t="s">
        <v>1068</v>
      </c>
      <c r="X18" s="493">
        <v>2</v>
      </c>
      <c r="Y18" s="493" t="s">
        <v>1068</v>
      </c>
      <c r="Z18" s="493">
        <v>4</v>
      </c>
      <c r="AA18" s="493" t="s">
        <v>1068</v>
      </c>
      <c r="AB18" s="493">
        <f t="shared" si="3"/>
        <v>2</v>
      </c>
      <c r="AC18" s="493" t="s">
        <v>852</v>
      </c>
    </row>
    <row r="19" spans="1:29">
      <c r="A19" s="120">
        <v>9</v>
      </c>
      <c r="C19" s="325" t="s">
        <v>1078</v>
      </c>
      <c r="D19" s="493">
        <v>0</v>
      </c>
      <c r="E19" s="493">
        <v>0</v>
      </c>
      <c r="F19" s="493">
        <f t="shared" si="0"/>
        <v>0</v>
      </c>
      <c r="G19" s="493">
        <f t="shared" ref="G19:H19" si="11">D19</f>
        <v>0</v>
      </c>
      <c r="H19" s="493">
        <f t="shared" si="11"/>
        <v>0</v>
      </c>
      <c r="I19" s="493">
        <f t="shared" si="2"/>
        <v>0</v>
      </c>
      <c r="J19" s="494">
        <v>0</v>
      </c>
      <c r="K19" s="679">
        <v>0</v>
      </c>
      <c r="L19" s="494">
        <v>0</v>
      </c>
      <c r="M19" s="679">
        <v>0</v>
      </c>
      <c r="N19" s="493">
        <v>0</v>
      </c>
      <c r="O19" s="494">
        <v>0</v>
      </c>
      <c r="P19" s="494">
        <v>0</v>
      </c>
      <c r="Q19" s="679">
        <v>0</v>
      </c>
      <c r="R19" s="494">
        <v>0</v>
      </c>
      <c r="S19" s="679">
        <v>0</v>
      </c>
      <c r="T19" s="493">
        <v>0</v>
      </c>
      <c r="U19" s="679">
        <v>0</v>
      </c>
      <c r="V19" s="493">
        <v>0</v>
      </c>
      <c r="W19" s="679">
        <v>0</v>
      </c>
      <c r="X19" s="493">
        <v>0</v>
      </c>
      <c r="Y19" s="679">
        <v>0</v>
      </c>
      <c r="Z19" s="493">
        <v>0</v>
      </c>
      <c r="AA19" s="679">
        <v>0</v>
      </c>
      <c r="AB19" s="493">
        <f t="shared" si="3"/>
        <v>0</v>
      </c>
      <c r="AC19" s="679">
        <v>0</v>
      </c>
    </row>
    <row r="20" spans="1:29">
      <c r="A20" s="120">
        <v>10</v>
      </c>
      <c r="C20" s="325" t="s">
        <v>1079</v>
      </c>
      <c r="D20" s="493">
        <v>2</v>
      </c>
      <c r="E20" s="493">
        <v>3</v>
      </c>
      <c r="F20" s="493">
        <f t="shared" si="0"/>
        <v>5</v>
      </c>
      <c r="G20" s="493">
        <f t="shared" ref="G20:H20" si="12">D20</f>
        <v>2</v>
      </c>
      <c r="H20" s="493">
        <f t="shared" si="12"/>
        <v>3</v>
      </c>
      <c r="I20" s="493">
        <f t="shared" si="2"/>
        <v>5</v>
      </c>
      <c r="J20" s="493">
        <v>3</v>
      </c>
      <c r="K20" s="493" t="s">
        <v>1080</v>
      </c>
      <c r="L20" s="493">
        <v>2</v>
      </c>
      <c r="M20" s="493" t="s">
        <v>893</v>
      </c>
      <c r="N20" s="493">
        <v>5</v>
      </c>
      <c r="O20" s="493" t="s">
        <v>1081</v>
      </c>
      <c r="P20" s="493">
        <v>3</v>
      </c>
      <c r="Q20" s="493" t="s">
        <v>1080</v>
      </c>
      <c r="R20" s="493">
        <v>3</v>
      </c>
      <c r="S20" s="493" t="s">
        <v>1082</v>
      </c>
      <c r="T20" s="493">
        <v>6</v>
      </c>
      <c r="U20" s="493" t="s">
        <v>893</v>
      </c>
      <c r="V20" s="493">
        <v>6</v>
      </c>
      <c r="W20" s="493" t="s">
        <v>1082</v>
      </c>
      <c r="X20" s="493">
        <v>5</v>
      </c>
      <c r="Y20" s="493" t="s">
        <v>1083</v>
      </c>
      <c r="Z20" s="493">
        <v>11</v>
      </c>
      <c r="AA20" s="493" t="s">
        <v>1084</v>
      </c>
      <c r="AB20" s="493">
        <f t="shared" si="3"/>
        <v>5</v>
      </c>
      <c r="AC20" s="493" t="s">
        <v>852</v>
      </c>
    </row>
    <row r="21" spans="1:29" ht="15.75" customHeight="1">
      <c r="A21" s="120">
        <v>11</v>
      </c>
      <c r="C21" s="325" t="s">
        <v>1085</v>
      </c>
      <c r="D21" s="493">
        <v>2</v>
      </c>
      <c r="E21" s="493">
        <v>0</v>
      </c>
      <c r="F21" s="493">
        <f t="shared" si="0"/>
        <v>2</v>
      </c>
      <c r="G21" s="493">
        <f t="shared" ref="G21:H21" si="13">D21</f>
        <v>2</v>
      </c>
      <c r="H21" s="493">
        <f t="shared" si="13"/>
        <v>0</v>
      </c>
      <c r="I21" s="493">
        <f t="shared" si="2"/>
        <v>2</v>
      </c>
      <c r="J21" s="493">
        <v>1</v>
      </c>
      <c r="K21" s="493" t="s">
        <v>1073</v>
      </c>
      <c r="L21" s="493">
        <v>1</v>
      </c>
      <c r="M21" s="493" t="s">
        <v>893</v>
      </c>
      <c r="N21" s="493">
        <v>2</v>
      </c>
      <c r="O21" s="493" t="s">
        <v>1066</v>
      </c>
      <c r="P21" s="493">
        <v>1</v>
      </c>
      <c r="Q21" s="493" t="s">
        <v>1073</v>
      </c>
      <c r="R21" s="493">
        <v>1</v>
      </c>
      <c r="S21" s="493" t="s">
        <v>893</v>
      </c>
      <c r="T21" s="493">
        <v>2</v>
      </c>
      <c r="U21" s="493" t="s">
        <v>1066</v>
      </c>
      <c r="V21" s="493">
        <v>2</v>
      </c>
      <c r="W21" s="493" t="s">
        <v>1075</v>
      </c>
      <c r="X21" s="493">
        <v>2</v>
      </c>
      <c r="Y21" s="493" t="s">
        <v>1068</v>
      </c>
      <c r="Z21" s="493">
        <v>4</v>
      </c>
      <c r="AA21" s="493" t="s">
        <v>893</v>
      </c>
      <c r="AB21" s="493">
        <f t="shared" si="3"/>
        <v>2</v>
      </c>
      <c r="AC21" s="493" t="s">
        <v>852</v>
      </c>
    </row>
    <row r="22" spans="1:29" ht="15.75" customHeight="1">
      <c r="A22" s="680">
        <v>12</v>
      </c>
      <c r="B22" s="681"/>
      <c r="C22" s="682" t="s">
        <v>1086</v>
      </c>
      <c r="D22" s="683">
        <v>1</v>
      </c>
      <c r="E22" s="683">
        <v>2</v>
      </c>
      <c r="F22" s="683">
        <f t="shared" si="0"/>
        <v>3</v>
      </c>
      <c r="G22" s="683">
        <f t="shared" ref="G22:H22" si="14">D22</f>
        <v>1</v>
      </c>
      <c r="H22" s="683">
        <f t="shared" si="14"/>
        <v>2</v>
      </c>
      <c r="I22" s="683">
        <f t="shared" si="2"/>
        <v>3</v>
      </c>
      <c r="J22" s="684">
        <v>0</v>
      </c>
      <c r="K22" s="683" t="s">
        <v>852</v>
      </c>
      <c r="L22" s="684">
        <v>0</v>
      </c>
      <c r="M22" s="685">
        <v>0</v>
      </c>
      <c r="N22" s="683">
        <v>0</v>
      </c>
      <c r="O22" s="683" t="s">
        <v>852</v>
      </c>
      <c r="P22" s="684">
        <v>0</v>
      </c>
      <c r="Q22" s="493" t="s">
        <v>852</v>
      </c>
      <c r="R22" s="494">
        <v>0</v>
      </c>
      <c r="S22" s="679">
        <v>0</v>
      </c>
      <c r="T22" s="493">
        <v>0</v>
      </c>
      <c r="U22" s="493" t="s">
        <v>852</v>
      </c>
      <c r="V22" s="493">
        <v>0</v>
      </c>
      <c r="W22" s="493" t="s">
        <v>852</v>
      </c>
      <c r="X22" s="493">
        <v>0</v>
      </c>
      <c r="Y22" s="679">
        <v>0</v>
      </c>
      <c r="Z22" s="493">
        <v>0</v>
      </c>
      <c r="AA22" s="493" t="s">
        <v>852</v>
      </c>
      <c r="AB22" s="493">
        <f t="shared" si="3"/>
        <v>3</v>
      </c>
      <c r="AC22" s="493" t="s">
        <v>852</v>
      </c>
    </row>
    <row r="23" spans="1:29" ht="15.75" customHeight="1">
      <c r="A23" s="487"/>
      <c r="B23" s="374"/>
      <c r="C23" s="374"/>
      <c r="D23" s="589"/>
      <c r="E23" s="589"/>
      <c r="F23" s="504"/>
      <c r="G23" s="686">
        <f t="shared" ref="G23:H23" si="15">D23</f>
        <v>0</v>
      </c>
      <c r="H23" s="686">
        <f t="shared" si="15"/>
        <v>0</v>
      </c>
      <c r="I23" s="686"/>
      <c r="J23" s="589"/>
      <c r="K23" s="591"/>
      <c r="L23" s="589"/>
      <c r="M23" s="591"/>
      <c r="N23" s="589"/>
      <c r="O23" s="591"/>
      <c r="P23" s="589"/>
      <c r="Q23" s="485"/>
      <c r="R23" s="226"/>
      <c r="S23" s="485"/>
      <c r="T23" s="226"/>
      <c r="U23" s="294"/>
      <c r="V23" s="293"/>
      <c r="W23" s="294"/>
      <c r="X23" s="293"/>
      <c r="Y23" s="294"/>
      <c r="Z23" s="293"/>
      <c r="AA23" s="294"/>
      <c r="AB23" s="127"/>
      <c r="AC23" s="130"/>
    </row>
    <row r="24" spans="1:29" ht="15.75" customHeight="1">
      <c r="A24" s="175"/>
      <c r="B24" s="628"/>
      <c r="C24" s="428"/>
      <c r="D24" s="419">
        <f t="shared" ref="D24:F24" si="16">SUM(D11:D22)</f>
        <v>14</v>
      </c>
      <c r="E24" s="419">
        <f t="shared" si="16"/>
        <v>9</v>
      </c>
      <c r="F24" s="687">
        <f t="shared" si="16"/>
        <v>23</v>
      </c>
      <c r="G24" s="688">
        <f t="shared" ref="G24:H24" si="17">D24</f>
        <v>14</v>
      </c>
      <c r="H24" s="688">
        <f t="shared" si="17"/>
        <v>9</v>
      </c>
      <c r="I24" s="688">
        <f>SUM(G24:H24)</f>
        <v>23</v>
      </c>
      <c r="J24" s="419">
        <f>SUM(J11:J23)</f>
        <v>12</v>
      </c>
      <c r="K24" s="463">
        <f>J24/D24*100</f>
        <v>85.714285714285708</v>
      </c>
      <c r="L24" s="419">
        <f>SUM(L11:L23)</f>
        <v>4</v>
      </c>
      <c r="M24" s="463">
        <f>L24/E24*100</f>
        <v>44.444444444444443</v>
      </c>
      <c r="N24" s="419">
        <f>SUM(N11:N23)</f>
        <v>16</v>
      </c>
      <c r="O24" s="463">
        <f>N24/F24*100</f>
        <v>69.565217391304344</v>
      </c>
      <c r="P24" s="419">
        <f>SUM(P11:P23)</f>
        <v>12</v>
      </c>
      <c r="Q24" s="136">
        <f>P24/G24*100</f>
        <v>85.714285714285708</v>
      </c>
      <c r="R24" s="237">
        <f>SUM(R11:R23)</f>
        <v>5</v>
      </c>
      <c r="S24" s="303">
        <f>R24/H24*100</f>
        <v>55.555555555555557</v>
      </c>
      <c r="T24" s="237">
        <f>SUM(T11:T23)</f>
        <v>17</v>
      </c>
      <c r="U24" s="136">
        <f>T24/I24*100</f>
        <v>73.91304347826086</v>
      </c>
      <c r="V24" s="262">
        <f>J24+P24</f>
        <v>24</v>
      </c>
      <c r="W24" s="136">
        <f>V24/G24*100</f>
        <v>171.42857142857142</v>
      </c>
      <c r="X24" s="262">
        <f>L24+R24</f>
        <v>9</v>
      </c>
      <c r="Y24" s="136">
        <f>X24/H24*100</f>
        <v>100</v>
      </c>
      <c r="Z24" s="262">
        <f>V24+X24</f>
        <v>33</v>
      </c>
      <c r="AA24" s="136">
        <f>Z24/I24*100</f>
        <v>143.47826086956522</v>
      </c>
      <c r="AB24" s="689">
        <f>SUM(AB11:AB22)</f>
        <v>23</v>
      </c>
      <c r="AC24" s="690">
        <f>AB24/I24*100</f>
        <v>100</v>
      </c>
    </row>
    <row r="25" spans="1:29" ht="15.75" customHeight="1">
      <c r="A25" s="156" t="s">
        <v>591</v>
      </c>
      <c r="B25" s="199"/>
      <c r="C25" s="199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691"/>
      <c r="W25" s="691"/>
      <c r="X25" s="691"/>
      <c r="Y25" s="102"/>
      <c r="Z25" s="102"/>
      <c r="AA25" s="102"/>
      <c r="AB25" s="102"/>
      <c r="AC25" s="102"/>
    </row>
    <row r="26" spans="1:29" ht="15.75" customHeight="1">
      <c r="A26" s="102"/>
      <c r="B26" s="137"/>
      <c r="C26" s="137"/>
      <c r="D26" s="137"/>
      <c r="E26" s="137"/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02"/>
      <c r="T26" s="102"/>
      <c r="U26" s="102"/>
      <c r="V26" s="102"/>
      <c r="W26" s="102"/>
      <c r="X26" s="102"/>
      <c r="Y26" s="102"/>
      <c r="Z26" s="102"/>
      <c r="AA26" s="102"/>
      <c r="AB26" s="102"/>
      <c r="AC26" s="102"/>
    </row>
    <row r="27" spans="1:29" ht="15.75" customHeight="1">
      <c r="A27" s="137" t="s">
        <v>1056</v>
      </c>
      <c r="B27" s="137"/>
      <c r="C27" s="137"/>
      <c r="D27" s="137"/>
      <c r="E27" s="137"/>
      <c r="F27" s="137"/>
      <c r="G27" s="137"/>
      <c r="H27" s="137"/>
      <c r="I27" s="137"/>
      <c r="J27" s="137"/>
      <c r="K27" s="137"/>
      <c r="L27" s="137"/>
      <c r="M27" s="137"/>
      <c r="N27" s="137"/>
      <c r="O27" s="137"/>
      <c r="P27" s="137"/>
      <c r="Q27" s="137"/>
      <c r="R27" s="137"/>
      <c r="S27" s="102"/>
      <c r="T27" s="102"/>
      <c r="U27" s="102"/>
      <c r="V27" s="102"/>
      <c r="W27" s="102"/>
      <c r="X27" s="102"/>
      <c r="Y27" s="102"/>
      <c r="Z27" s="102"/>
      <c r="AA27" s="102"/>
      <c r="AB27" s="102"/>
      <c r="AC27" s="102"/>
    </row>
    <row r="28" spans="1:29" ht="15.75" customHeight="1">
      <c r="A28" s="137" t="s">
        <v>1087</v>
      </c>
      <c r="B28" s="137" t="s">
        <v>1088</v>
      </c>
      <c r="C28" s="137"/>
      <c r="D28" s="137"/>
      <c r="E28" s="137"/>
      <c r="F28" s="137"/>
      <c r="G28" s="137"/>
      <c r="H28" s="137"/>
      <c r="I28" s="137"/>
      <c r="J28" s="137"/>
      <c r="K28" s="137"/>
      <c r="L28" s="137"/>
      <c r="M28" s="137"/>
      <c r="N28" s="137"/>
      <c r="O28" s="137"/>
      <c r="P28" s="137"/>
      <c r="Q28" s="137"/>
      <c r="R28" s="137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</row>
    <row r="29" spans="1:29" ht="15.75" customHeight="1">
      <c r="A29" s="137"/>
      <c r="B29" s="137" t="s">
        <v>1089</v>
      </c>
      <c r="C29" s="137"/>
      <c r="D29" s="137"/>
      <c r="E29" s="137"/>
      <c r="F29" s="137"/>
      <c r="G29" s="137"/>
      <c r="H29" s="137"/>
      <c r="I29" s="137"/>
      <c r="J29" s="137"/>
      <c r="K29" s="137"/>
      <c r="L29" s="137"/>
      <c r="M29" s="137"/>
      <c r="N29" s="137"/>
      <c r="O29" s="137"/>
      <c r="P29" s="137"/>
      <c r="Q29" s="137"/>
      <c r="R29" s="137"/>
      <c r="S29" s="102"/>
      <c r="T29" s="102"/>
      <c r="U29" s="102"/>
      <c r="V29" s="102"/>
      <c r="W29" s="102"/>
      <c r="X29" s="102"/>
      <c r="Y29" s="102"/>
      <c r="Z29" s="102"/>
      <c r="AA29" s="102"/>
      <c r="AB29" s="102"/>
      <c r="AC29" s="102"/>
    </row>
    <row r="30" spans="1:29" ht="15.75" customHeight="1">
      <c r="A30" s="137"/>
      <c r="B30" s="137" t="s">
        <v>1090</v>
      </c>
      <c r="C30" s="137"/>
      <c r="D30" s="137"/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</row>
    <row r="31" spans="1:29" ht="15.75" customHeight="1">
      <c r="A31" s="137"/>
      <c r="B31" s="137"/>
      <c r="C31" s="137"/>
      <c r="D31" s="137"/>
      <c r="E31" s="137"/>
      <c r="F31" s="137"/>
      <c r="G31" s="137"/>
      <c r="H31" s="137"/>
      <c r="I31" s="137"/>
      <c r="J31" s="137"/>
      <c r="K31" s="137"/>
      <c r="L31" s="137"/>
      <c r="M31" s="137"/>
      <c r="N31" s="137"/>
      <c r="O31" s="137"/>
      <c r="P31" s="137"/>
      <c r="Q31" s="137"/>
      <c r="R31" s="137"/>
      <c r="S31" s="102"/>
      <c r="T31" s="102"/>
      <c r="U31" s="102"/>
      <c r="V31" s="102"/>
      <c r="W31" s="102"/>
      <c r="X31" s="102"/>
      <c r="Y31" s="102"/>
      <c r="Z31" s="102"/>
      <c r="AA31" s="102"/>
      <c r="AB31" s="102"/>
      <c r="AC31" s="102"/>
    </row>
    <row r="32" spans="1:29" ht="15.75" customHeight="1">
      <c r="A32" s="137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</row>
    <row r="33" spans="1:29" ht="15.75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  <c r="AA33" s="102"/>
      <c r="AB33" s="102"/>
      <c r="AC33" s="102"/>
    </row>
    <row r="34" spans="1:29" ht="15.7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  <c r="AC34" s="102"/>
    </row>
    <row r="35" spans="1:29" ht="15.7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  <c r="AA35" s="102"/>
      <c r="AB35" s="102"/>
      <c r="AC35" s="102"/>
    </row>
    <row r="36" spans="1:29" ht="15.7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</row>
    <row r="37" spans="1:29" ht="15.7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  <c r="AA37" s="102"/>
      <c r="AB37" s="102"/>
      <c r="AC37" s="102"/>
    </row>
    <row r="38" spans="1:29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</row>
    <row r="39" spans="1:29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  <c r="AA39" s="102"/>
      <c r="AB39" s="102"/>
      <c r="AC39" s="102"/>
    </row>
    <row r="40" spans="1:29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</row>
    <row r="41" spans="1:29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  <c r="AA41" s="102"/>
      <c r="AB41" s="102"/>
      <c r="AC41" s="102"/>
    </row>
    <row r="42" spans="1:29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</row>
    <row r="43" spans="1:29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  <c r="AA43" s="102"/>
      <c r="AB43" s="102"/>
      <c r="AC43" s="102"/>
    </row>
    <row r="44" spans="1:29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</row>
    <row r="45" spans="1:29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</row>
    <row r="46" spans="1:29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</row>
    <row r="47" spans="1:29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  <c r="AA47" s="102"/>
      <c r="AB47" s="102"/>
      <c r="AC47" s="102"/>
    </row>
    <row r="48" spans="1:29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/>
      <c r="AC48" s="102"/>
    </row>
    <row r="49" spans="1:29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</row>
    <row r="50" spans="1:29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</row>
    <row r="51" spans="1:29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  <c r="AA51" s="102"/>
      <c r="AB51" s="102"/>
      <c r="AC51" s="102"/>
    </row>
    <row r="52" spans="1:29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  <c r="AA52" s="102"/>
      <c r="AB52" s="102"/>
      <c r="AC52" s="102"/>
    </row>
    <row r="53" spans="1:29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  <c r="AA53" s="102"/>
      <c r="AB53" s="102"/>
      <c r="AC53" s="102"/>
    </row>
    <row r="54" spans="1:29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  <c r="AC54" s="102"/>
    </row>
    <row r="55" spans="1:29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</row>
    <row r="56" spans="1:29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  <c r="AA56" s="102"/>
      <c r="AB56" s="102"/>
      <c r="AC56" s="102"/>
    </row>
    <row r="57" spans="1:29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  <c r="AA57" s="102"/>
      <c r="AB57" s="102"/>
      <c r="AC57" s="102"/>
    </row>
    <row r="58" spans="1:29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  <c r="AA58" s="102"/>
      <c r="AB58" s="102"/>
      <c r="AC58" s="102"/>
    </row>
    <row r="59" spans="1:29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  <c r="AA59" s="102"/>
      <c r="AB59" s="102"/>
      <c r="AC59" s="102"/>
    </row>
    <row r="60" spans="1:29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</row>
    <row r="61" spans="1:29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  <c r="AB61" s="102"/>
      <c r="AC61" s="102"/>
    </row>
    <row r="62" spans="1:29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  <c r="AA62" s="102"/>
      <c r="AB62" s="102"/>
      <c r="AC62" s="102"/>
    </row>
    <row r="63" spans="1:29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  <c r="AA63" s="102"/>
      <c r="AB63" s="102"/>
      <c r="AC63" s="102"/>
    </row>
    <row r="64" spans="1:29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  <c r="AA64" s="102"/>
      <c r="AB64" s="102"/>
      <c r="AC64" s="102"/>
    </row>
    <row r="65" spans="1:29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</row>
    <row r="66" spans="1:29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</row>
    <row r="67" spans="1:29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</row>
    <row r="68" spans="1:29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</row>
    <row r="69" spans="1:29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</row>
    <row r="70" spans="1:29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</row>
    <row r="71" spans="1:29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</row>
    <row r="72" spans="1:29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</row>
    <row r="73" spans="1:29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</row>
    <row r="74" spans="1:29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</row>
    <row r="75" spans="1:29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</row>
    <row r="76" spans="1:29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</row>
    <row r="77" spans="1:29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</row>
    <row r="78" spans="1:29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  <c r="AB78" s="102"/>
      <c r="AC78" s="102"/>
    </row>
    <row r="79" spans="1:29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  <c r="AC79" s="102"/>
    </row>
    <row r="80" spans="1:29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</row>
    <row r="81" spans="1:29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  <c r="AC81" s="102"/>
    </row>
    <row r="82" spans="1:29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  <c r="AB82" s="102"/>
      <c r="AC82" s="102"/>
    </row>
    <row r="83" spans="1:29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</row>
    <row r="84" spans="1:29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</row>
    <row r="85" spans="1:29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</row>
    <row r="86" spans="1:29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</row>
    <row r="87" spans="1:29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</row>
    <row r="88" spans="1:29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</row>
    <row r="89" spans="1:29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</row>
    <row r="90" spans="1:29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</row>
    <row r="91" spans="1:29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</row>
    <row r="92" spans="1:29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</row>
    <row r="93" spans="1:29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  <c r="AB93" s="102"/>
      <c r="AC93" s="102"/>
    </row>
    <row r="94" spans="1:29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  <c r="AB94" s="102"/>
      <c r="AC94" s="102"/>
    </row>
    <row r="95" spans="1:29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  <c r="AA95" s="102"/>
      <c r="AB95" s="102"/>
      <c r="AC95" s="102"/>
    </row>
    <row r="96" spans="1:29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  <c r="AB96" s="102"/>
      <c r="AC96" s="102"/>
    </row>
    <row r="97" spans="1:29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  <c r="AB97" s="102"/>
      <c r="AC97" s="102"/>
    </row>
    <row r="98" spans="1:29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  <c r="AB98" s="102"/>
      <c r="AC98" s="102"/>
    </row>
    <row r="99" spans="1:29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</row>
    <row r="100" spans="1:29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  <c r="AC100" s="102"/>
    </row>
    <row r="101" spans="1:29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</row>
    <row r="102" spans="1:29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  <c r="AA102" s="102"/>
      <c r="AB102" s="102"/>
      <c r="AC102" s="102"/>
    </row>
    <row r="103" spans="1:29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</row>
    <row r="104" spans="1:29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  <c r="AA104" s="102"/>
      <c r="AB104" s="102"/>
      <c r="AC104" s="102"/>
    </row>
    <row r="105" spans="1:29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</row>
    <row r="106" spans="1:29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  <c r="AA106" s="102"/>
      <c r="AB106" s="102"/>
      <c r="AC106" s="102"/>
    </row>
    <row r="107" spans="1:29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</row>
    <row r="108" spans="1:29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  <c r="AA108" s="102"/>
      <c r="AB108" s="102"/>
      <c r="AC108" s="102"/>
    </row>
    <row r="109" spans="1:29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  <c r="AA109" s="102"/>
      <c r="AB109" s="102"/>
      <c r="AC109" s="102"/>
    </row>
    <row r="110" spans="1:29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  <c r="AA110" s="102"/>
      <c r="AB110" s="102"/>
      <c r="AC110" s="102"/>
    </row>
    <row r="111" spans="1:29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  <c r="AA111" s="102"/>
      <c r="AB111" s="102"/>
      <c r="AC111" s="102"/>
    </row>
    <row r="112" spans="1:29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  <c r="AA112" s="102"/>
      <c r="AB112" s="102"/>
      <c r="AC112" s="102"/>
    </row>
    <row r="113" spans="1:29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</row>
    <row r="114" spans="1:29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</row>
    <row r="115" spans="1:29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</row>
    <row r="116" spans="1:29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</row>
    <row r="117" spans="1:29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</row>
    <row r="118" spans="1:29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  <c r="AA118" s="102"/>
      <c r="AB118" s="102"/>
      <c r="AC118" s="102"/>
    </row>
    <row r="119" spans="1:29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</row>
    <row r="120" spans="1:29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  <c r="AA120" s="102"/>
      <c r="AB120" s="102"/>
      <c r="AC120" s="102"/>
    </row>
    <row r="121" spans="1:29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  <c r="AA121" s="102"/>
      <c r="AB121" s="102"/>
      <c r="AC121" s="102"/>
    </row>
    <row r="122" spans="1:29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  <c r="AA122" s="102"/>
      <c r="AB122" s="102"/>
      <c r="AC122" s="102"/>
    </row>
    <row r="123" spans="1:29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  <c r="AB123" s="102"/>
      <c r="AC123" s="102"/>
    </row>
    <row r="124" spans="1:29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  <c r="AA124" s="102"/>
      <c r="AB124" s="102"/>
      <c r="AC124" s="102"/>
    </row>
    <row r="125" spans="1:29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  <c r="AA125" s="102"/>
      <c r="AB125" s="102"/>
      <c r="AC125" s="102"/>
    </row>
    <row r="126" spans="1:29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  <c r="AA126" s="102"/>
      <c r="AB126" s="102"/>
      <c r="AC126" s="102"/>
    </row>
    <row r="127" spans="1:29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</row>
    <row r="128" spans="1:29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  <c r="AB128" s="102"/>
      <c r="AC128" s="102"/>
    </row>
    <row r="129" spans="1:29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  <c r="AA129" s="102"/>
      <c r="AB129" s="102"/>
      <c r="AC129" s="102"/>
    </row>
    <row r="130" spans="1:29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  <c r="AB130" s="102"/>
      <c r="AC130" s="102"/>
    </row>
    <row r="131" spans="1:29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  <c r="AB131" s="102"/>
      <c r="AC131" s="102"/>
    </row>
    <row r="132" spans="1:29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  <c r="AA132" s="102"/>
      <c r="AB132" s="102"/>
      <c r="AC132" s="102"/>
    </row>
    <row r="133" spans="1:29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  <c r="AA133" s="102"/>
      <c r="AB133" s="102"/>
      <c r="AC133" s="102"/>
    </row>
    <row r="134" spans="1:29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  <c r="AA134" s="102"/>
      <c r="AB134" s="102"/>
      <c r="AC134" s="102"/>
    </row>
    <row r="135" spans="1:29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  <c r="AA135" s="102"/>
      <c r="AB135" s="102"/>
      <c r="AC135" s="102"/>
    </row>
    <row r="136" spans="1:29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</row>
    <row r="137" spans="1:29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  <c r="AB137" s="102"/>
      <c r="AC137" s="102"/>
    </row>
    <row r="138" spans="1:29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  <c r="AB138" s="102"/>
      <c r="AC138" s="102"/>
    </row>
    <row r="139" spans="1:29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  <c r="AB139" s="102"/>
      <c r="AC139" s="102"/>
    </row>
    <row r="140" spans="1:29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  <c r="AA140" s="102"/>
      <c r="AB140" s="102"/>
      <c r="AC140" s="102"/>
    </row>
    <row r="141" spans="1:29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</row>
    <row r="142" spans="1:29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</row>
    <row r="143" spans="1:29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</row>
    <row r="144" spans="1:29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</row>
    <row r="145" spans="1:29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</row>
    <row r="146" spans="1:29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</row>
    <row r="147" spans="1:29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</row>
    <row r="148" spans="1:29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  <c r="AA148" s="102"/>
      <c r="AB148" s="102"/>
      <c r="AC148" s="102"/>
    </row>
    <row r="149" spans="1:29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  <c r="AA149" s="102"/>
      <c r="AB149" s="102"/>
      <c r="AC149" s="102"/>
    </row>
    <row r="150" spans="1:29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  <c r="AA150" s="102"/>
      <c r="AB150" s="102"/>
      <c r="AC150" s="102"/>
    </row>
    <row r="151" spans="1:29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  <c r="AA151" s="102"/>
      <c r="AB151" s="102"/>
      <c r="AC151" s="102"/>
    </row>
    <row r="152" spans="1:29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  <c r="AA152" s="102"/>
      <c r="AB152" s="102"/>
      <c r="AC152" s="102"/>
    </row>
    <row r="153" spans="1:29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  <c r="AA153" s="102"/>
      <c r="AB153" s="102"/>
      <c r="AC153" s="102"/>
    </row>
    <row r="154" spans="1:29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  <c r="AA154" s="102"/>
      <c r="AB154" s="102"/>
      <c r="AC154" s="102"/>
    </row>
    <row r="155" spans="1:29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  <c r="AA155" s="102"/>
      <c r="AB155" s="102"/>
      <c r="AC155" s="102"/>
    </row>
    <row r="156" spans="1:29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  <c r="AA156" s="102"/>
      <c r="AB156" s="102"/>
      <c r="AC156" s="102"/>
    </row>
    <row r="157" spans="1:29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  <c r="AA157" s="102"/>
      <c r="AB157" s="102"/>
      <c r="AC157" s="102"/>
    </row>
    <row r="158" spans="1:29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  <c r="AA158" s="102"/>
      <c r="AB158" s="102"/>
      <c r="AC158" s="102"/>
    </row>
    <row r="159" spans="1:29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  <c r="AB159" s="102"/>
      <c r="AC159" s="102"/>
    </row>
    <row r="160" spans="1:29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  <c r="AA160" s="102"/>
      <c r="AB160" s="102"/>
      <c r="AC160" s="102"/>
    </row>
    <row r="161" spans="1:29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  <c r="AA161" s="102"/>
      <c r="AB161" s="102"/>
      <c r="AC161" s="102"/>
    </row>
    <row r="162" spans="1:29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  <c r="AA162" s="102"/>
      <c r="AB162" s="102"/>
      <c r="AC162" s="102"/>
    </row>
    <row r="163" spans="1:29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  <c r="AA163" s="102"/>
      <c r="AB163" s="102"/>
      <c r="AC163" s="102"/>
    </row>
    <row r="164" spans="1:29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  <c r="AA164" s="102"/>
      <c r="AB164" s="102"/>
      <c r="AC164" s="102"/>
    </row>
    <row r="165" spans="1:29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</row>
    <row r="166" spans="1:29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  <c r="AA166" s="102"/>
      <c r="AB166" s="102"/>
      <c r="AC166" s="102"/>
    </row>
    <row r="167" spans="1:29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  <c r="AA167" s="102"/>
      <c r="AB167" s="102"/>
      <c r="AC167" s="102"/>
    </row>
    <row r="168" spans="1:29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  <c r="AA168" s="102"/>
      <c r="AB168" s="102"/>
      <c r="AC168" s="102"/>
    </row>
    <row r="169" spans="1:29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  <c r="AA169" s="102"/>
      <c r="AB169" s="102"/>
      <c r="AC169" s="102"/>
    </row>
    <row r="170" spans="1:29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  <c r="AA170" s="102"/>
      <c r="AB170" s="102"/>
      <c r="AC170" s="102"/>
    </row>
    <row r="171" spans="1:29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  <c r="AA171" s="102"/>
      <c r="AB171" s="102"/>
      <c r="AC171" s="102"/>
    </row>
    <row r="172" spans="1:29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  <c r="AA172" s="102"/>
      <c r="AB172" s="102"/>
      <c r="AC172" s="102"/>
    </row>
    <row r="173" spans="1:29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  <c r="AA173" s="102"/>
      <c r="AB173" s="102"/>
      <c r="AC173" s="102"/>
    </row>
    <row r="174" spans="1:29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  <c r="AA174" s="102"/>
      <c r="AB174" s="102"/>
      <c r="AC174" s="102"/>
    </row>
    <row r="175" spans="1:29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  <c r="AA175" s="102"/>
      <c r="AB175" s="102"/>
      <c r="AC175" s="102"/>
    </row>
    <row r="176" spans="1:29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  <c r="AA176" s="102"/>
      <c r="AB176" s="102"/>
      <c r="AC176" s="102"/>
    </row>
    <row r="177" spans="1:29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  <c r="AA177" s="102"/>
      <c r="AB177" s="102"/>
      <c r="AC177" s="102"/>
    </row>
    <row r="178" spans="1:29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  <c r="AA178" s="102"/>
      <c r="AB178" s="102"/>
      <c r="AC178" s="102"/>
    </row>
    <row r="179" spans="1:29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  <c r="AA179" s="102"/>
      <c r="AB179" s="102"/>
      <c r="AC179" s="102"/>
    </row>
    <row r="180" spans="1:29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  <c r="AA180" s="102"/>
      <c r="AB180" s="102"/>
      <c r="AC180" s="102"/>
    </row>
    <row r="181" spans="1:29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  <c r="AA181" s="102"/>
      <c r="AB181" s="102"/>
      <c r="AC181" s="102"/>
    </row>
    <row r="182" spans="1:29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  <c r="AA182" s="102"/>
      <c r="AB182" s="102"/>
      <c r="AC182" s="102"/>
    </row>
    <row r="183" spans="1:29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  <c r="AC183" s="102"/>
    </row>
    <row r="184" spans="1:29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  <c r="AC184" s="102"/>
    </row>
    <row r="185" spans="1:29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  <c r="AC185" s="102"/>
    </row>
    <row r="186" spans="1:29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  <c r="AA186" s="102"/>
      <c r="AB186" s="102"/>
      <c r="AC186" s="102"/>
    </row>
    <row r="187" spans="1:29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  <c r="AA187" s="102"/>
      <c r="AB187" s="102"/>
      <c r="AC187" s="102"/>
    </row>
    <row r="188" spans="1:29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  <c r="AA188" s="102"/>
      <c r="AB188" s="102"/>
      <c r="AC188" s="102"/>
    </row>
    <row r="189" spans="1:29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  <c r="AA189" s="102"/>
      <c r="AB189" s="102"/>
      <c r="AC189" s="102"/>
    </row>
    <row r="190" spans="1:29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  <c r="AA190" s="102"/>
      <c r="AB190" s="102"/>
      <c r="AC190" s="102"/>
    </row>
    <row r="191" spans="1:29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  <c r="AA191" s="102"/>
      <c r="AB191" s="102"/>
      <c r="AC191" s="102"/>
    </row>
    <row r="192" spans="1:29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  <c r="AA192" s="102"/>
      <c r="AB192" s="102"/>
      <c r="AC192" s="102"/>
    </row>
    <row r="193" spans="1:29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  <c r="AA193" s="102"/>
      <c r="AB193" s="102"/>
      <c r="AC193" s="102"/>
    </row>
    <row r="194" spans="1:29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  <c r="AA194" s="102"/>
      <c r="AB194" s="102"/>
      <c r="AC194" s="102"/>
    </row>
    <row r="195" spans="1:29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  <c r="AA195" s="102"/>
      <c r="AB195" s="102"/>
      <c r="AC195" s="102"/>
    </row>
    <row r="196" spans="1:29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  <c r="AA196" s="102"/>
      <c r="AB196" s="102"/>
      <c r="AC196" s="102"/>
    </row>
    <row r="197" spans="1:29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  <c r="AA197" s="102"/>
      <c r="AB197" s="102"/>
      <c r="AC197" s="102"/>
    </row>
    <row r="198" spans="1:29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  <c r="AA198" s="102"/>
      <c r="AB198" s="102"/>
      <c r="AC198" s="102"/>
    </row>
    <row r="199" spans="1:29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  <c r="AA199" s="102"/>
      <c r="AB199" s="102"/>
      <c r="AC199" s="102"/>
    </row>
    <row r="200" spans="1:29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  <c r="AA200" s="102"/>
      <c r="AB200" s="102"/>
      <c r="AC200" s="102"/>
    </row>
    <row r="201" spans="1:29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  <c r="AA201" s="102"/>
      <c r="AB201" s="102"/>
      <c r="AC201" s="102"/>
    </row>
    <row r="202" spans="1:29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  <c r="AA202" s="102"/>
      <c r="AB202" s="102"/>
      <c r="AC202" s="102"/>
    </row>
    <row r="203" spans="1:29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  <c r="AA203" s="102"/>
      <c r="AB203" s="102"/>
      <c r="AC203" s="102"/>
    </row>
    <row r="204" spans="1:29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  <c r="AA204" s="102"/>
      <c r="AB204" s="102"/>
      <c r="AC204" s="102"/>
    </row>
    <row r="205" spans="1:29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  <c r="AA205" s="102"/>
      <c r="AB205" s="102"/>
      <c r="AC205" s="102"/>
    </row>
    <row r="206" spans="1:29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  <c r="AA206" s="102"/>
      <c r="AB206" s="102"/>
      <c r="AC206" s="102"/>
    </row>
    <row r="207" spans="1:29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  <c r="AA207" s="102"/>
      <c r="AB207" s="102"/>
      <c r="AC207" s="102"/>
    </row>
    <row r="208" spans="1:29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  <c r="AA208" s="102"/>
      <c r="AB208" s="102"/>
      <c r="AC208" s="102"/>
    </row>
    <row r="209" spans="1:29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  <c r="AA209" s="102"/>
      <c r="AB209" s="102"/>
      <c r="AC209" s="102"/>
    </row>
    <row r="210" spans="1:29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  <c r="AA210" s="102"/>
      <c r="AB210" s="102"/>
      <c r="AC210" s="102"/>
    </row>
    <row r="211" spans="1:29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  <c r="AA211" s="102"/>
      <c r="AB211" s="102"/>
      <c r="AC211" s="102"/>
    </row>
    <row r="212" spans="1:29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  <c r="AA212" s="102"/>
      <c r="AB212" s="102"/>
      <c r="AC212" s="102"/>
    </row>
    <row r="213" spans="1:29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</row>
    <row r="214" spans="1:29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  <c r="AA214" s="102"/>
      <c r="AB214" s="102"/>
      <c r="AC214" s="102"/>
    </row>
    <row r="215" spans="1:29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  <c r="AA215" s="102"/>
      <c r="AB215" s="102"/>
      <c r="AC215" s="102"/>
    </row>
    <row r="216" spans="1:29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  <c r="AA216" s="102"/>
      <c r="AB216" s="102"/>
      <c r="AC216" s="102"/>
    </row>
    <row r="217" spans="1:29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  <c r="AA217" s="102"/>
      <c r="AB217" s="102"/>
      <c r="AC217" s="102"/>
    </row>
    <row r="218" spans="1:29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  <c r="AA218" s="102"/>
      <c r="AB218" s="102"/>
      <c r="AC218" s="102"/>
    </row>
    <row r="219" spans="1:29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  <c r="AA219" s="102"/>
      <c r="AB219" s="102"/>
      <c r="AC219" s="102"/>
    </row>
    <row r="220" spans="1:29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  <c r="AA220" s="102"/>
      <c r="AB220" s="102"/>
      <c r="AC220" s="102"/>
    </row>
    <row r="221" spans="1:29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  <c r="AA221" s="102"/>
      <c r="AB221" s="102"/>
      <c r="AC221" s="102"/>
    </row>
    <row r="222" spans="1:29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  <c r="AA222" s="102"/>
      <c r="AB222" s="102"/>
      <c r="AC222" s="102"/>
    </row>
    <row r="223" spans="1:29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  <c r="AA223" s="102"/>
      <c r="AB223" s="102"/>
      <c r="AC223" s="102"/>
    </row>
    <row r="224" spans="1:29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  <c r="AA224" s="102"/>
      <c r="AB224" s="102"/>
      <c r="AC224" s="102"/>
    </row>
    <row r="225" spans="1:29" ht="15.75" customHeight="1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  <c r="AA225" s="102"/>
      <c r="AB225" s="102"/>
      <c r="AC225" s="102"/>
    </row>
    <row r="226" spans="1:29" ht="15.75" customHeight="1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  <c r="AA226" s="102"/>
      <c r="AB226" s="102"/>
      <c r="AC226" s="102"/>
    </row>
    <row r="227" spans="1:29" ht="15.75" customHeight="1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  <c r="AA227" s="102"/>
      <c r="AB227" s="102"/>
      <c r="AC227" s="102"/>
    </row>
    <row r="228" spans="1:29" ht="15.75" customHeight="1">
      <c r="A228" s="102"/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  <c r="AA228" s="102"/>
      <c r="AB228" s="102"/>
      <c r="AC228" s="102"/>
    </row>
    <row r="229" spans="1:29" ht="15.75" customHeight="1">
      <c r="A229" s="102"/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  <c r="AA229" s="102"/>
      <c r="AB229" s="102"/>
      <c r="AC229" s="102"/>
    </row>
    <row r="230" spans="1:29" ht="15.75" customHeight="1">
      <c r="A230" s="102"/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  <c r="Z230" s="102"/>
      <c r="AA230" s="102"/>
      <c r="AB230" s="102"/>
      <c r="AC230" s="102"/>
    </row>
    <row r="231" spans="1:29" ht="15.75" customHeight="1">
      <c r="A231" s="102"/>
    </row>
    <row r="232" spans="1:29" ht="15.75" customHeight="1"/>
    <row r="233" spans="1:29" ht="15.75" customHeight="1"/>
    <row r="234" spans="1:29" ht="15.75" customHeight="1"/>
    <row r="235" spans="1:29" ht="15.75" customHeight="1"/>
    <row r="236" spans="1:29" ht="15.75" customHeight="1"/>
    <row r="237" spans="1:29" ht="15.75" customHeight="1"/>
    <row r="238" spans="1:29" ht="15.75" customHeight="1"/>
    <row r="239" spans="1:29" ht="15.75" customHeight="1"/>
    <row r="240" spans="1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0">
    <mergeCell ref="N8:O8"/>
    <mergeCell ref="P8:Q8"/>
    <mergeCell ref="R8:S8"/>
    <mergeCell ref="T8:U8"/>
    <mergeCell ref="A3:AC3"/>
    <mergeCell ref="A6:C6"/>
    <mergeCell ref="A7:A9"/>
    <mergeCell ref="B7:B9"/>
    <mergeCell ref="C7:C9"/>
    <mergeCell ref="D7:F8"/>
    <mergeCell ref="G7:I8"/>
    <mergeCell ref="J7:O7"/>
    <mergeCell ref="P7:U7"/>
    <mergeCell ref="V7:AA7"/>
    <mergeCell ref="AB7:AC8"/>
    <mergeCell ref="V8:W8"/>
    <mergeCell ref="X8:Y8"/>
    <mergeCell ref="Z8:AA8"/>
    <mergeCell ref="J8:K8"/>
    <mergeCell ref="L8:M8"/>
  </mergeCells>
  <printOptions horizontalCentered="1"/>
  <pageMargins left="0.65" right="0.6" top="1.1499999999999999" bottom="0.9" header="0" footer="0"/>
  <pageSetup paperSize="9" orientation="landscape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1000"/>
  <sheetViews>
    <sheetView workbookViewId="0"/>
  </sheetViews>
  <sheetFormatPr defaultColWidth="14.42578125" defaultRowHeight="15" customHeight="1"/>
  <cols>
    <col min="1" max="1" width="5.7109375" customWidth="1"/>
    <col min="2" max="4" width="21.7109375" customWidth="1"/>
    <col min="5" max="5" width="18" customWidth="1"/>
    <col min="6" max="6" width="17.7109375" customWidth="1"/>
    <col min="7" max="7" width="16.5703125" customWidth="1"/>
    <col min="8" max="8" width="14.85546875" customWidth="1"/>
    <col min="9" max="9" width="10.7109375" customWidth="1"/>
    <col min="10" max="10" width="11.28515625" customWidth="1"/>
    <col min="11" max="11" width="10.7109375" customWidth="1"/>
    <col min="12" max="16" width="10" customWidth="1"/>
    <col min="17" max="19" width="11.5703125" customWidth="1"/>
    <col min="20" max="26" width="9.28515625" customWidth="1"/>
  </cols>
  <sheetData>
    <row r="1" spans="1:26" ht="15.75">
      <c r="A1" s="100" t="s">
        <v>1091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5.75">
      <c r="A3" s="963" t="s">
        <v>1092</v>
      </c>
      <c r="B3" s="953"/>
      <c r="C3" s="953"/>
      <c r="D3" s="953"/>
      <c r="E3" s="953"/>
      <c r="F3" s="953"/>
      <c r="G3" s="953"/>
      <c r="H3" s="953"/>
      <c r="I3" s="953"/>
      <c r="J3" s="953"/>
      <c r="K3" s="953"/>
      <c r="L3" s="953"/>
      <c r="M3" s="953"/>
      <c r="N3" s="953"/>
      <c r="O3" s="953"/>
      <c r="P3" s="953"/>
      <c r="Q3" s="953"/>
      <c r="R3" s="953"/>
      <c r="S3" s="953"/>
      <c r="T3" s="102"/>
      <c r="U3" s="102"/>
      <c r="V3" s="102"/>
      <c r="W3" s="102"/>
      <c r="X3" s="102"/>
      <c r="Y3" s="102"/>
      <c r="Z3" s="102"/>
    </row>
    <row r="4" spans="1:26" ht="15.75">
      <c r="A4" s="101"/>
      <c r="B4" s="101"/>
      <c r="C4" s="101"/>
      <c r="D4" s="101"/>
      <c r="E4" s="139"/>
      <c r="F4" s="139"/>
      <c r="G4" s="139" t="str">
        <f>'1'!$E$5</f>
        <v>KABUPATEN/KOTA</v>
      </c>
      <c r="H4" s="105" t="str">
        <f>'1'!$F$5</f>
        <v>KARANGANYAR</v>
      </c>
      <c r="I4" s="101"/>
      <c r="J4" s="101"/>
      <c r="K4" s="101"/>
      <c r="L4" s="139"/>
      <c r="M4" s="139"/>
      <c r="N4" s="139"/>
      <c r="O4" s="139"/>
      <c r="P4" s="139"/>
      <c r="Q4" s="139"/>
      <c r="R4" s="139"/>
      <c r="S4" s="139"/>
      <c r="T4" s="102"/>
      <c r="U4" s="102"/>
      <c r="V4" s="102"/>
      <c r="W4" s="102"/>
      <c r="X4" s="102"/>
      <c r="Y4" s="102"/>
      <c r="Z4" s="102"/>
    </row>
    <row r="5" spans="1:26" ht="15.75">
      <c r="A5" s="101"/>
      <c r="B5" s="101"/>
      <c r="C5" s="101"/>
      <c r="D5" s="101"/>
      <c r="E5" s="139"/>
      <c r="F5" s="139"/>
      <c r="G5" s="139" t="str">
        <f>'1'!$E$6</f>
        <v>TAHUN</v>
      </c>
      <c r="H5" s="105">
        <f>'1'!$F$6</f>
        <v>2023</v>
      </c>
      <c r="I5" s="101"/>
      <c r="J5" s="101"/>
      <c r="K5" s="101"/>
      <c r="L5" s="139"/>
      <c r="M5" s="139"/>
      <c r="N5" s="139"/>
      <c r="O5" s="139"/>
      <c r="P5" s="139"/>
      <c r="Q5" s="139"/>
      <c r="R5" s="139"/>
      <c r="S5" s="139"/>
      <c r="T5" s="102"/>
      <c r="U5" s="102"/>
      <c r="V5" s="102"/>
      <c r="W5" s="102"/>
      <c r="X5" s="102"/>
      <c r="Y5" s="102"/>
      <c r="Z5" s="102"/>
    </row>
    <row r="6" spans="1:26">
      <c r="A6" s="169"/>
      <c r="B6" s="169"/>
      <c r="C6" s="169"/>
      <c r="D6" s="169"/>
      <c r="E6" s="106"/>
      <c r="F6" s="106"/>
      <c r="G6" s="106"/>
      <c r="H6" s="169"/>
      <c r="I6" s="169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2"/>
      <c r="U6" s="102"/>
      <c r="V6" s="102"/>
      <c r="W6" s="102"/>
      <c r="X6" s="102"/>
      <c r="Y6" s="102"/>
      <c r="Z6" s="102"/>
    </row>
    <row r="7" spans="1:26" ht="29.25" customHeight="1">
      <c r="A7" s="964" t="s">
        <v>4</v>
      </c>
      <c r="B7" s="964" t="s">
        <v>498</v>
      </c>
      <c r="C7" s="964" t="str">
        <f>'12'!C7</f>
        <v>DESA</v>
      </c>
      <c r="D7" s="975" t="s">
        <v>1093</v>
      </c>
      <c r="E7" s="966" t="s">
        <v>1094</v>
      </c>
      <c r="F7" s="967"/>
      <c r="G7" s="968"/>
      <c r="H7" s="975" t="s">
        <v>1095</v>
      </c>
      <c r="I7" s="988" t="s">
        <v>1096</v>
      </c>
      <c r="J7" s="977"/>
      <c r="K7" s="977"/>
      <c r="L7" s="977"/>
      <c r="M7" s="977"/>
      <c r="N7" s="977"/>
      <c r="O7" s="977"/>
      <c r="P7" s="977"/>
      <c r="Q7" s="970" t="s">
        <v>1097</v>
      </c>
      <c r="R7" s="953"/>
      <c r="S7" s="1030"/>
      <c r="T7" s="102"/>
      <c r="U7" s="102"/>
      <c r="V7" s="102"/>
      <c r="W7" s="102"/>
      <c r="X7" s="102"/>
      <c r="Y7" s="102"/>
      <c r="Z7" s="102"/>
    </row>
    <row r="8" spans="1:26" ht="17.25" customHeight="1">
      <c r="A8" s="965"/>
      <c r="B8" s="965"/>
      <c r="C8" s="965"/>
      <c r="D8" s="965"/>
      <c r="E8" s="969" t="s">
        <v>450</v>
      </c>
      <c r="F8" s="969" t="s">
        <v>1098</v>
      </c>
      <c r="G8" s="969" t="s">
        <v>1099</v>
      </c>
      <c r="H8" s="965"/>
      <c r="I8" s="1020" t="s">
        <v>1100</v>
      </c>
      <c r="J8" s="983"/>
      <c r="K8" s="1020" t="s">
        <v>1101</v>
      </c>
      <c r="L8" s="983"/>
      <c r="M8" s="1020" t="s">
        <v>326</v>
      </c>
      <c r="N8" s="982"/>
      <c r="O8" s="983"/>
      <c r="P8" s="962" t="s">
        <v>1007</v>
      </c>
      <c r="Q8" s="1029"/>
      <c r="R8" s="953"/>
      <c r="S8" s="1030"/>
      <c r="T8" s="102"/>
      <c r="U8" s="102"/>
      <c r="V8" s="102"/>
      <c r="W8" s="102"/>
      <c r="X8" s="102"/>
      <c r="Y8" s="102"/>
      <c r="Z8" s="102"/>
    </row>
    <row r="9" spans="1:26" ht="32.25" customHeight="1">
      <c r="A9" s="965"/>
      <c r="B9" s="965"/>
      <c r="C9" s="965"/>
      <c r="D9" s="965"/>
      <c r="E9" s="965"/>
      <c r="F9" s="965"/>
      <c r="G9" s="965"/>
      <c r="H9" s="965"/>
      <c r="I9" s="971"/>
      <c r="J9" s="968"/>
      <c r="K9" s="971"/>
      <c r="L9" s="968"/>
      <c r="M9" s="971"/>
      <c r="N9" s="967"/>
      <c r="O9" s="968"/>
      <c r="P9" s="965"/>
      <c r="Q9" s="971"/>
      <c r="R9" s="967"/>
      <c r="S9" s="968"/>
      <c r="T9" s="102"/>
      <c r="U9" s="102"/>
      <c r="V9" s="102"/>
      <c r="W9" s="102"/>
      <c r="X9" s="102"/>
      <c r="Y9" s="102"/>
      <c r="Z9" s="102"/>
    </row>
    <row r="10" spans="1:26" ht="39.75" customHeight="1">
      <c r="A10" s="955"/>
      <c r="B10" s="955"/>
      <c r="C10" s="955"/>
      <c r="D10" s="955"/>
      <c r="E10" s="955"/>
      <c r="F10" s="955"/>
      <c r="G10" s="955"/>
      <c r="H10" s="955"/>
      <c r="I10" s="172" t="s">
        <v>8</v>
      </c>
      <c r="J10" s="172" t="s">
        <v>9</v>
      </c>
      <c r="K10" s="172" t="s">
        <v>8</v>
      </c>
      <c r="L10" s="172" t="s">
        <v>9</v>
      </c>
      <c r="M10" s="172" t="s">
        <v>8</v>
      </c>
      <c r="N10" s="172" t="s">
        <v>9</v>
      </c>
      <c r="O10" s="172" t="s">
        <v>10</v>
      </c>
      <c r="P10" s="955"/>
      <c r="Q10" s="201" t="s">
        <v>8</v>
      </c>
      <c r="R10" s="201" t="s">
        <v>9</v>
      </c>
      <c r="S10" s="201" t="s">
        <v>10</v>
      </c>
      <c r="T10" s="102"/>
      <c r="U10" s="102"/>
      <c r="V10" s="102"/>
      <c r="W10" s="102"/>
      <c r="X10" s="102"/>
      <c r="Y10" s="102"/>
      <c r="Z10" s="102"/>
    </row>
    <row r="11" spans="1:26">
      <c r="A11" s="115">
        <v>1</v>
      </c>
      <c r="B11" s="143">
        <v>2</v>
      </c>
      <c r="C11" s="115">
        <v>3</v>
      </c>
      <c r="D11" s="116">
        <v>4</v>
      </c>
      <c r="E11" s="115">
        <v>5</v>
      </c>
      <c r="F11" s="116">
        <v>6</v>
      </c>
      <c r="G11" s="115">
        <v>7</v>
      </c>
      <c r="H11" s="116">
        <v>8</v>
      </c>
      <c r="I11" s="115">
        <v>9</v>
      </c>
      <c r="J11" s="116">
        <v>10</v>
      </c>
      <c r="K11" s="115">
        <v>11</v>
      </c>
      <c r="L11" s="116">
        <v>12</v>
      </c>
      <c r="M11" s="115">
        <v>13</v>
      </c>
      <c r="N11" s="116">
        <v>14</v>
      </c>
      <c r="O11" s="115">
        <v>15</v>
      </c>
      <c r="P11" s="116">
        <v>16</v>
      </c>
      <c r="Q11" s="115">
        <v>17</v>
      </c>
      <c r="R11" s="116">
        <v>18</v>
      </c>
      <c r="S11" s="115">
        <v>19</v>
      </c>
      <c r="T11" s="119"/>
      <c r="U11" s="119"/>
      <c r="V11" s="119"/>
      <c r="W11" s="119"/>
      <c r="X11" s="119"/>
      <c r="Y11" s="119"/>
      <c r="Z11" s="119"/>
    </row>
    <row r="12" spans="1:26" ht="19.5" customHeight="1">
      <c r="A12" s="487">
        <v>1</v>
      </c>
      <c r="B12" s="199" t="str">
        <f>'9'!B9</f>
        <v>JUMAPOLO</v>
      </c>
      <c r="C12" s="422" t="str">
        <f>'29'!C11</f>
        <v>PASEBAN</v>
      </c>
      <c r="D12" s="563">
        <v>287</v>
      </c>
      <c r="E12" s="692">
        <v>35</v>
      </c>
      <c r="F12" s="692">
        <v>35</v>
      </c>
      <c r="G12" s="446">
        <f t="shared" ref="G12:G23" si="0">F12/E12*100</f>
        <v>100</v>
      </c>
      <c r="H12" s="145">
        <v>10</v>
      </c>
      <c r="I12" s="145">
        <v>0</v>
      </c>
      <c r="J12" s="145">
        <v>0</v>
      </c>
      <c r="K12" s="484">
        <v>0</v>
      </c>
      <c r="L12" s="484">
        <v>0</v>
      </c>
      <c r="M12" s="145">
        <v>0</v>
      </c>
      <c r="N12" s="145">
        <v>0</v>
      </c>
      <c r="O12" s="145">
        <v>0</v>
      </c>
      <c r="P12" s="446">
        <f t="shared" ref="P12:P23" si="1">O12/H12*100</f>
        <v>0</v>
      </c>
      <c r="Q12" s="693">
        <v>15</v>
      </c>
      <c r="R12" s="694">
        <v>18</v>
      </c>
      <c r="S12" s="694">
        <v>33</v>
      </c>
      <c r="T12" s="102"/>
      <c r="U12" s="102"/>
      <c r="V12" s="102"/>
      <c r="W12" s="102"/>
      <c r="X12" s="102"/>
      <c r="Y12" s="102"/>
      <c r="Z12" s="102"/>
    </row>
    <row r="13" spans="1:26" ht="19.5" customHeight="1">
      <c r="A13" s="487">
        <v>2</v>
      </c>
      <c r="B13" s="199">
        <f>'9'!B10</f>
        <v>0</v>
      </c>
      <c r="C13" s="422" t="str">
        <f>'29'!C12</f>
        <v>LEMAHBANG</v>
      </c>
      <c r="D13" s="563">
        <v>326</v>
      </c>
      <c r="E13" s="695">
        <v>26</v>
      </c>
      <c r="F13" s="695">
        <v>26</v>
      </c>
      <c r="G13" s="446">
        <f t="shared" si="0"/>
        <v>100</v>
      </c>
      <c r="H13" s="145">
        <v>11</v>
      </c>
      <c r="I13" s="145">
        <v>3</v>
      </c>
      <c r="J13" s="325">
        <v>0</v>
      </c>
      <c r="K13" s="484">
        <v>0</v>
      </c>
      <c r="L13" s="484">
        <v>0</v>
      </c>
      <c r="M13" s="145">
        <v>3</v>
      </c>
      <c r="N13" s="325">
        <v>0</v>
      </c>
      <c r="O13" s="145">
        <v>3</v>
      </c>
      <c r="P13" s="446">
        <f t="shared" si="1"/>
        <v>27.27272727272727</v>
      </c>
      <c r="Q13" s="696">
        <v>7</v>
      </c>
      <c r="R13" s="697">
        <v>16</v>
      </c>
      <c r="S13" s="697">
        <v>23</v>
      </c>
      <c r="T13" s="102"/>
      <c r="U13" s="102"/>
      <c r="V13" s="102"/>
      <c r="W13" s="102"/>
      <c r="X13" s="102"/>
      <c r="Y13" s="102"/>
      <c r="Z13" s="102"/>
    </row>
    <row r="14" spans="1:26" ht="19.5" customHeight="1">
      <c r="A14" s="487">
        <v>3</v>
      </c>
      <c r="B14" s="199">
        <f>'9'!B11</f>
        <v>0</v>
      </c>
      <c r="C14" s="422" t="str">
        <f>'29'!C13</f>
        <v>KARANGBANGUN</v>
      </c>
      <c r="D14" s="563">
        <v>295</v>
      </c>
      <c r="E14" s="695">
        <v>29</v>
      </c>
      <c r="F14" s="695">
        <v>29</v>
      </c>
      <c r="G14" s="446">
        <f t="shared" si="0"/>
        <v>100</v>
      </c>
      <c r="H14" s="145">
        <v>10</v>
      </c>
      <c r="I14" s="325">
        <v>2</v>
      </c>
      <c r="J14" s="145">
        <v>2</v>
      </c>
      <c r="K14" s="484">
        <v>0</v>
      </c>
      <c r="L14" s="484">
        <v>0</v>
      </c>
      <c r="M14" s="325">
        <v>2</v>
      </c>
      <c r="N14" s="145">
        <v>2</v>
      </c>
      <c r="O14" s="145">
        <v>4</v>
      </c>
      <c r="P14" s="446">
        <f t="shared" si="1"/>
        <v>40</v>
      </c>
      <c r="Q14" s="696">
        <v>11</v>
      </c>
      <c r="R14" s="697">
        <v>13</v>
      </c>
      <c r="S14" s="697">
        <v>24</v>
      </c>
      <c r="T14" s="102"/>
      <c r="U14" s="102"/>
      <c r="V14" s="102"/>
      <c r="W14" s="102"/>
      <c r="X14" s="102"/>
      <c r="Y14" s="102"/>
      <c r="Z14" s="102"/>
    </row>
    <row r="15" spans="1:26" ht="19.5" customHeight="1">
      <c r="A15" s="487">
        <v>4</v>
      </c>
      <c r="B15" s="199">
        <f>'9'!B12</f>
        <v>0</v>
      </c>
      <c r="C15" s="422" t="str">
        <f>'29'!C14</f>
        <v>PLOSO</v>
      </c>
      <c r="D15" s="563">
        <v>292</v>
      </c>
      <c r="E15" s="695">
        <v>44</v>
      </c>
      <c r="F15" s="695">
        <v>44</v>
      </c>
      <c r="G15" s="446">
        <f t="shared" si="0"/>
        <v>100</v>
      </c>
      <c r="H15" s="145">
        <v>10</v>
      </c>
      <c r="I15" s="145">
        <v>2</v>
      </c>
      <c r="J15" s="145">
        <v>2</v>
      </c>
      <c r="K15" s="484">
        <v>0</v>
      </c>
      <c r="L15" s="484">
        <v>0</v>
      </c>
      <c r="M15" s="145">
        <v>2</v>
      </c>
      <c r="N15" s="145">
        <v>2</v>
      </c>
      <c r="O15" s="145">
        <v>4</v>
      </c>
      <c r="P15" s="446">
        <f t="shared" si="1"/>
        <v>40</v>
      </c>
      <c r="Q15" s="696">
        <v>20</v>
      </c>
      <c r="R15" s="697">
        <v>21</v>
      </c>
      <c r="S15" s="697">
        <v>41</v>
      </c>
      <c r="T15" s="102"/>
      <c r="U15" s="102"/>
      <c r="V15" s="102"/>
      <c r="W15" s="102"/>
      <c r="X15" s="102"/>
      <c r="Y15" s="102"/>
      <c r="Z15" s="102"/>
    </row>
    <row r="16" spans="1:26" ht="19.5" customHeight="1">
      <c r="A16" s="487">
        <v>5</v>
      </c>
      <c r="B16" s="199">
        <f>'9'!B13</f>
        <v>0</v>
      </c>
      <c r="C16" s="422" t="str">
        <f>'29'!C15</f>
        <v>GIRIWONDO</v>
      </c>
      <c r="D16" s="618">
        <v>313</v>
      </c>
      <c r="E16" s="695">
        <v>41</v>
      </c>
      <c r="F16" s="695">
        <v>41</v>
      </c>
      <c r="G16" s="446">
        <f t="shared" si="0"/>
        <v>100</v>
      </c>
      <c r="H16" s="145">
        <v>11</v>
      </c>
      <c r="I16" s="325">
        <v>1</v>
      </c>
      <c r="J16" s="325">
        <v>0</v>
      </c>
      <c r="K16" s="484">
        <v>0</v>
      </c>
      <c r="L16" s="484">
        <v>0</v>
      </c>
      <c r="M16" s="325">
        <v>1</v>
      </c>
      <c r="N16" s="325">
        <v>0</v>
      </c>
      <c r="O16" s="145">
        <v>1</v>
      </c>
      <c r="P16" s="446">
        <f t="shared" si="1"/>
        <v>9.0909090909090917</v>
      </c>
      <c r="Q16" s="696">
        <v>29</v>
      </c>
      <c r="R16" s="697">
        <v>10</v>
      </c>
      <c r="S16" s="697">
        <v>39</v>
      </c>
      <c r="T16" s="102"/>
      <c r="U16" s="102"/>
      <c r="V16" s="102"/>
      <c r="W16" s="102"/>
      <c r="X16" s="102"/>
      <c r="Y16" s="102"/>
      <c r="Z16" s="102"/>
    </row>
    <row r="17" spans="1:26" ht="19.5" customHeight="1">
      <c r="A17" s="487">
        <v>6</v>
      </c>
      <c r="B17" s="199">
        <f>'9'!B14</f>
        <v>0</v>
      </c>
      <c r="C17" s="422" t="str">
        <f>'29'!C16</f>
        <v>KADIPIRO</v>
      </c>
      <c r="D17" s="563">
        <v>377</v>
      </c>
      <c r="E17" s="697">
        <v>24</v>
      </c>
      <c r="F17" s="697">
        <v>24</v>
      </c>
      <c r="G17" s="446">
        <f t="shared" si="0"/>
        <v>100</v>
      </c>
      <c r="H17" s="145">
        <v>13</v>
      </c>
      <c r="I17" s="145">
        <v>0</v>
      </c>
      <c r="J17" s="145">
        <v>1</v>
      </c>
      <c r="K17" s="484">
        <v>0</v>
      </c>
      <c r="L17" s="484">
        <v>0</v>
      </c>
      <c r="M17" s="145">
        <v>0</v>
      </c>
      <c r="N17" s="145">
        <v>1</v>
      </c>
      <c r="O17" s="145">
        <v>1</v>
      </c>
      <c r="P17" s="446">
        <f t="shared" si="1"/>
        <v>7.6923076923076925</v>
      </c>
      <c r="Q17" s="696">
        <v>13</v>
      </c>
      <c r="R17" s="697">
        <v>11</v>
      </c>
      <c r="S17" s="697">
        <v>24</v>
      </c>
      <c r="T17" s="102"/>
      <c r="U17" s="102"/>
      <c r="V17" s="102"/>
      <c r="W17" s="102"/>
      <c r="X17" s="102"/>
      <c r="Y17" s="102"/>
      <c r="Z17" s="102"/>
    </row>
    <row r="18" spans="1:26" ht="19.5" customHeight="1">
      <c r="A18" s="487">
        <v>7</v>
      </c>
      <c r="B18" s="199">
        <f>'9'!B15</f>
        <v>0</v>
      </c>
      <c r="C18" s="422" t="str">
        <f>'29'!C17</f>
        <v>JUMANTORO</v>
      </c>
      <c r="D18" s="563">
        <v>421</v>
      </c>
      <c r="E18" s="695">
        <v>27</v>
      </c>
      <c r="F18" s="695">
        <v>27</v>
      </c>
      <c r="G18" s="446">
        <f t="shared" si="0"/>
        <v>100</v>
      </c>
      <c r="H18" s="444">
        <v>16</v>
      </c>
      <c r="I18" s="145">
        <v>3</v>
      </c>
      <c r="J18" s="145">
        <v>1</v>
      </c>
      <c r="K18" s="484">
        <v>0</v>
      </c>
      <c r="L18" s="484">
        <v>0</v>
      </c>
      <c r="M18" s="145">
        <v>3</v>
      </c>
      <c r="N18" s="145">
        <v>1</v>
      </c>
      <c r="O18" s="145">
        <v>4</v>
      </c>
      <c r="P18" s="446">
        <f t="shared" si="1"/>
        <v>25</v>
      </c>
      <c r="Q18" s="696">
        <v>16</v>
      </c>
      <c r="R18" s="697">
        <v>8</v>
      </c>
      <c r="S18" s="697">
        <v>24</v>
      </c>
      <c r="T18" s="102"/>
      <c r="U18" s="102"/>
      <c r="V18" s="102"/>
      <c r="W18" s="102"/>
      <c r="X18" s="102"/>
      <c r="Y18" s="102"/>
      <c r="Z18" s="102"/>
    </row>
    <row r="19" spans="1:26" ht="19.5" customHeight="1">
      <c r="A19" s="487">
        <v>8</v>
      </c>
      <c r="B19" s="199">
        <f>'9'!B16</f>
        <v>0</v>
      </c>
      <c r="C19" s="422" t="str">
        <f>'29'!C18</f>
        <v>KEDAWUNG</v>
      </c>
      <c r="D19" s="563">
        <v>315</v>
      </c>
      <c r="E19" s="695">
        <v>39</v>
      </c>
      <c r="F19" s="695">
        <v>39</v>
      </c>
      <c r="G19" s="446">
        <f t="shared" si="0"/>
        <v>100</v>
      </c>
      <c r="H19" s="145">
        <v>11</v>
      </c>
      <c r="I19" s="145">
        <v>2</v>
      </c>
      <c r="J19" s="325">
        <v>0</v>
      </c>
      <c r="K19" s="484">
        <v>0</v>
      </c>
      <c r="L19" s="484">
        <v>0</v>
      </c>
      <c r="M19" s="145">
        <v>2</v>
      </c>
      <c r="N19" s="325">
        <v>0</v>
      </c>
      <c r="O19" s="145">
        <v>2</v>
      </c>
      <c r="P19" s="446">
        <f t="shared" si="1"/>
        <v>18.181818181818183</v>
      </c>
      <c r="Q19" s="696">
        <v>16</v>
      </c>
      <c r="R19" s="697">
        <v>21</v>
      </c>
      <c r="S19" s="697">
        <v>37</v>
      </c>
      <c r="T19" s="102"/>
      <c r="U19" s="102"/>
      <c r="V19" s="102"/>
      <c r="W19" s="102"/>
      <c r="X19" s="102"/>
      <c r="Y19" s="102"/>
      <c r="Z19" s="102"/>
    </row>
    <row r="20" spans="1:26" ht="19.5" customHeight="1">
      <c r="A20" s="487">
        <v>9</v>
      </c>
      <c r="B20" s="199">
        <f>'9'!B17</f>
        <v>0</v>
      </c>
      <c r="C20" s="422" t="str">
        <f>'29'!C19</f>
        <v>BAKALAN</v>
      </c>
      <c r="D20" s="563">
        <v>324</v>
      </c>
      <c r="E20" s="697">
        <v>27</v>
      </c>
      <c r="F20" s="697">
        <v>27</v>
      </c>
      <c r="G20" s="446">
        <f t="shared" si="0"/>
        <v>100</v>
      </c>
      <c r="H20" s="145">
        <v>11</v>
      </c>
      <c r="I20" s="145">
        <v>0</v>
      </c>
      <c r="J20" s="325">
        <v>2</v>
      </c>
      <c r="K20" s="484">
        <v>0</v>
      </c>
      <c r="L20" s="484">
        <v>0</v>
      </c>
      <c r="M20" s="145">
        <v>0</v>
      </c>
      <c r="N20" s="325">
        <v>2</v>
      </c>
      <c r="O20" s="145">
        <v>2</v>
      </c>
      <c r="P20" s="446">
        <f t="shared" si="1"/>
        <v>18.181818181818183</v>
      </c>
      <c r="Q20" s="696">
        <v>12</v>
      </c>
      <c r="R20" s="697">
        <v>15</v>
      </c>
      <c r="S20" s="697">
        <v>27</v>
      </c>
      <c r="T20" s="102"/>
      <c r="U20" s="102"/>
      <c r="V20" s="102"/>
      <c r="W20" s="102"/>
      <c r="X20" s="102"/>
      <c r="Y20" s="102"/>
      <c r="Z20" s="102"/>
    </row>
    <row r="21" spans="1:26" ht="19.5" customHeight="1">
      <c r="A21" s="487">
        <v>10</v>
      </c>
      <c r="B21" s="199">
        <f>'9'!B18</f>
        <v>0</v>
      </c>
      <c r="C21" s="422" t="str">
        <f>'29'!C20</f>
        <v>JUMAPOLO</v>
      </c>
      <c r="D21" s="563">
        <v>624</v>
      </c>
      <c r="E21" s="695">
        <v>89</v>
      </c>
      <c r="F21" s="695">
        <v>89</v>
      </c>
      <c r="G21" s="446">
        <f t="shared" si="0"/>
        <v>100</v>
      </c>
      <c r="H21" s="444">
        <v>23</v>
      </c>
      <c r="I21" s="145">
        <v>3</v>
      </c>
      <c r="J21" s="145">
        <v>3</v>
      </c>
      <c r="K21" s="484">
        <v>0</v>
      </c>
      <c r="L21" s="484">
        <v>0</v>
      </c>
      <c r="M21" s="145">
        <v>3</v>
      </c>
      <c r="N21" s="145">
        <v>3</v>
      </c>
      <c r="O21" s="145">
        <v>6</v>
      </c>
      <c r="P21" s="446">
        <f t="shared" si="1"/>
        <v>26.086956521739129</v>
      </c>
      <c r="Q21" s="696">
        <v>38</v>
      </c>
      <c r="R21" s="697">
        <v>45</v>
      </c>
      <c r="S21" s="697">
        <v>83</v>
      </c>
      <c r="T21" s="102"/>
      <c r="U21" s="102"/>
      <c r="V21" s="102"/>
      <c r="W21" s="102"/>
      <c r="X21" s="102"/>
      <c r="Y21" s="102"/>
      <c r="Z21" s="102"/>
    </row>
    <row r="22" spans="1:26" ht="19.5" customHeight="1">
      <c r="A22" s="487">
        <v>11</v>
      </c>
      <c r="B22" s="199">
        <f>'9'!B19</f>
        <v>0</v>
      </c>
      <c r="C22" s="422" t="str">
        <f>'29'!C21</f>
        <v>KWANGSAN</v>
      </c>
      <c r="D22" s="563">
        <v>488</v>
      </c>
      <c r="E22" s="695">
        <v>66</v>
      </c>
      <c r="F22" s="695">
        <v>66</v>
      </c>
      <c r="G22" s="446">
        <f t="shared" si="0"/>
        <v>100</v>
      </c>
      <c r="H22" s="444">
        <v>18</v>
      </c>
      <c r="I22" s="145">
        <v>5</v>
      </c>
      <c r="J22" s="325">
        <v>2</v>
      </c>
      <c r="K22" s="484">
        <v>0</v>
      </c>
      <c r="L22" s="484">
        <v>0</v>
      </c>
      <c r="M22" s="145">
        <v>5</v>
      </c>
      <c r="N22" s="325">
        <v>2</v>
      </c>
      <c r="O22" s="145">
        <v>7</v>
      </c>
      <c r="P22" s="446">
        <f t="shared" si="1"/>
        <v>38.888888888888893</v>
      </c>
      <c r="Q22" s="696">
        <v>36</v>
      </c>
      <c r="R22" s="697">
        <v>23</v>
      </c>
      <c r="S22" s="697">
        <v>59</v>
      </c>
      <c r="T22" s="102"/>
      <c r="U22" s="102"/>
      <c r="V22" s="102"/>
      <c r="W22" s="102"/>
      <c r="X22" s="102"/>
      <c r="Y22" s="102"/>
      <c r="Z22" s="102"/>
    </row>
    <row r="23" spans="1:26" ht="19.5" customHeight="1">
      <c r="A23" s="487">
        <v>12</v>
      </c>
      <c r="B23" s="431">
        <f>'9'!B20</f>
        <v>0</v>
      </c>
      <c r="C23" s="422" t="str">
        <f>'29'!C22</f>
        <v>JATIREJO</v>
      </c>
      <c r="D23" s="563">
        <v>419</v>
      </c>
      <c r="E23" s="695">
        <v>53</v>
      </c>
      <c r="F23" s="695">
        <v>53</v>
      </c>
      <c r="G23" s="446">
        <f t="shared" si="0"/>
        <v>100</v>
      </c>
      <c r="H23" s="444">
        <v>16</v>
      </c>
      <c r="I23" s="145">
        <v>0</v>
      </c>
      <c r="J23" s="145">
        <v>2</v>
      </c>
      <c r="K23" s="484">
        <v>0</v>
      </c>
      <c r="L23" s="484">
        <v>0</v>
      </c>
      <c r="M23" s="145">
        <v>0</v>
      </c>
      <c r="N23" s="145">
        <v>2</v>
      </c>
      <c r="O23" s="145">
        <v>2</v>
      </c>
      <c r="P23" s="446">
        <f t="shared" si="1"/>
        <v>12.5</v>
      </c>
      <c r="Q23" s="696">
        <v>22</v>
      </c>
      <c r="R23" s="697">
        <v>29</v>
      </c>
      <c r="S23" s="697">
        <v>51</v>
      </c>
      <c r="T23" s="102"/>
      <c r="U23" s="102"/>
      <c r="V23" s="102"/>
      <c r="W23" s="102"/>
      <c r="X23" s="102"/>
      <c r="Y23" s="102"/>
      <c r="Z23" s="102"/>
    </row>
    <row r="24" spans="1:26" ht="19.5" customHeight="1">
      <c r="A24" s="203"/>
      <c r="B24" s="203"/>
      <c r="C24" s="203"/>
      <c r="D24" s="293"/>
      <c r="E24" s="293"/>
      <c r="F24" s="293"/>
      <c r="G24" s="446"/>
      <c r="H24" s="293"/>
      <c r="I24" s="293"/>
      <c r="J24" s="293"/>
      <c r="K24" s="293"/>
      <c r="L24" s="293"/>
      <c r="M24" s="293"/>
      <c r="N24" s="293"/>
      <c r="O24" s="293"/>
      <c r="P24" s="446"/>
      <c r="Q24" s="293"/>
      <c r="R24" s="293"/>
      <c r="S24" s="293"/>
      <c r="T24" s="102"/>
      <c r="U24" s="102"/>
      <c r="V24" s="102"/>
      <c r="W24" s="102"/>
      <c r="X24" s="102"/>
      <c r="Y24" s="102"/>
      <c r="Z24" s="102"/>
    </row>
    <row r="25" spans="1:26" ht="19.5" customHeight="1">
      <c r="A25" s="296" t="s">
        <v>591</v>
      </c>
      <c r="B25" s="660"/>
      <c r="C25" s="661"/>
      <c r="D25" s="297">
        <f t="shared" ref="D25:F25" si="2">SUM(D12:D24)</f>
        <v>4481</v>
      </c>
      <c r="E25" s="297">
        <f t="shared" si="2"/>
        <v>500</v>
      </c>
      <c r="F25" s="297">
        <f t="shared" si="2"/>
        <v>500</v>
      </c>
      <c r="G25" s="450">
        <f>F25/E25*100</f>
        <v>100</v>
      </c>
      <c r="H25" s="297">
        <f t="shared" ref="H25:O25" si="3">SUM(H12:H24)</f>
        <v>160</v>
      </c>
      <c r="I25" s="297">
        <f t="shared" si="3"/>
        <v>21</v>
      </c>
      <c r="J25" s="297">
        <f t="shared" si="3"/>
        <v>15</v>
      </c>
      <c r="K25" s="297">
        <f t="shared" si="3"/>
        <v>0</v>
      </c>
      <c r="L25" s="297">
        <f t="shared" si="3"/>
        <v>0</v>
      </c>
      <c r="M25" s="297">
        <f t="shared" si="3"/>
        <v>21</v>
      </c>
      <c r="N25" s="297">
        <f t="shared" si="3"/>
        <v>15</v>
      </c>
      <c r="O25" s="297">
        <f t="shared" si="3"/>
        <v>36</v>
      </c>
      <c r="P25" s="450">
        <f>O25/H25*100</f>
        <v>22.5</v>
      </c>
      <c r="Q25" s="297">
        <f t="shared" ref="Q25:S25" si="4">SUM(Q12:Q24)</f>
        <v>235</v>
      </c>
      <c r="R25" s="297">
        <f t="shared" si="4"/>
        <v>230</v>
      </c>
      <c r="S25" s="698">
        <f t="shared" si="4"/>
        <v>465</v>
      </c>
      <c r="T25" s="102"/>
      <c r="U25" s="102"/>
      <c r="V25" s="102"/>
      <c r="W25" s="102"/>
      <c r="X25" s="102"/>
      <c r="Y25" s="102"/>
      <c r="Z25" s="102"/>
    </row>
    <row r="26" spans="1:26" ht="19.5" customHeight="1">
      <c r="A26" s="151" t="s">
        <v>1102</v>
      </c>
      <c r="B26" s="699"/>
      <c r="C26" s="699"/>
      <c r="D26" s="297"/>
      <c r="E26" s="700"/>
      <c r="F26" s="700"/>
      <c r="G26" s="701"/>
      <c r="H26" s="700"/>
      <c r="I26" s="700"/>
      <c r="J26" s="700"/>
      <c r="K26" s="700"/>
      <c r="L26" s="700"/>
      <c r="M26" s="700"/>
      <c r="N26" s="700"/>
      <c r="O26" s="700"/>
      <c r="P26" s="702"/>
      <c r="Q26" s="700"/>
      <c r="R26" s="700"/>
      <c r="S26" s="700"/>
      <c r="T26" s="102"/>
      <c r="U26" s="102"/>
      <c r="V26" s="102"/>
      <c r="W26" s="102"/>
      <c r="X26" s="102"/>
      <c r="Y26" s="102"/>
      <c r="Z26" s="102"/>
    </row>
    <row r="27" spans="1:26" ht="19.5" customHeight="1">
      <c r="A27" s="151" t="s">
        <v>1103</v>
      </c>
      <c r="B27" s="699"/>
      <c r="C27" s="699"/>
      <c r="D27" s="699"/>
      <c r="E27" s="699"/>
      <c r="F27" s="703"/>
      <c r="G27" s="297">
        <f>COUNTIF(G12:G24,"&gt;=60")</f>
        <v>12</v>
      </c>
      <c r="H27" s="704"/>
      <c r="I27" s="704"/>
      <c r="J27" s="704"/>
      <c r="K27" s="704"/>
      <c r="L27" s="704"/>
      <c r="M27" s="704"/>
      <c r="N27" s="704"/>
      <c r="O27" s="704"/>
      <c r="P27" s="705"/>
      <c r="Q27" s="704"/>
      <c r="R27" s="704"/>
      <c r="S27" s="704"/>
      <c r="T27" s="102"/>
      <c r="U27" s="102"/>
      <c r="V27" s="102"/>
      <c r="W27" s="102"/>
      <c r="X27" s="102"/>
      <c r="Y27" s="102"/>
      <c r="Z27" s="102"/>
    </row>
    <row r="28" spans="1:26" ht="19.5" customHeight="1">
      <c r="A28" s="156" t="s">
        <v>1104</v>
      </c>
      <c r="B28" s="157"/>
      <c r="C28" s="157"/>
      <c r="D28" s="157"/>
      <c r="E28" s="157"/>
      <c r="F28" s="706"/>
      <c r="G28" s="707">
        <f>G27/COUNT(G12:G24)</f>
        <v>1</v>
      </c>
      <c r="H28" s="386"/>
      <c r="I28" s="386"/>
      <c r="J28" s="386"/>
      <c r="K28" s="386"/>
      <c r="L28" s="386"/>
      <c r="M28" s="386"/>
      <c r="N28" s="386"/>
      <c r="O28" s="386"/>
      <c r="P28" s="708"/>
      <c r="Q28" s="386"/>
      <c r="R28" s="386"/>
      <c r="S28" s="709"/>
      <c r="T28" s="102"/>
      <c r="U28" s="102"/>
      <c r="V28" s="102"/>
      <c r="W28" s="102"/>
      <c r="X28" s="102"/>
      <c r="Y28" s="102"/>
      <c r="Z28" s="102"/>
    </row>
    <row r="29" spans="1:26" ht="19.5" customHeight="1">
      <c r="A29" s="102"/>
      <c r="B29" s="199"/>
      <c r="C29" s="199"/>
      <c r="D29" s="421"/>
      <c r="E29" s="710"/>
      <c r="F29" s="710"/>
      <c r="G29" s="211"/>
      <c r="H29" s="421"/>
      <c r="I29" s="421"/>
      <c r="J29" s="710"/>
      <c r="K29" s="304"/>
      <c r="L29" s="710"/>
      <c r="M29" s="211"/>
      <c r="N29" s="211"/>
      <c r="O29" s="211"/>
      <c r="P29" s="211"/>
      <c r="Q29" s="211"/>
      <c r="R29" s="211"/>
      <c r="S29" s="211"/>
      <c r="T29" s="102"/>
      <c r="U29" s="102"/>
      <c r="V29" s="102"/>
      <c r="W29" s="102"/>
      <c r="X29" s="102"/>
      <c r="Y29" s="102"/>
      <c r="Z29" s="102"/>
    </row>
    <row r="30" spans="1:26" ht="19.5" customHeight="1">
      <c r="A30" s="137" t="s">
        <v>505</v>
      </c>
      <c r="B30" s="137"/>
      <c r="C30" s="137"/>
      <c r="D30" s="137"/>
      <c r="E30" s="137"/>
      <c r="F30" s="137"/>
      <c r="G30" s="137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</row>
    <row r="31" spans="1:26" ht="19.5" customHeight="1">
      <c r="A31" s="137" t="s">
        <v>1105</v>
      </c>
      <c r="B31" s="137"/>
      <c r="C31" s="137"/>
      <c r="D31" s="137"/>
      <c r="E31" s="137"/>
      <c r="F31" s="137"/>
      <c r="G31" s="137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</row>
    <row r="32" spans="1:26" ht="19.5" customHeight="1">
      <c r="A32" s="137"/>
      <c r="B32" s="137" t="s">
        <v>1106</v>
      </c>
      <c r="C32" s="137"/>
      <c r="D32" s="137"/>
      <c r="E32" s="137"/>
      <c r="F32" s="137"/>
      <c r="G32" s="137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</row>
    <row r="33" spans="1:26" ht="19.5" customHeight="1">
      <c r="A33" s="137"/>
      <c r="B33" s="137" t="s">
        <v>1107</v>
      </c>
      <c r="C33" s="137"/>
      <c r="D33" s="137"/>
      <c r="E33" s="137"/>
      <c r="F33" s="137"/>
      <c r="G33" s="137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</row>
    <row r="34" spans="1:26" ht="19.5" customHeight="1">
      <c r="A34" s="137"/>
      <c r="B34" s="137" t="s">
        <v>1108</v>
      </c>
      <c r="C34" s="137"/>
      <c r="D34" s="137"/>
      <c r="E34" s="137"/>
      <c r="F34" s="137"/>
      <c r="G34" s="137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</row>
    <row r="35" spans="1:26" ht="19.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 spans="1:26" ht="19.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38"/>
      <c r="U36" s="102"/>
      <c r="V36" s="102"/>
      <c r="W36" s="102"/>
      <c r="X36" s="102"/>
      <c r="Y36" s="102"/>
      <c r="Z36" s="102"/>
    </row>
    <row r="37" spans="1:26" ht="19.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38"/>
      <c r="U37" s="102"/>
      <c r="V37" s="102"/>
      <c r="W37" s="102"/>
      <c r="X37" s="102"/>
      <c r="Y37" s="102"/>
      <c r="Z37" s="102"/>
    </row>
    <row r="38" spans="1:26" ht="19.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38"/>
      <c r="U38" s="102"/>
      <c r="V38" s="102"/>
      <c r="W38" s="102"/>
      <c r="X38" s="102"/>
      <c r="Y38" s="102"/>
      <c r="Z38" s="102"/>
    </row>
    <row r="39" spans="1:26" ht="19.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38"/>
      <c r="U39" s="102"/>
      <c r="V39" s="102"/>
      <c r="W39" s="102"/>
      <c r="X39" s="102"/>
      <c r="Y39" s="102"/>
      <c r="Z39" s="102"/>
    </row>
    <row r="40" spans="1:26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</row>
    <row r="41" spans="1:26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</row>
    <row r="42" spans="1:26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</row>
    <row r="43" spans="1:26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 spans="1:26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</row>
    <row r="45" spans="1:26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 spans="1:26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 spans="1:26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26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 spans="1:26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spans="1:26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 spans="1:26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 spans="1:26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 spans="1:26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spans="1:26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 spans="1:26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 spans="1:26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 spans="1:26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spans="1:26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 spans="1:26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 spans="1:26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 spans="1:26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spans="1:26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 spans="1:26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 spans="1:26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 spans="1:26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spans="1:26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 spans="1:26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 spans="1:26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 spans="1:26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 spans="1:26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 spans="1:26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 spans="1:26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 spans="1:26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 spans="1:26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 spans="1:26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 spans="1:26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 spans="1:26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 spans="1:26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 spans="1:26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 spans="1:26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 spans="1:26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 spans="1:26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 spans="1:26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 spans="1:26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 spans="1:26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 spans="1:26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 spans="1:26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 spans="1:26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 spans="1:26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 spans="1:26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 spans="1:26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 spans="1:26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 spans="1:26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 spans="1:2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 spans="1:26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 spans="1:26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 spans="1:26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 spans="1:26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 spans="1:26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 spans="1:26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 spans="1:26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 spans="1:26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 spans="1:26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 spans="1:26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 spans="1:26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 spans="1:26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 spans="1:26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 spans="1:26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 spans="1:26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 spans="1:26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 spans="1:26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 spans="1:26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 spans="1:26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 spans="1:26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 spans="1:26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 spans="1:26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 spans="1:26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 spans="1:26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 spans="1:26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 spans="1:26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 spans="1:26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 spans="1:26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 spans="1:26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 spans="1:26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 spans="1:26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 spans="1:26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 spans="1:26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 spans="1:26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 spans="1:26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 spans="1:26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 spans="1:26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 spans="1:26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 spans="1:26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 spans="1:26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 spans="1:26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 spans="1:26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 spans="1:26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 spans="1:26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 spans="1:26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 spans="1:26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 spans="1:26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 spans="1:26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 spans="1:26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 spans="1:26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 spans="1:26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 spans="1:26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 spans="1:26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 spans="1:26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 spans="1:26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 spans="1:26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 spans="1:26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 spans="1:26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 spans="1:26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 spans="1:26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 spans="1:26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 spans="1:26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 spans="1:26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 spans="1:26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 spans="1:26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 spans="1:26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 spans="1:26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 spans="1:26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 spans="1:26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 spans="1:26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 spans="1:26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 spans="1:26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 spans="1:26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 spans="1:26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 spans="1:26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 spans="1:26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 spans="1:26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 spans="1:26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 spans="1:26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 spans="1:26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 spans="1:26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 spans="1:26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 spans="1:26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 spans="1:26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 spans="1:26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 spans="1:26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 spans="1:26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 spans="1:26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 spans="1:26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 spans="1:26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 spans="1:26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 spans="1:26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 spans="1:26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 spans="1:26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 spans="1:26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 spans="1:26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 spans="1:26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 spans="1:26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 spans="1:26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 spans="1:26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 spans="1:26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 spans="1:26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 spans="1:26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 spans="1:26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 spans="1:26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 spans="1:26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 spans="1:26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 spans="1:26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 spans="1:26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 spans="1:26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 spans="1:26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 spans="1:26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 spans="1:26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 spans="1:26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 spans="1:26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 spans="1:26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 spans="1:26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 spans="1:26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 spans="1:26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 spans="1:26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 spans="1:26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 spans="1:26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</row>
    <row r="222" spans="1:26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</row>
    <row r="223" spans="1:26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</row>
    <row r="224" spans="1:26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</row>
    <row r="225" spans="1:26" ht="15.75" customHeight="1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</row>
    <row r="226" spans="1:26" ht="15.75" customHeight="1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</row>
    <row r="227" spans="1:26" ht="15.75" customHeight="1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</row>
    <row r="228" spans="1:26" ht="15.75" customHeight="1">
      <c r="A228" s="102"/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</row>
    <row r="229" spans="1:26" ht="15.75" customHeight="1">
      <c r="A229" s="102"/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</row>
    <row r="230" spans="1:26" ht="15.75" customHeight="1">
      <c r="A230" s="102"/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  <c r="Z230" s="102"/>
    </row>
    <row r="231" spans="1:26" ht="15.75" customHeight="1">
      <c r="A231" s="102"/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  <c r="Z231" s="102"/>
    </row>
    <row r="232" spans="1:26" ht="15.75" customHeight="1">
      <c r="A232" s="102"/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2"/>
      <c r="Z232" s="102"/>
    </row>
    <row r="233" spans="1:26" ht="15.75" customHeight="1">
      <c r="A233" s="102"/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  <c r="Y233" s="102"/>
      <c r="Z233" s="102"/>
    </row>
    <row r="234" spans="1:26" ht="15.75" customHeight="1">
      <c r="A234" s="102"/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  <c r="Y234" s="102"/>
      <c r="Z234" s="102"/>
    </row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6">
    <mergeCell ref="E8:E10"/>
    <mergeCell ref="F8:F10"/>
    <mergeCell ref="G8:G10"/>
    <mergeCell ref="P8:P10"/>
    <mergeCell ref="A3:S3"/>
    <mergeCell ref="A7:A10"/>
    <mergeCell ref="B7:B10"/>
    <mergeCell ref="C7:C10"/>
    <mergeCell ref="D7:D10"/>
    <mergeCell ref="E7:G7"/>
    <mergeCell ref="H7:H10"/>
    <mergeCell ref="I7:P7"/>
    <mergeCell ref="Q7:S9"/>
    <mergeCell ref="I8:J9"/>
    <mergeCell ref="K8:L9"/>
    <mergeCell ref="M8:O9"/>
  </mergeCells>
  <printOptions horizontalCentered="1"/>
  <pageMargins left="1.18" right="0.9" top="1.1499999999999999" bottom="0.78" header="0" footer="0"/>
  <pageSetup paperSize="9" orientation="landscape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AT1000"/>
  <sheetViews>
    <sheetView workbookViewId="0">
      <pane xSplit="1" ySplit="14" topLeftCell="B15" activePane="bottomRight" state="frozen"/>
      <selection pane="topRight" activeCell="B1" sqref="B1"/>
      <selection pane="bottomLeft" activeCell="A15" sqref="A15"/>
      <selection pane="bottomRight" activeCell="B15" sqref="B15"/>
    </sheetView>
  </sheetViews>
  <sheetFormatPr defaultColWidth="14.42578125" defaultRowHeight="15" customHeight="1"/>
  <cols>
    <col min="1" max="1" width="5.7109375" customWidth="1"/>
    <col min="2" max="2" width="62.7109375" customWidth="1"/>
    <col min="3" max="11" width="15.7109375" customWidth="1"/>
    <col min="12" max="46" width="9.28515625" customWidth="1"/>
  </cols>
  <sheetData>
    <row r="1" spans="1:46">
      <c r="A1" s="210" t="s">
        <v>446</v>
      </c>
      <c r="B1" s="102"/>
      <c r="C1" s="211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</row>
    <row r="2" spans="1:46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</row>
    <row r="3" spans="1:46" ht="15.75">
      <c r="A3" s="963" t="s">
        <v>447</v>
      </c>
      <c r="B3" s="953"/>
      <c r="C3" s="953"/>
      <c r="D3" s="953"/>
      <c r="E3" s="953"/>
      <c r="F3" s="953"/>
      <c r="G3" s="953"/>
      <c r="H3" s="953"/>
      <c r="I3" s="953"/>
      <c r="J3" s="953"/>
      <c r="K3" s="953"/>
      <c r="L3" s="162"/>
      <c r="M3" s="162"/>
      <c r="N3" s="16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</row>
    <row r="4" spans="1:46" ht="15.75">
      <c r="A4" s="101"/>
      <c r="B4" s="101"/>
      <c r="C4" s="101"/>
      <c r="D4" s="101"/>
      <c r="E4" s="139" t="str">
        <f>'1'!E5</f>
        <v>KABUPATEN/KOTA</v>
      </c>
      <c r="F4" s="105" t="str">
        <f>'1'!F5</f>
        <v>KARANGANYAR</v>
      </c>
      <c r="G4" s="139"/>
      <c r="H4" s="139"/>
      <c r="I4" s="101"/>
      <c r="J4" s="101"/>
      <c r="K4" s="101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02"/>
      <c r="AJ4" s="102"/>
      <c r="AK4" s="102"/>
      <c r="AL4" s="102"/>
      <c r="AM4" s="102"/>
      <c r="AN4" s="102"/>
      <c r="AO4" s="102"/>
      <c r="AP4" s="102"/>
      <c r="AQ4" s="102"/>
      <c r="AR4" s="102"/>
      <c r="AS4" s="102"/>
      <c r="AT4" s="102"/>
    </row>
    <row r="5" spans="1:46" ht="15.75">
      <c r="A5" s="101"/>
      <c r="B5" s="101"/>
      <c r="C5" s="101"/>
      <c r="D5" s="101"/>
      <c r="E5" s="139" t="str">
        <f>'1'!E6</f>
        <v>TAHUN</v>
      </c>
      <c r="F5" s="105">
        <f>'1'!F6</f>
        <v>2023</v>
      </c>
      <c r="G5" s="139"/>
      <c r="H5" s="139"/>
      <c r="I5" s="103"/>
      <c r="J5" s="103"/>
      <c r="K5" s="103"/>
      <c r="L5" s="162"/>
      <c r="M5" s="162"/>
      <c r="N5" s="162"/>
      <c r="O5" s="16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985" t="s">
        <v>448</v>
      </c>
      <c r="AA5" s="953"/>
      <c r="AB5" s="953"/>
      <c r="AC5" s="953"/>
      <c r="AD5" s="953"/>
      <c r="AE5" s="953"/>
      <c r="AF5" s="953"/>
      <c r="AG5" s="953"/>
      <c r="AH5" s="953"/>
      <c r="AI5" s="953"/>
      <c r="AJ5" s="953"/>
      <c r="AK5" s="953"/>
      <c r="AL5" s="953"/>
      <c r="AM5" s="953"/>
      <c r="AN5" s="953"/>
      <c r="AO5" s="953"/>
      <c r="AP5" s="953"/>
      <c r="AQ5" s="953"/>
      <c r="AR5" s="953"/>
      <c r="AS5" s="953"/>
      <c r="AT5" s="953"/>
    </row>
    <row r="6" spans="1:46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</row>
    <row r="7" spans="1:46" ht="19.5" customHeight="1">
      <c r="A7" s="986" t="s">
        <v>4</v>
      </c>
      <c r="B7" s="975" t="s">
        <v>449</v>
      </c>
      <c r="C7" s="987" t="s">
        <v>450</v>
      </c>
      <c r="D7" s="977"/>
      <c r="E7" s="977"/>
      <c r="F7" s="977"/>
      <c r="G7" s="977"/>
      <c r="H7" s="978"/>
      <c r="I7" s="988" t="s">
        <v>451</v>
      </c>
      <c r="J7" s="977"/>
      <c r="K7" s="978"/>
      <c r="L7" s="138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  <c r="AA7" s="102"/>
      <c r="AB7" s="102"/>
      <c r="AC7" s="102"/>
      <c r="AD7" s="102"/>
      <c r="AE7" s="102"/>
      <c r="AF7" s="102"/>
      <c r="AG7" s="102"/>
      <c r="AH7" s="102"/>
      <c r="AI7" s="102"/>
      <c r="AJ7" s="102"/>
      <c r="AK7" s="102"/>
      <c r="AL7" s="102"/>
      <c r="AM7" s="102"/>
      <c r="AN7" s="102"/>
      <c r="AO7" s="102"/>
      <c r="AP7" s="102"/>
      <c r="AQ7" s="102"/>
      <c r="AR7" s="102"/>
      <c r="AS7" s="102"/>
      <c r="AT7" s="102"/>
    </row>
    <row r="8" spans="1:46" ht="19.5" customHeight="1">
      <c r="A8" s="965"/>
      <c r="B8" s="965"/>
      <c r="C8" s="980" t="s">
        <v>452</v>
      </c>
      <c r="D8" s="958"/>
      <c r="E8" s="959"/>
      <c r="F8" s="980" t="s">
        <v>453</v>
      </c>
      <c r="G8" s="958"/>
      <c r="H8" s="959"/>
      <c r="I8" s="980" t="s">
        <v>326</v>
      </c>
      <c r="J8" s="958"/>
      <c r="K8" s="959"/>
      <c r="L8" s="138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  <c r="AA8" s="102"/>
      <c r="AB8" s="102"/>
      <c r="AC8" s="102"/>
      <c r="AD8" s="102"/>
      <c r="AE8" s="102"/>
      <c r="AF8" s="102"/>
      <c r="AG8" s="102"/>
      <c r="AH8" s="102"/>
      <c r="AI8" s="102"/>
      <c r="AJ8" s="102"/>
      <c r="AK8" s="102"/>
      <c r="AL8" s="102"/>
      <c r="AM8" s="102"/>
      <c r="AN8" s="102"/>
      <c r="AO8" s="102"/>
      <c r="AP8" s="102"/>
      <c r="AQ8" s="102"/>
      <c r="AR8" s="102"/>
      <c r="AS8" s="102"/>
      <c r="AT8" s="102"/>
    </row>
    <row r="9" spans="1:46" ht="19.5" customHeight="1">
      <c r="A9" s="955"/>
      <c r="B9" s="955"/>
      <c r="C9" s="172" t="s">
        <v>8</v>
      </c>
      <c r="D9" s="172" t="s">
        <v>9</v>
      </c>
      <c r="E9" s="172" t="s">
        <v>454</v>
      </c>
      <c r="F9" s="172" t="s">
        <v>8</v>
      </c>
      <c r="G9" s="172" t="s">
        <v>9</v>
      </c>
      <c r="H9" s="172" t="s">
        <v>454</v>
      </c>
      <c r="I9" s="172" t="s">
        <v>8</v>
      </c>
      <c r="J9" s="172" t="s">
        <v>9</v>
      </c>
      <c r="K9" s="172" t="s">
        <v>454</v>
      </c>
      <c r="L9" s="138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  <c r="AA9" s="102"/>
      <c r="AB9" s="102"/>
      <c r="AC9" s="102"/>
      <c r="AD9" s="102"/>
      <c r="AE9" s="102"/>
      <c r="AF9" s="102"/>
      <c r="AG9" s="102"/>
      <c r="AH9" s="102"/>
      <c r="AI9" s="102"/>
      <c r="AJ9" s="102"/>
      <c r="AK9" s="102"/>
      <c r="AL9" s="102"/>
      <c r="AM9" s="102"/>
      <c r="AN9" s="102"/>
      <c r="AO9" s="102"/>
      <c r="AP9" s="102"/>
      <c r="AQ9" s="102"/>
      <c r="AR9" s="102"/>
      <c r="AS9" s="102"/>
      <c r="AT9" s="102"/>
    </row>
    <row r="10" spans="1:46">
      <c r="A10" s="213">
        <v>1</v>
      </c>
      <c r="B10" s="213">
        <v>2</v>
      </c>
      <c r="C10" s="143">
        <v>3</v>
      </c>
      <c r="D10" s="213">
        <v>4</v>
      </c>
      <c r="E10" s="143">
        <v>5</v>
      </c>
      <c r="F10" s="213">
        <v>6</v>
      </c>
      <c r="G10" s="143">
        <v>7</v>
      </c>
      <c r="H10" s="213">
        <v>8</v>
      </c>
      <c r="I10" s="143">
        <v>9</v>
      </c>
      <c r="J10" s="213">
        <v>10</v>
      </c>
      <c r="K10" s="142">
        <v>11</v>
      </c>
      <c r="L10" s="214"/>
      <c r="M10" s="119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  <c r="AA10" s="119"/>
      <c r="AB10" s="119"/>
      <c r="AC10" s="119"/>
      <c r="AD10" s="119"/>
      <c r="AE10" s="119"/>
      <c r="AF10" s="119"/>
      <c r="AG10" s="119"/>
      <c r="AH10" s="119"/>
      <c r="AI10" s="119"/>
      <c r="AJ10" s="119"/>
      <c r="AK10" s="119"/>
      <c r="AL10" s="119"/>
      <c r="AM10" s="119"/>
      <c r="AN10" s="119"/>
      <c r="AO10" s="119"/>
      <c r="AP10" s="119"/>
      <c r="AQ10" s="119"/>
      <c r="AR10" s="119"/>
      <c r="AS10" s="119"/>
      <c r="AT10" s="119"/>
    </row>
    <row r="11" spans="1:46" ht="15.75">
      <c r="A11" s="215" t="s">
        <v>450</v>
      </c>
      <c r="B11" s="215"/>
      <c r="C11" s="216">
        <v>3133</v>
      </c>
      <c r="D11" s="216">
        <v>4409</v>
      </c>
      <c r="E11" s="217">
        <f>C11+D11</f>
        <v>7542</v>
      </c>
      <c r="F11" s="217">
        <v>100</v>
      </c>
      <c r="G11" s="216">
        <v>171</v>
      </c>
      <c r="H11" s="217">
        <f>F11+G11</f>
        <v>271</v>
      </c>
      <c r="I11" s="216">
        <v>72</v>
      </c>
      <c r="J11" s="216">
        <v>61</v>
      </c>
      <c r="K11" s="217">
        <f>SUM(I11:J11)</f>
        <v>133</v>
      </c>
      <c r="L11" s="138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  <c r="AR11" s="102"/>
      <c r="AS11" s="102"/>
      <c r="AT11" s="102"/>
    </row>
    <row r="12" spans="1:46" ht="15.75">
      <c r="A12" s="215" t="s">
        <v>455</v>
      </c>
      <c r="B12" s="215"/>
      <c r="C12" s="217">
        <f>'2'!C27</f>
        <v>22593</v>
      </c>
      <c r="D12" s="217">
        <f>'2'!D27</f>
        <v>22168</v>
      </c>
      <c r="E12" s="217">
        <f>'2'!E27</f>
        <v>44761</v>
      </c>
      <c r="F12" s="217">
        <f>'2'!C27</f>
        <v>22593</v>
      </c>
      <c r="G12" s="217">
        <f>'2'!D27</f>
        <v>22168</v>
      </c>
      <c r="H12" s="218">
        <f>'2'!E27</f>
        <v>44761</v>
      </c>
      <c r="I12" s="981"/>
      <c r="J12" s="982"/>
      <c r="K12" s="983"/>
      <c r="L12" s="138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</row>
    <row r="13" spans="1:46" ht="15.75">
      <c r="A13" s="219" t="s">
        <v>456</v>
      </c>
      <c r="B13" s="219"/>
      <c r="C13" s="220">
        <f t="shared" ref="C13:H13" si="0">C11/C12*100</f>
        <v>13.867126986234673</v>
      </c>
      <c r="D13" s="220">
        <f t="shared" si="0"/>
        <v>19.889029231324432</v>
      </c>
      <c r="E13" s="220">
        <f t="shared" si="0"/>
        <v>16.8494895109582</v>
      </c>
      <c r="F13" s="220">
        <f t="shared" si="0"/>
        <v>0.44261496923825966</v>
      </c>
      <c r="G13" s="220">
        <f t="shared" si="0"/>
        <v>0.77138217250090213</v>
      </c>
      <c r="H13" s="221">
        <f t="shared" si="0"/>
        <v>0.60543776948683004</v>
      </c>
      <c r="I13" s="984"/>
      <c r="J13" s="967"/>
      <c r="K13" s="968"/>
      <c r="L13" s="138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  <c r="AA13" s="102"/>
      <c r="AB13" s="102"/>
      <c r="AC13" s="102"/>
      <c r="AD13" s="102"/>
      <c r="AE13" s="102"/>
      <c r="AF13" s="102"/>
      <c r="AG13" s="102"/>
      <c r="AH13" s="102"/>
      <c r="AI13" s="102"/>
      <c r="AJ13" s="102"/>
      <c r="AK13" s="102"/>
      <c r="AL13" s="102"/>
      <c r="AM13" s="102"/>
      <c r="AN13" s="102"/>
      <c r="AO13" s="102"/>
      <c r="AP13" s="102"/>
      <c r="AQ13" s="102"/>
      <c r="AR13" s="102"/>
      <c r="AS13" s="102"/>
      <c r="AT13" s="102"/>
    </row>
    <row r="14" spans="1:46" ht="15.75">
      <c r="A14" s="108" t="s">
        <v>457</v>
      </c>
      <c r="B14" s="222" t="s">
        <v>458</v>
      </c>
      <c r="C14" s="223"/>
      <c r="D14" s="224"/>
      <c r="E14" s="223"/>
      <c r="F14" s="224"/>
      <c r="G14" s="223"/>
      <c r="H14" s="224"/>
      <c r="I14" s="223"/>
      <c r="J14" s="224"/>
      <c r="K14" s="224"/>
      <c r="L14" s="138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  <c r="AF14" s="102"/>
      <c r="AG14" s="102"/>
      <c r="AH14" s="102"/>
      <c r="AI14" s="102"/>
      <c r="AJ14" s="102"/>
      <c r="AK14" s="102"/>
      <c r="AL14" s="102"/>
      <c r="AM14" s="102"/>
      <c r="AN14" s="102"/>
      <c r="AO14" s="102"/>
      <c r="AP14" s="102"/>
      <c r="AQ14" s="102"/>
      <c r="AR14" s="102"/>
      <c r="AS14" s="102"/>
      <c r="AT14" s="102"/>
    </row>
    <row r="15" spans="1:46">
      <c r="A15" s="225">
        <v>1</v>
      </c>
      <c r="B15" s="138" t="s">
        <v>49</v>
      </c>
      <c r="C15" s="226"/>
      <c r="D15" s="226"/>
      <c r="E15" s="226"/>
      <c r="F15" s="226"/>
      <c r="G15" s="226"/>
      <c r="H15" s="226"/>
      <c r="I15" s="226"/>
      <c r="J15" s="226"/>
      <c r="K15" s="226"/>
      <c r="L15" s="138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  <c r="AA15" s="102"/>
      <c r="AB15" s="102"/>
      <c r="AC15" s="102"/>
      <c r="AD15" s="102"/>
      <c r="AE15" s="102"/>
      <c r="AF15" s="102"/>
      <c r="AG15" s="102"/>
      <c r="AH15" s="102"/>
      <c r="AI15" s="102"/>
      <c r="AJ15" s="102"/>
      <c r="AK15" s="102"/>
      <c r="AL15" s="102"/>
      <c r="AM15" s="102"/>
      <c r="AN15" s="102"/>
      <c r="AO15" s="102"/>
      <c r="AP15" s="102"/>
      <c r="AQ15" s="102"/>
      <c r="AR15" s="102"/>
      <c r="AS15" s="102"/>
      <c r="AT15" s="102"/>
    </row>
    <row r="16" spans="1:46" ht="12" customHeight="1">
      <c r="A16" s="225"/>
      <c r="B16" s="227">
        <v>1</v>
      </c>
      <c r="C16" s="226"/>
      <c r="D16" s="226"/>
      <c r="E16" s="226">
        <f t="shared" ref="E16:E19" si="1">SUM(C16:D16)</f>
        <v>0</v>
      </c>
      <c r="F16" s="226"/>
      <c r="G16" s="226"/>
      <c r="H16" s="226">
        <f t="shared" ref="H16:H19" si="2">SUM(F16:G16)</f>
        <v>0</v>
      </c>
      <c r="I16" s="226"/>
      <c r="J16" s="226"/>
      <c r="K16" s="226">
        <f t="shared" ref="K16:K19" si="3">SUM(I16:J16)</f>
        <v>0</v>
      </c>
      <c r="L16" s="138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  <c r="AA16" s="102"/>
      <c r="AB16" s="102"/>
      <c r="AC16" s="102"/>
      <c r="AD16" s="102"/>
      <c r="AE16" s="102"/>
      <c r="AF16" s="102"/>
      <c r="AG16" s="102"/>
      <c r="AH16" s="102"/>
      <c r="AI16" s="102"/>
      <c r="AJ16" s="102"/>
      <c r="AK16" s="102"/>
      <c r="AL16" s="102"/>
      <c r="AM16" s="102"/>
      <c r="AN16" s="102"/>
      <c r="AO16" s="102"/>
      <c r="AP16" s="102"/>
      <c r="AQ16" s="102"/>
      <c r="AR16" s="102"/>
      <c r="AS16" s="102"/>
      <c r="AT16" s="102"/>
    </row>
    <row r="17" spans="1:46" ht="12" customHeight="1">
      <c r="A17" s="225"/>
      <c r="B17" s="227">
        <v>2</v>
      </c>
      <c r="C17" s="226"/>
      <c r="D17" s="226"/>
      <c r="E17" s="226">
        <f t="shared" si="1"/>
        <v>0</v>
      </c>
      <c r="F17" s="226"/>
      <c r="G17" s="226"/>
      <c r="H17" s="226">
        <f t="shared" si="2"/>
        <v>0</v>
      </c>
      <c r="I17" s="226"/>
      <c r="J17" s="226"/>
      <c r="K17" s="226">
        <f t="shared" si="3"/>
        <v>0</v>
      </c>
      <c r="L17" s="138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  <c r="AA17" s="102"/>
      <c r="AB17" s="102"/>
      <c r="AC17" s="102"/>
      <c r="AD17" s="102"/>
      <c r="AE17" s="102"/>
      <c r="AF17" s="102"/>
      <c r="AG17" s="102"/>
      <c r="AH17" s="102"/>
      <c r="AI17" s="102"/>
      <c r="AJ17" s="102"/>
      <c r="AK17" s="102"/>
      <c r="AL17" s="102"/>
      <c r="AM17" s="102"/>
      <c r="AN17" s="102"/>
      <c r="AO17" s="102"/>
      <c r="AP17" s="102"/>
      <c r="AQ17" s="102"/>
      <c r="AR17" s="102"/>
      <c r="AS17" s="102"/>
      <c r="AT17" s="102"/>
    </row>
    <row r="18" spans="1:46" ht="12" customHeight="1">
      <c r="A18" s="225"/>
      <c r="B18" s="227">
        <v>3</v>
      </c>
      <c r="C18" s="226"/>
      <c r="D18" s="226"/>
      <c r="E18" s="226">
        <f t="shared" si="1"/>
        <v>0</v>
      </c>
      <c r="F18" s="226"/>
      <c r="G18" s="226"/>
      <c r="H18" s="226">
        <f t="shared" si="2"/>
        <v>0</v>
      </c>
      <c r="I18" s="226"/>
      <c r="J18" s="226"/>
      <c r="K18" s="226">
        <f t="shared" si="3"/>
        <v>0</v>
      </c>
      <c r="L18" s="138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02"/>
      <c r="AG18" s="102"/>
      <c r="AH18" s="102"/>
      <c r="AI18" s="102"/>
      <c r="AJ18" s="102"/>
      <c r="AK18" s="102"/>
      <c r="AL18" s="102"/>
      <c r="AM18" s="102"/>
      <c r="AN18" s="102"/>
      <c r="AO18" s="102"/>
      <c r="AP18" s="102"/>
      <c r="AQ18" s="102"/>
      <c r="AR18" s="102"/>
      <c r="AS18" s="102"/>
      <c r="AT18" s="102"/>
    </row>
    <row r="19" spans="1:46" ht="12" customHeight="1">
      <c r="A19" s="225"/>
      <c r="B19" s="138" t="s">
        <v>459</v>
      </c>
      <c r="C19" s="226"/>
      <c r="D19" s="226"/>
      <c r="E19" s="226">
        <f t="shared" si="1"/>
        <v>0</v>
      </c>
      <c r="F19" s="226"/>
      <c r="G19" s="226"/>
      <c r="H19" s="226">
        <f t="shared" si="2"/>
        <v>0</v>
      </c>
      <c r="I19" s="226"/>
      <c r="J19" s="226"/>
      <c r="K19" s="226">
        <f t="shared" si="3"/>
        <v>0</v>
      </c>
      <c r="L19" s="138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  <c r="AA19" s="102"/>
      <c r="AB19" s="102"/>
      <c r="AC19" s="102"/>
      <c r="AD19" s="102"/>
      <c r="AE19" s="102"/>
      <c r="AF19" s="102"/>
      <c r="AG19" s="102"/>
      <c r="AH19" s="102"/>
      <c r="AI19" s="102"/>
      <c r="AJ19" s="102"/>
      <c r="AK19" s="102"/>
      <c r="AL19" s="102"/>
      <c r="AM19" s="102"/>
      <c r="AN19" s="102"/>
      <c r="AO19" s="102"/>
      <c r="AP19" s="102"/>
      <c r="AQ19" s="102"/>
      <c r="AR19" s="102"/>
      <c r="AS19" s="102"/>
      <c r="AT19" s="102"/>
    </row>
    <row r="20" spans="1:46">
      <c r="A20" s="225">
        <v>2</v>
      </c>
      <c r="B20" s="138" t="s">
        <v>58</v>
      </c>
      <c r="C20" s="226"/>
      <c r="D20" s="226"/>
      <c r="E20" s="226"/>
      <c r="F20" s="226"/>
      <c r="G20" s="226"/>
      <c r="H20" s="226"/>
      <c r="I20" s="226"/>
      <c r="J20" s="226"/>
      <c r="K20" s="226"/>
      <c r="L20" s="138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102"/>
      <c r="AE20" s="102"/>
      <c r="AF20" s="102"/>
      <c r="AG20" s="102"/>
      <c r="AH20" s="102"/>
      <c r="AI20" s="102"/>
      <c r="AJ20" s="102"/>
      <c r="AK20" s="102"/>
      <c r="AL20" s="102"/>
      <c r="AM20" s="102"/>
      <c r="AN20" s="102"/>
      <c r="AO20" s="102"/>
      <c r="AP20" s="102"/>
      <c r="AQ20" s="102"/>
      <c r="AR20" s="102"/>
      <c r="AS20" s="102"/>
      <c r="AT20" s="102"/>
    </row>
    <row r="21" spans="1:46" ht="12" customHeight="1">
      <c r="A21" s="225"/>
      <c r="B21" s="227">
        <v>1</v>
      </c>
      <c r="C21" s="226"/>
      <c r="D21" s="226"/>
      <c r="E21" s="226">
        <f t="shared" ref="E21:E24" si="4">SUM(C21:D21)</f>
        <v>0</v>
      </c>
      <c r="F21" s="226"/>
      <c r="G21" s="226"/>
      <c r="H21" s="226">
        <f t="shared" ref="H21:H24" si="5">SUM(F21:G21)</f>
        <v>0</v>
      </c>
      <c r="I21" s="226"/>
      <c r="J21" s="226"/>
      <c r="K21" s="226">
        <f t="shared" ref="K21:K24" si="6">SUM(I21:J21)</f>
        <v>0</v>
      </c>
      <c r="L21" s="138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  <c r="AA21" s="102"/>
      <c r="AB21" s="102"/>
      <c r="AC21" s="102"/>
      <c r="AD21" s="102"/>
      <c r="AE21" s="102"/>
      <c r="AF21" s="102"/>
      <c r="AG21" s="102"/>
      <c r="AH21" s="102"/>
      <c r="AI21" s="102"/>
      <c r="AJ21" s="102"/>
      <c r="AK21" s="102"/>
      <c r="AL21" s="102"/>
      <c r="AM21" s="102"/>
      <c r="AN21" s="102"/>
      <c r="AO21" s="102"/>
      <c r="AP21" s="102"/>
      <c r="AQ21" s="102"/>
      <c r="AR21" s="102"/>
      <c r="AS21" s="102"/>
      <c r="AT21" s="102"/>
    </row>
    <row r="22" spans="1:46" ht="12" customHeight="1">
      <c r="A22" s="225"/>
      <c r="B22" s="227">
        <v>2</v>
      </c>
      <c r="C22" s="226"/>
      <c r="D22" s="226"/>
      <c r="E22" s="226">
        <f t="shared" si="4"/>
        <v>0</v>
      </c>
      <c r="F22" s="226"/>
      <c r="G22" s="226"/>
      <c r="H22" s="226">
        <f t="shared" si="5"/>
        <v>0</v>
      </c>
      <c r="I22" s="226"/>
      <c r="J22" s="226"/>
      <c r="K22" s="226">
        <f t="shared" si="6"/>
        <v>0</v>
      </c>
      <c r="L22" s="138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  <c r="AA22" s="102"/>
      <c r="AB22" s="102"/>
      <c r="AC22" s="102"/>
      <c r="AD22" s="102"/>
      <c r="AE22" s="102"/>
      <c r="AF22" s="102"/>
      <c r="AG22" s="102"/>
      <c r="AH22" s="102"/>
      <c r="AI22" s="102"/>
      <c r="AJ22" s="102"/>
      <c r="AK22" s="102"/>
      <c r="AL22" s="102"/>
      <c r="AM22" s="102"/>
      <c r="AN22" s="102"/>
      <c r="AO22" s="102"/>
      <c r="AP22" s="102"/>
      <c r="AQ22" s="102"/>
      <c r="AR22" s="102"/>
      <c r="AS22" s="102"/>
      <c r="AT22" s="102"/>
    </row>
    <row r="23" spans="1:46" ht="12" customHeight="1">
      <c r="A23" s="225"/>
      <c r="B23" s="227">
        <v>3</v>
      </c>
      <c r="C23" s="226"/>
      <c r="D23" s="226"/>
      <c r="E23" s="226">
        <f t="shared" si="4"/>
        <v>0</v>
      </c>
      <c r="F23" s="226"/>
      <c r="G23" s="226"/>
      <c r="H23" s="226">
        <f t="shared" si="5"/>
        <v>0</v>
      </c>
      <c r="I23" s="226"/>
      <c r="J23" s="226"/>
      <c r="K23" s="226">
        <f t="shared" si="6"/>
        <v>0</v>
      </c>
      <c r="L23" s="138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  <c r="AA23" s="102"/>
      <c r="AB23" s="102"/>
      <c r="AC23" s="102"/>
      <c r="AD23" s="102"/>
      <c r="AE23" s="102"/>
      <c r="AF23" s="102"/>
      <c r="AG23" s="102"/>
      <c r="AH23" s="102"/>
      <c r="AI23" s="102"/>
      <c r="AJ23" s="102"/>
      <c r="AK23" s="102"/>
      <c r="AL23" s="102"/>
      <c r="AM23" s="102"/>
      <c r="AN23" s="102"/>
      <c r="AO23" s="102"/>
      <c r="AP23" s="102"/>
      <c r="AQ23" s="102"/>
      <c r="AR23" s="102"/>
      <c r="AS23" s="102"/>
      <c r="AT23" s="102"/>
    </row>
    <row r="24" spans="1:46" ht="12" customHeight="1">
      <c r="A24" s="225"/>
      <c r="B24" s="138" t="s">
        <v>459</v>
      </c>
      <c r="C24" s="226"/>
      <c r="D24" s="226"/>
      <c r="E24" s="226">
        <f t="shared" si="4"/>
        <v>0</v>
      </c>
      <c r="F24" s="226"/>
      <c r="G24" s="226"/>
      <c r="H24" s="226">
        <f t="shared" si="5"/>
        <v>0</v>
      </c>
      <c r="I24" s="226"/>
      <c r="J24" s="226"/>
      <c r="K24" s="226">
        <f t="shared" si="6"/>
        <v>0</v>
      </c>
      <c r="L24" s="138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  <c r="AA24" s="102"/>
      <c r="AB24" s="102"/>
      <c r="AC24" s="102"/>
      <c r="AD24" s="102"/>
      <c r="AE24" s="102"/>
      <c r="AF24" s="102"/>
      <c r="AG24" s="102"/>
      <c r="AH24" s="102"/>
      <c r="AI24" s="102"/>
      <c r="AJ24" s="102"/>
      <c r="AK24" s="102"/>
      <c r="AL24" s="102"/>
      <c r="AM24" s="102"/>
      <c r="AN24" s="102"/>
      <c r="AO24" s="102"/>
      <c r="AP24" s="102"/>
      <c r="AQ24" s="102"/>
      <c r="AR24" s="102"/>
      <c r="AS24" s="102"/>
      <c r="AT24" s="102"/>
    </row>
    <row r="25" spans="1:46" ht="15.75" customHeight="1">
      <c r="A25" s="225">
        <v>3</v>
      </c>
      <c r="B25" s="138" t="s">
        <v>460</v>
      </c>
      <c r="C25" s="226"/>
      <c r="D25" s="226"/>
      <c r="E25" s="226"/>
      <c r="F25" s="226"/>
      <c r="G25" s="226"/>
      <c r="H25" s="226"/>
      <c r="I25" s="226"/>
      <c r="J25" s="226"/>
      <c r="K25" s="226"/>
      <c r="L25" s="138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102"/>
      <c r="AB25" s="102"/>
      <c r="AC25" s="102"/>
      <c r="AD25" s="102"/>
      <c r="AE25" s="102"/>
      <c r="AF25" s="102"/>
      <c r="AG25" s="102"/>
      <c r="AH25" s="102"/>
      <c r="AI25" s="102"/>
      <c r="AJ25" s="102"/>
      <c r="AK25" s="102"/>
      <c r="AL25" s="102"/>
      <c r="AM25" s="102"/>
      <c r="AN25" s="102"/>
      <c r="AO25" s="102"/>
      <c r="AP25" s="102"/>
      <c r="AQ25" s="102"/>
      <c r="AR25" s="102"/>
      <c r="AS25" s="102"/>
      <c r="AT25" s="102"/>
    </row>
    <row r="26" spans="1:46" ht="12" customHeight="1">
      <c r="A26" s="225"/>
      <c r="B26" s="227">
        <v>1</v>
      </c>
      <c r="C26" s="226"/>
      <c r="D26" s="226"/>
      <c r="E26" s="226">
        <f t="shared" ref="E26:E29" si="7">SUM(C26:D26)</f>
        <v>0</v>
      </c>
      <c r="F26" s="226"/>
      <c r="G26" s="226"/>
      <c r="H26" s="226">
        <f t="shared" ref="H26:H29" si="8">SUM(F26:G26)</f>
        <v>0</v>
      </c>
      <c r="I26" s="226"/>
      <c r="J26" s="226"/>
      <c r="K26" s="226">
        <f t="shared" ref="K26:K29" si="9">SUM(I26:J26)</f>
        <v>0</v>
      </c>
      <c r="L26" s="138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  <c r="AA26" s="102"/>
      <c r="AB26" s="102"/>
      <c r="AC26" s="102"/>
      <c r="AD26" s="102"/>
      <c r="AE26" s="102"/>
      <c r="AF26" s="102"/>
      <c r="AG26" s="102"/>
      <c r="AH26" s="102"/>
      <c r="AI26" s="102"/>
      <c r="AJ26" s="102"/>
      <c r="AK26" s="102"/>
      <c r="AL26" s="102"/>
      <c r="AM26" s="102"/>
      <c r="AN26" s="102"/>
      <c r="AO26" s="102"/>
      <c r="AP26" s="102"/>
      <c r="AQ26" s="102"/>
      <c r="AR26" s="102"/>
      <c r="AS26" s="102"/>
      <c r="AT26" s="102"/>
    </row>
    <row r="27" spans="1:46" ht="12" customHeight="1">
      <c r="A27" s="225"/>
      <c r="B27" s="227">
        <v>2</v>
      </c>
      <c r="C27" s="226"/>
      <c r="D27" s="226"/>
      <c r="E27" s="226">
        <f t="shared" si="7"/>
        <v>0</v>
      </c>
      <c r="F27" s="226"/>
      <c r="G27" s="226"/>
      <c r="H27" s="226">
        <f t="shared" si="8"/>
        <v>0</v>
      </c>
      <c r="I27" s="226"/>
      <c r="J27" s="226"/>
      <c r="K27" s="226">
        <f t="shared" si="9"/>
        <v>0</v>
      </c>
      <c r="L27" s="138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  <c r="AA27" s="102"/>
      <c r="AB27" s="102"/>
      <c r="AC27" s="102"/>
      <c r="AD27" s="102"/>
      <c r="AE27" s="102"/>
      <c r="AF27" s="102"/>
      <c r="AG27" s="102"/>
      <c r="AH27" s="102"/>
      <c r="AI27" s="102"/>
      <c r="AJ27" s="102"/>
      <c r="AK27" s="102"/>
      <c r="AL27" s="102"/>
      <c r="AM27" s="102"/>
      <c r="AN27" s="102"/>
      <c r="AO27" s="102"/>
      <c r="AP27" s="102"/>
      <c r="AQ27" s="102"/>
      <c r="AR27" s="102"/>
      <c r="AS27" s="102"/>
      <c r="AT27" s="102"/>
    </row>
    <row r="28" spans="1:46" ht="12" customHeight="1">
      <c r="A28" s="225"/>
      <c r="B28" s="227">
        <v>3</v>
      </c>
      <c r="C28" s="226"/>
      <c r="D28" s="226"/>
      <c r="E28" s="226">
        <f t="shared" si="7"/>
        <v>0</v>
      </c>
      <c r="F28" s="226"/>
      <c r="G28" s="226"/>
      <c r="H28" s="226">
        <f t="shared" si="8"/>
        <v>0</v>
      </c>
      <c r="I28" s="226"/>
      <c r="J28" s="226"/>
      <c r="K28" s="226">
        <f t="shared" si="9"/>
        <v>0</v>
      </c>
      <c r="L28" s="138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  <c r="AF28" s="102"/>
      <c r="AG28" s="102"/>
      <c r="AH28" s="102"/>
      <c r="AI28" s="102"/>
      <c r="AJ28" s="102"/>
      <c r="AK28" s="102"/>
      <c r="AL28" s="102"/>
      <c r="AM28" s="102"/>
      <c r="AN28" s="102"/>
      <c r="AO28" s="102"/>
      <c r="AP28" s="102"/>
      <c r="AQ28" s="102"/>
      <c r="AR28" s="102"/>
      <c r="AS28" s="102"/>
      <c r="AT28" s="102"/>
    </row>
    <row r="29" spans="1:46" ht="12" customHeight="1">
      <c r="A29" s="225"/>
      <c r="B29" s="138" t="s">
        <v>459</v>
      </c>
      <c r="C29" s="226"/>
      <c r="D29" s="226"/>
      <c r="E29" s="226">
        <f t="shared" si="7"/>
        <v>0</v>
      </c>
      <c r="F29" s="226"/>
      <c r="G29" s="226"/>
      <c r="H29" s="226">
        <f t="shared" si="8"/>
        <v>0</v>
      </c>
      <c r="I29" s="226"/>
      <c r="J29" s="226"/>
      <c r="K29" s="226">
        <f t="shared" si="9"/>
        <v>0</v>
      </c>
      <c r="L29" s="138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  <c r="AA29" s="102"/>
      <c r="AB29" s="102"/>
      <c r="AC29" s="102"/>
      <c r="AD29" s="102"/>
      <c r="AE29" s="102"/>
      <c r="AF29" s="102"/>
      <c r="AG29" s="102"/>
      <c r="AH29" s="102"/>
      <c r="AI29" s="102"/>
      <c r="AJ29" s="102"/>
      <c r="AK29" s="102"/>
      <c r="AL29" s="102"/>
      <c r="AM29" s="102"/>
      <c r="AN29" s="102"/>
      <c r="AO29" s="102"/>
      <c r="AP29" s="102"/>
      <c r="AQ29" s="102"/>
      <c r="AR29" s="102"/>
      <c r="AS29" s="102"/>
      <c r="AT29" s="102"/>
    </row>
    <row r="30" spans="1:46" ht="19.5" customHeight="1">
      <c r="A30" s="225">
        <v>4</v>
      </c>
      <c r="B30" s="138" t="s">
        <v>461</v>
      </c>
      <c r="C30" s="226"/>
      <c r="D30" s="226"/>
      <c r="E30" s="226"/>
      <c r="F30" s="226"/>
      <c r="G30" s="226"/>
      <c r="H30" s="226"/>
      <c r="I30" s="226"/>
      <c r="J30" s="226"/>
      <c r="K30" s="226"/>
      <c r="L30" s="138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  <c r="AE30" s="102"/>
      <c r="AF30" s="102"/>
      <c r="AG30" s="102"/>
      <c r="AH30" s="102"/>
      <c r="AI30" s="102"/>
      <c r="AJ30" s="102"/>
      <c r="AK30" s="102"/>
      <c r="AL30" s="102"/>
      <c r="AM30" s="102"/>
      <c r="AN30" s="102"/>
      <c r="AO30" s="102"/>
      <c r="AP30" s="102"/>
      <c r="AQ30" s="102"/>
      <c r="AR30" s="102"/>
      <c r="AS30" s="102"/>
      <c r="AT30" s="102"/>
    </row>
    <row r="31" spans="1:46" ht="12" customHeight="1">
      <c r="A31" s="225"/>
      <c r="B31" s="227">
        <v>1</v>
      </c>
      <c r="C31" s="226"/>
      <c r="D31" s="226"/>
      <c r="E31" s="226">
        <f t="shared" ref="E31:E34" si="10">SUM(C31:D31)</f>
        <v>0</v>
      </c>
      <c r="F31" s="226"/>
      <c r="G31" s="226"/>
      <c r="H31" s="226">
        <f t="shared" ref="H31:H34" si="11">SUM(F31:G31)</f>
        <v>0</v>
      </c>
      <c r="I31" s="226"/>
      <c r="J31" s="226"/>
      <c r="K31" s="226">
        <f t="shared" ref="K31:K34" si="12">SUM(I31:J31)</f>
        <v>0</v>
      </c>
      <c r="L31" s="138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  <c r="AA31" s="102"/>
      <c r="AB31" s="102"/>
      <c r="AC31" s="102"/>
      <c r="AD31" s="102"/>
      <c r="AE31" s="102"/>
      <c r="AF31" s="102"/>
      <c r="AG31" s="102"/>
      <c r="AH31" s="102"/>
      <c r="AI31" s="102"/>
      <c r="AJ31" s="102"/>
      <c r="AK31" s="102"/>
      <c r="AL31" s="102"/>
      <c r="AM31" s="102"/>
      <c r="AN31" s="102"/>
      <c r="AO31" s="102"/>
      <c r="AP31" s="102"/>
      <c r="AQ31" s="102"/>
      <c r="AR31" s="102"/>
      <c r="AS31" s="102"/>
      <c r="AT31" s="102"/>
    </row>
    <row r="32" spans="1:46" ht="12" customHeight="1">
      <c r="A32" s="225"/>
      <c r="B32" s="227">
        <v>2</v>
      </c>
      <c r="C32" s="226"/>
      <c r="D32" s="226"/>
      <c r="E32" s="226">
        <f t="shared" si="10"/>
        <v>0</v>
      </c>
      <c r="F32" s="226"/>
      <c r="G32" s="226"/>
      <c r="H32" s="226">
        <f t="shared" si="11"/>
        <v>0</v>
      </c>
      <c r="I32" s="226"/>
      <c r="J32" s="226"/>
      <c r="K32" s="226">
        <f t="shared" si="12"/>
        <v>0</v>
      </c>
      <c r="L32" s="138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</row>
    <row r="33" spans="1:46" ht="12" customHeight="1">
      <c r="A33" s="225"/>
      <c r="B33" s="227">
        <v>3</v>
      </c>
      <c r="C33" s="226"/>
      <c r="D33" s="226"/>
      <c r="E33" s="226">
        <f t="shared" si="10"/>
        <v>0</v>
      </c>
      <c r="F33" s="226"/>
      <c r="G33" s="226"/>
      <c r="H33" s="226">
        <f t="shared" si="11"/>
        <v>0</v>
      </c>
      <c r="I33" s="226"/>
      <c r="J33" s="226"/>
      <c r="K33" s="226">
        <f t="shared" si="12"/>
        <v>0</v>
      </c>
      <c r="L33" s="138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  <c r="AA33" s="102"/>
      <c r="AB33" s="102"/>
      <c r="AC33" s="102"/>
      <c r="AD33" s="102"/>
      <c r="AE33" s="102"/>
      <c r="AF33" s="102"/>
      <c r="AG33" s="102"/>
      <c r="AH33" s="102"/>
      <c r="AI33" s="102"/>
      <c r="AJ33" s="102"/>
      <c r="AK33" s="102"/>
      <c r="AL33" s="102"/>
      <c r="AM33" s="102"/>
      <c r="AN33" s="102"/>
      <c r="AO33" s="102"/>
      <c r="AP33" s="102"/>
      <c r="AQ33" s="102"/>
      <c r="AR33" s="102"/>
      <c r="AS33" s="102"/>
      <c r="AT33" s="102"/>
    </row>
    <row r="34" spans="1:46" ht="12" customHeight="1">
      <c r="A34" s="225"/>
      <c r="B34" s="138" t="s">
        <v>459</v>
      </c>
      <c r="C34" s="226"/>
      <c r="D34" s="226"/>
      <c r="E34" s="226">
        <f t="shared" si="10"/>
        <v>0</v>
      </c>
      <c r="F34" s="226"/>
      <c r="G34" s="226"/>
      <c r="H34" s="226">
        <f t="shared" si="11"/>
        <v>0</v>
      </c>
      <c r="I34" s="226"/>
      <c r="J34" s="226"/>
      <c r="K34" s="226">
        <f t="shared" si="12"/>
        <v>0</v>
      </c>
      <c r="L34" s="138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  <c r="AC34" s="102"/>
      <c r="AD34" s="102"/>
      <c r="AE34" s="102"/>
      <c r="AF34" s="102"/>
      <c r="AG34" s="102"/>
      <c r="AH34" s="102"/>
      <c r="AI34" s="102"/>
      <c r="AJ34" s="102"/>
      <c r="AK34" s="102"/>
      <c r="AL34" s="102"/>
      <c r="AM34" s="102"/>
      <c r="AN34" s="102"/>
      <c r="AO34" s="102"/>
      <c r="AP34" s="102"/>
      <c r="AQ34" s="102"/>
      <c r="AR34" s="102"/>
      <c r="AS34" s="102"/>
      <c r="AT34" s="102"/>
    </row>
    <row r="35" spans="1:46" ht="15.75" customHeight="1">
      <c r="A35" s="225">
        <v>5</v>
      </c>
      <c r="B35" s="138" t="s">
        <v>462</v>
      </c>
      <c r="C35" s="226"/>
      <c r="D35" s="226"/>
      <c r="E35" s="226"/>
      <c r="F35" s="226"/>
      <c r="G35" s="226"/>
      <c r="H35" s="226"/>
      <c r="I35" s="226"/>
      <c r="J35" s="226"/>
      <c r="K35" s="226"/>
      <c r="L35" s="138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  <c r="AA35" s="102"/>
      <c r="AB35" s="102"/>
      <c r="AC35" s="102"/>
      <c r="AD35" s="102"/>
      <c r="AE35" s="102"/>
      <c r="AF35" s="102"/>
      <c r="AG35" s="102"/>
      <c r="AH35" s="102"/>
      <c r="AI35" s="102"/>
      <c r="AJ35" s="102"/>
      <c r="AK35" s="102"/>
      <c r="AL35" s="102"/>
      <c r="AM35" s="102"/>
      <c r="AN35" s="102"/>
      <c r="AO35" s="102"/>
      <c r="AP35" s="102"/>
      <c r="AQ35" s="102"/>
      <c r="AR35" s="102"/>
      <c r="AS35" s="102"/>
      <c r="AT35" s="102"/>
    </row>
    <row r="36" spans="1:46" ht="12" customHeight="1">
      <c r="A36" s="225"/>
      <c r="B36" s="227">
        <v>1</v>
      </c>
      <c r="C36" s="226"/>
      <c r="D36" s="226"/>
      <c r="E36" s="226">
        <f t="shared" ref="E36:E39" si="13">SUM(C36:D36)</f>
        <v>0</v>
      </c>
      <c r="F36" s="226"/>
      <c r="G36" s="226"/>
      <c r="H36" s="226">
        <f t="shared" ref="H36:H39" si="14">SUM(F36:G36)</f>
        <v>0</v>
      </c>
      <c r="I36" s="226"/>
      <c r="J36" s="226"/>
      <c r="K36" s="226">
        <f t="shared" ref="K36:K39" si="15">SUM(I36:J36)</f>
        <v>0</v>
      </c>
      <c r="L36" s="138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  <c r="AD36" s="102"/>
      <c r="AE36" s="102"/>
      <c r="AF36" s="102"/>
      <c r="AG36" s="102"/>
      <c r="AH36" s="102"/>
      <c r="AI36" s="102"/>
      <c r="AJ36" s="102"/>
      <c r="AK36" s="102"/>
      <c r="AL36" s="102"/>
      <c r="AM36" s="102"/>
      <c r="AN36" s="102"/>
      <c r="AO36" s="102"/>
      <c r="AP36" s="102"/>
      <c r="AQ36" s="102"/>
      <c r="AR36" s="102"/>
      <c r="AS36" s="102"/>
      <c r="AT36" s="102"/>
    </row>
    <row r="37" spans="1:46" ht="12" customHeight="1">
      <c r="A37" s="225"/>
      <c r="B37" s="227">
        <v>2</v>
      </c>
      <c r="C37" s="226"/>
      <c r="D37" s="226"/>
      <c r="E37" s="226">
        <f t="shared" si="13"/>
        <v>0</v>
      </c>
      <c r="F37" s="226"/>
      <c r="G37" s="226"/>
      <c r="H37" s="226">
        <f t="shared" si="14"/>
        <v>0</v>
      </c>
      <c r="I37" s="226"/>
      <c r="J37" s="226"/>
      <c r="K37" s="226">
        <f t="shared" si="15"/>
        <v>0</v>
      </c>
      <c r="L37" s="138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  <c r="AA37" s="102"/>
      <c r="AB37" s="102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102"/>
      <c r="AN37" s="102"/>
      <c r="AO37" s="102"/>
      <c r="AP37" s="102"/>
      <c r="AQ37" s="102"/>
      <c r="AR37" s="102"/>
      <c r="AS37" s="102"/>
      <c r="AT37" s="102"/>
    </row>
    <row r="38" spans="1:46" ht="12" customHeight="1">
      <c r="A38" s="225"/>
      <c r="B38" s="227">
        <v>3</v>
      </c>
      <c r="C38" s="226"/>
      <c r="D38" s="226"/>
      <c r="E38" s="226">
        <f t="shared" si="13"/>
        <v>0</v>
      </c>
      <c r="F38" s="226"/>
      <c r="G38" s="226"/>
      <c r="H38" s="226">
        <f t="shared" si="14"/>
        <v>0</v>
      </c>
      <c r="I38" s="226"/>
      <c r="J38" s="226"/>
      <c r="K38" s="226">
        <f t="shared" si="15"/>
        <v>0</v>
      </c>
      <c r="L38" s="138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  <c r="AE38" s="102"/>
      <c r="AF38" s="102"/>
      <c r="AG38" s="102"/>
      <c r="AH38" s="102"/>
      <c r="AI38" s="102"/>
      <c r="AJ38" s="102"/>
      <c r="AK38" s="102"/>
      <c r="AL38" s="102"/>
      <c r="AM38" s="102"/>
      <c r="AN38" s="102"/>
      <c r="AO38" s="102"/>
      <c r="AP38" s="102"/>
      <c r="AQ38" s="102"/>
      <c r="AR38" s="102"/>
      <c r="AS38" s="102"/>
      <c r="AT38" s="102"/>
    </row>
    <row r="39" spans="1:46" ht="12" customHeight="1">
      <c r="A39" s="225"/>
      <c r="B39" s="138" t="s">
        <v>459</v>
      </c>
      <c r="C39" s="226"/>
      <c r="D39" s="226"/>
      <c r="E39" s="226">
        <f t="shared" si="13"/>
        <v>0</v>
      </c>
      <c r="F39" s="226"/>
      <c r="G39" s="226"/>
      <c r="H39" s="226">
        <f t="shared" si="14"/>
        <v>0</v>
      </c>
      <c r="I39" s="226"/>
      <c r="J39" s="226"/>
      <c r="K39" s="226">
        <f t="shared" si="15"/>
        <v>0</v>
      </c>
      <c r="L39" s="138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  <c r="AA39" s="102"/>
      <c r="AB39" s="102"/>
      <c r="AC39" s="102"/>
      <c r="AD39" s="102"/>
      <c r="AE39" s="102"/>
      <c r="AF39" s="102"/>
      <c r="AG39" s="102"/>
      <c r="AH39" s="102"/>
      <c r="AI39" s="102"/>
      <c r="AJ39" s="102"/>
      <c r="AK39" s="102"/>
      <c r="AL39" s="102"/>
      <c r="AM39" s="102"/>
      <c r="AN39" s="102"/>
      <c r="AO39" s="102"/>
      <c r="AP39" s="102"/>
      <c r="AQ39" s="102"/>
      <c r="AR39" s="102"/>
      <c r="AS39" s="102"/>
      <c r="AT39" s="102"/>
    </row>
    <row r="40" spans="1:46" ht="15.75" customHeight="1">
      <c r="A40" s="225"/>
      <c r="B40" s="138"/>
      <c r="C40" s="226"/>
      <c r="D40" s="226"/>
      <c r="E40" s="226"/>
      <c r="F40" s="226"/>
      <c r="G40" s="226"/>
      <c r="H40" s="226"/>
      <c r="I40" s="226"/>
      <c r="J40" s="226"/>
      <c r="K40" s="226"/>
      <c r="L40" s="138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</row>
    <row r="41" spans="1:46" ht="15.75" customHeight="1">
      <c r="A41" s="228" t="s">
        <v>463</v>
      </c>
      <c r="B41" s="228"/>
      <c r="C41" s="229">
        <f t="shared" ref="C41:K41" si="16">SUM(C15:C40)</f>
        <v>0</v>
      </c>
      <c r="D41" s="229">
        <f t="shared" si="16"/>
        <v>0</v>
      </c>
      <c r="E41" s="229">
        <f t="shared" si="16"/>
        <v>0</v>
      </c>
      <c r="F41" s="229">
        <f t="shared" si="16"/>
        <v>0</v>
      </c>
      <c r="G41" s="229">
        <f t="shared" si="16"/>
        <v>0</v>
      </c>
      <c r="H41" s="229">
        <f t="shared" si="16"/>
        <v>0</v>
      </c>
      <c r="I41" s="229">
        <f t="shared" si="16"/>
        <v>0</v>
      </c>
      <c r="J41" s="229">
        <f t="shared" si="16"/>
        <v>0</v>
      </c>
      <c r="K41" s="229">
        <f t="shared" si="16"/>
        <v>0</v>
      </c>
      <c r="L41" s="138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  <c r="AA41" s="102"/>
      <c r="AB41" s="102"/>
      <c r="AC41" s="102"/>
      <c r="AD41" s="102"/>
      <c r="AE41" s="102"/>
      <c r="AF41" s="102"/>
      <c r="AG41" s="102"/>
      <c r="AH41" s="102"/>
      <c r="AI41" s="102"/>
      <c r="AJ41" s="102"/>
      <c r="AK41" s="102"/>
      <c r="AL41" s="102"/>
      <c r="AM41" s="102"/>
      <c r="AN41" s="102"/>
      <c r="AO41" s="102"/>
      <c r="AP41" s="102"/>
      <c r="AQ41" s="102"/>
      <c r="AR41" s="102"/>
      <c r="AS41" s="102"/>
      <c r="AT41" s="102"/>
    </row>
    <row r="42" spans="1:46" ht="15.75" customHeight="1">
      <c r="A42" s="108" t="s">
        <v>464</v>
      </c>
      <c r="B42" s="222" t="s">
        <v>465</v>
      </c>
      <c r="C42" s="226"/>
      <c r="D42" s="226"/>
      <c r="E42" s="226"/>
      <c r="F42" s="226"/>
      <c r="G42" s="226"/>
      <c r="H42" s="226"/>
      <c r="I42" s="226"/>
      <c r="J42" s="226"/>
      <c r="K42" s="226"/>
      <c r="L42" s="138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  <c r="AE42" s="102"/>
      <c r="AF42" s="102"/>
      <c r="AG42" s="102"/>
      <c r="AH42" s="102"/>
      <c r="AI42" s="102"/>
      <c r="AJ42" s="102"/>
      <c r="AK42" s="102"/>
      <c r="AL42" s="102"/>
      <c r="AM42" s="102"/>
      <c r="AN42" s="102"/>
      <c r="AO42" s="102"/>
      <c r="AP42" s="102"/>
      <c r="AQ42" s="102"/>
      <c r="AR42" s="102"/>
      <c r="AS42" s="102"/>
      <c r="AT42" s="102"/>
    </row>
    <row r="43" spans="1:46" ht="15.75" customHeight="1">
      <c r="A43" s="225">
        <v>1</v>
      </c>
      <c r="B43" s="138" t="s">
        <v>60</v>
      </c>
      <c r="C43" s="226"/>
      <c r="D43" s="226"/>
      <c r="E43" s="226"/>
      <c r="F43" s="226"/>
      <c r="G43" s="226"/>
      <c r="H43" s="226"/>
      <c r="I43" s="226"/>
      <c r="J43" s="226"/>
      <c r="K43" s="226"/>
      <c r="L43" s="138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  <c r="AA43" s="102"/>
      <c r="AB43" s="102"/>
      <c r="AC43" s="102"/>
      <c r="AD43" s="102"/>
      <c r="AE43" s="102"/>
      <c r="AF43" s="102"/>
      <c r="AG43" s="102"/>
      <c r="AH43" s="102"/>
      <c r="AI43" s="102"/>
      <c r="AJ43" s="102"/>
      <c r="AK43" s="102"/>
      <c r="AL43" s="102"/>
      <c r="AM43" s="102"/>
      <c r="AN43" s="102"/>
      <c r="AO43" s="102"/>
      <c r="AP43" s="102"/>
      <c r="AQ43" s="102"/>
      <c r="AR43" s="102"/>
      <c r="AS43" s="102"/>
      <c r="AT43" s="102"/>
    </row>
    <row r="44" spans="1:46" ht="12" customHeight="1">
      <c r="A44" s="225"/>
      <c r="B44" s="227">
        <v>1</v>
      </c>
      <c r="C44" s="226"/>
      <c r="D44" s="226"/>
      <c r="E44" s="226">
        <f t="shared" ref="E44:E47" si="17">SUM(C44:D44)</f>
        <v>0</v>
      </c>
      <c r="F44" s="226"/>
      <c r="G44" s="226"/>
      <c r="H44" s="226">
        <f t="shared" ref="H44:H47" si="18">SUM(F44:G44)</f>
        <v>0</v>
      </c>
      <c r="I44" s="226"/>
      <c r="J44" s="226"/>
      <c r="K44" s="226">
        <f t="shared" ref="K44:K47" si="19">SUM(I44:J44)</f>
        <v>0</v>
      </c>
      <c r="L44" s="138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  <c r="AE44" s="102"/>
      <c r="AF44" s="102"/>
      <c r="AG44" s="102"/>
      <c r="AH44" s="102"/>
      <c r="AI44" s="102"/>
      <c r="AJ44" s="102"/>
      <c r="AK44" s="102"/>
      <c r="AL44" s="102"/>
      <c r="AM44" s="102"/>
      <c r="AN44" s="102"/>
      <c r="AO44" s="102"/>
      <c r="AP44" s="102"/>
      <c r="AQ44" s="102"/>
      <c r="AR44" s="102"/>
      <c r="AS44" s="102"/>
      <c r="AT44" s="102"/>
    </row>
    <row r="45" spans="1:46" ht="12" customHeight="1">
      <c r="A45" s="225"/>
      <c r="B45" s="227">
        <v>2</v>
      </c>
      <c r="C45" s="226"/>
      <c r="D45" s="226"/>
      <c r="E45" s="226">
        <f t="shared" si="17"/>
        <v>0</v>
      </c>
      <c r="F45" s="226"/>
      <c r="G45" s="226"/>
      <c r="H45" s="226">
        <f t="shared" si="18"/>
        <v>0</v>
      </c>
      <c r="I45" s="226"/>
      <c r="J45" s="226"/>
      <c r="K45" s="226">
        <f t="shared" si="19"/>
        <v>0</v>
      </c>
      <c r="L45" s="138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  <c r="AD45" s="102"/>
      <c r="AE45" s="102"/>
      <c r="AF45" s="102"/>
      <c r="AG45" s="102"/>
      <c r="AH45" s="102"/>
      <c r="AI45" s="102"/>
      <c r="AJ45" s="102"/>
      <c r="AK45" s="102"/>
      <c r="AL45" s="102"/>
      <c r="AM45" s="102"/>
      <c r="AN45" s="102"/>
      <c r="AO45" s="102"/>
      <c r="AP45" s="102"/>
      <c r="AQ45" s="102"/>
      <c r="AR45" s="102"/>
      <c r="AS45" s="102"/>
      <c r="AT45" s="102"/>
    </row>
    <row r="46" spans="1:46" ht="12" customHeight="1">
      <c r="A46" s="225"/>
      <c r="B46" s="227">
        <v>3</v>
      </c>
      <c r="C46" s="226"/>
      <c r="D46" s="226"/>
      <c r="E46" s="226">
        <f t="shared" si="17"/>
        <v>0</v>
      </c>
      <c r="F46" s="226"/>
      <c r="G46" s="226"/>
      <c r="H46" s="226">
        <f t="shared" si="18"/>
        <v>0</v>
      </c>
      <c r="I46" s="226"/>
      <c r="J46" s="226"/>
      <c r="K46" s="226">
        <f t="shared" si="19"/>
        <v>0</v>
      </c>
      <c r="L46" s="138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  <c r="AD46" s="102"/>
      <c r="AE46" s="102"/>
      <c r="AF46" s="102"/>
      <c r="AG46" s="102"/>
      <c r="AH46" s="102"/>
      <c r="AI46" s="102"/>
      <c r="AJ46" s="102"/>
      <c r="AK46" s="102"/>
      <c r="AL46" s="102"/>
      <c r="AM46" s="102"/>
      <c r="AN46" s="102"/>
      <c r="AO46" s="102"/>
      <c r="AP46" s="102"/>
      <c r="AQ46" s="102"/>
      <c r="AR46" s="102"/>
      <c r="AS46" s="102"/>
      <c r="AT46" s="102"/>
    </row>
    <row r="47" spans="1:46" ht="12" customHeight="1">
      <c r="A47" s="225"/>
      <c r="B47" s="138" t="s">
        <v>459</v>
      </c>
      <c r="C47" s="226"/>
      <c r="D47" s="226"/>
      <c r="E47" s="226">
        <f t="shared" si="17"/>
        <v>0</v>
      </c>
      <c r="F47" s="226"/>
      <c r="G47" s="226"/>
      <c r="H47" s="226">
        <f t="shared" si="18"/>
        <v>0</v>
      </c>
      <c r="I47" s="226"/>
      <c r="J47" s="226"/>
      <c r="K47" s="226">
        <f t="shared" si="19"/>
        <v>0</v>
      </c>
      <c r="L47" s="138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</row>
    <row r="48" spans="1:46" ht="15.75" customHeight="1">
      <c r="A48" s="225">
        <v>2</v>
      </c>
      <c r="B48" s="138" t="s">
        <v>466</v>
      </c>
      <c r="C48" s="226"/>
      <c r="D48" s="226"/>
      <c r="E48" s="226"/>
      <c r="F48" s="226"/>
      <c r="G48" s="226"/>
      <c r="H48" s="226"/>
      <c r="I48" s="226"/>
      <c r="J48" s="226"/>
      <c r="K48" s="226"/>
      <c r="L48" s="138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</row>
    <row r="49" spans="1:46" ht="12" customHeight="1">
      <c r="A49" s="225"/>
      <c r="B49" s="227">
        <v>1</v>
      </c>
      <c r="C49" s="226"/>
      <c r="D49" s="226"/>
      <c r="E49" s="226">
        <f t="shared" ref="E49:E52" si="20">SUM(C49:D49)</f>
        <v>0</v>
      </c>
      <c r="F49" s="226"/>
      <c r="G49" s="226"/>
      <c r="H49" s="226">
        <f t="shared" ref="H49:H52" si="21">SUM(F49:G49)</f>
        <v>0</v>
      </c>
      <c r="I49" s="226"/>
      <c r="J49" s="226"/>
      <c r="K49" s="226">
        <f t="shared" ref="K49:K52" si="22">SUM(I49:J49)</f>
        <v>0</v>
      </c>
      <c r="L49" s="138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</row>
    <row r="50" spans="1:46" ht="12" customHeight="1">
      <c r="A50" s="225"/>
      <c r="B50" s="227">
        <v>2</v>
      </c>
      <c r="C50" s="226"/>
      <c r="D50" s="226"/>
      <c r="E50" s="226">
        <f t="shared" si="20"/>
        <v>0</v>
      </c>
      <c r="F50" s="226"/>
      <c r="G50" s="226"/>
      <c r="H50" s="226">
        <f t="shared" si="21"/>
        <v>0</v>
      </c>
      <c r="I50" s="226"/>
      <c r="J50" s="226"/>
      <c r="K50" s="226">
        <f t="shared" si="22"/>
        <v>0</v>
      </c>
      <c r="L50" s="138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</row>
    <row r="51" spans="1:46" ht="12" customHeight="1">
      <c r="A51" s="225"/>
      <c r="B51" s="227">
        <v>3</v>
      </c>
      <c r="C51" s="226"/>
      <c r="D51" s="226"/>
      <c r="E51" s="226">
        <f t="shared" si="20"/>
        <v>0</v>
      </c>
      <c r="F51" s="226"/>
      <c r="G51" s="226"/>
      <c r="H51" s="226">
        <f t="shared" si="21"/>
        <v>0</v>
      </c>
      <c r="I51" s="226"/>
      <c r="J51" s="226"/>
      <c r="K51" s="226">
        <f t="shared" si="22"/>
        <v>0</v>
      </c>
      <c r="L51" s="138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</row>
    <row r="52" spans="1:46" ht="12" customHeight="1">
      <c r="A52" s="225"/>
      <c r="B52" s="138" t="s">
        <v>459</v>
      </c>
      <c r="C52" s="226"/>
      <c r="D52" s="226"/>
      <c r="E52" s="226">
        <f t="shared" si="20"/>
        <v>0</v>
      </c>
      <c r="F52" s="226"/>
      <c r="G52" s="226"/>
      <c r="H52" s="226">
        <f t="shared" si="21"/>
        <v>0</v>
      </c>
      <c r="I52" s="226"/>
      <c r="J52" s="226"/>
      <c r="K52" s="226">
        <f t="shared" si="22"/>
        <v>0</v>
      </c>
      <c r="L52" s="138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  <c r="AA52" s="102"/>
      <c r="AB52" s="102"/>
      <c r="AC52" s="102"/>
      <c r="AD52" s="102"/>
      <c r="AE52" s="102"/>
      <c r="AF52" s="102"/>
      <c r="AG52" s="102"/>
      <c r="AH52" s="102"/>
      <c r="AI52" s="102"/>
      <c r="AJ52" s="102"/>
      <c r="AK52" s="102"/>
      <c r="AL52" s="102"/>
      <c r="AM52" s="102"/>
      <c r="AN52" s="102"/>
      <c r="AO52" s="102"/>
      <c r="AP52" s="102"/>
      <c r="AQ52" s="102"/>
      <c r="AR52" s="102"/>
      <c r="AS52" s="102"/>
      <c r="AT52" s="102"/>
    </row>
    <row r="53" spans="1:46" ht="15.75" customHeight="1">
      <c r="A53" s="225">
        <v>3</v>
      </c>
      <c r="B53" s="138" t="s">
        <v>467</v>
      </c>
      <c r="C53" s="226"/>
      <c r="D53" s="226"/>
      <c r="E53" s="226"/>
      <c r="F53" s="226"/>
      <c r="G53" s="226"/>
      <c r="H53" s="226"/>
      <c r="I53" s="226"/>
      <c r="J53" s="226"/>
      <c r="K53" s="226"/>
      <c r="L53" s="138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  <c r="AA53" s="102"/>
      <c r="AB53" s="102"/>
      <c r="AC53" s="102"/>
      <c r="AD53" s="102"/>
      <c r="AE53" s="102"/>
      <c r="AF53" s="102"/>
      <c r="AG53" s="102"/>
      <c r="AH53" s="102"/>
      <c r="AI53" s="102"/>
      <c r="AJ53" s="102"/>
      <c r="AK53" s="102"/>
      <c r="AL53" s="102"/>
      <c r="AM53" s="102"/>
      <c r="AN53" s="102"/>
      <c r="AO53" s="102"/>
      <c r="AP53" s="102"/>
      <c r="AQ53" s="102"/>
      <c r="AR53" s="102"/>
      <c r="AS53" s="102"/>
      <c r="AT53" s="102"/>
    </row>
    <row r="54" spans="1:46" ht="12" customHeight="1">
      <c r="A54" s="225"/>
      <c r="B54" s="227">
        <v>1</v>
      </c>
      <c r="C54" s="226"/>
      <c r="D54" s="226"/>
      <c r="E54" s="226">
        <f t="shared" ref="E54:E57" si="23">SUM(C54:D54)</f>
        <v>0</v>
      </c>
      <c r="F54" s="226"/>
      <c r="G54" s="226"/>
      <c r="H54" s="226">
        <f t="shared" ref="H54:H57" si="24">SUM(F54:G54)</f>
        <v>0</v>
      </c>
      <c r="I54" s="226"/>
      <c r="J54" s="226"/>
      <c r="K54" s="226">
        <f t="shared" ref="K54:K57" si="25">SUM(I54:J54)</f>
        <v>0</v>
      </c>
      <c r="L54" s="138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  <c r="AC54" s="102"/>
      <c r="AD54" s="102"/>
      <c r="AE54" s="102"/>
      <c r="AF54" s="102"/>
      <c r="AG54" s="102"/>
      <c r="AH54" s="102"/>
      <c r="AI54" s="102"/>
      <c r="AJ54" s="102"/>
      <c r="AK54" s="102"/>
      <c r="AL54" s="102"/>
      <c r="AM54" s="102"/>
      <c r="AN54" s="102"/>
      <c r="AO54" s="102"/>
      <c r="AP54" s="102"/>
      <c r="AQ54" s="102"/>
      <c r="AR54" s="102"/>
      <c r="AS54" s="102"/>
      <c r="AT54" s="102"/>
    </row>
    <row r="55" spans="1:46" ht="12" customHeight="1">
      <c r="A55" s="225"/>
      <c r="B55" s="227">
        <v>2</v>
      </c>
      <c r="C55" s="226"/>
      <c r="D55" s="226"/>
      <c r="E55" s="226">
        <f t="shared" si="23"/>
        <v>0</v>
      </c>
      <c r="F55" s="226"/>
      <c r="G55" s="226"/>
      <c r="H55" s="226">
        <f t="shared" si="24"/>
        <v>0</v>
      </c>
      <c r="I55" s="226"/>
      <c r="J55" s="226"/>
      <c r="K55" s="226">
        <f t="shared" si="25"/>
        <v>0</v>
      </c>
      <c r="L55" s="138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  <c r="AE55" s="102"/>
      <c r="AF55" s="102"/>
      <c r="AG55" s="102"/>
      <c r="AH55" s="102"/>
      <c r="AI55" s="102"/>
      <c r="AJ55" s="102"/>
      <c r="AK55" s="102"/>
      <c r="AL55" s="102"/>
      <c r="AM55" s="102"/>
      <c r="AN55" s="102"/>
      <c r="AO55" s="102"/>
      <c r="AP55" s="102"/>
      <c r="AQ55" s="102"/>
      <c r="AR55" s="102"/>
      <c r="AS55" s="102"/>
      <c r="AT55" s="102"/>
    </row>
    <row r="56" spans="1:46" ht="12" customHeight="1">
      <c r="A56" s="225"/>
      <c r="B56" s="227">
        <v>3</v>
      </c>
      <c r="C56" s="226"/>
      <c r="D56" s="226"/>
      <c r="E56" s="226">
        <f t="shared" si="23"/>
        <v>0</v>
      </c>
      <c r="F56" s="226"/>
      <c r="G56" s="226"/>
      <c r="H56" s="226">
        <f t="shared" si="24"/>
        <v>0</v>
      </c>
      <c r="I56" s="226"/>
      <c r="J56" s="226"/>
      <c r="K56" s="226">
        <f t="shared" si="25"/>
        <v>0</v>
      </c>
      <c r="L56" s="138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  <c r="AA56" s="102"/>
      <c r="AB56" s="102"/>
      <c r="AC56" s="102"/>
      <c r="AD56" s="102"/>
      <c r="AE56" s="102"/>
      <c r="AF56" s="102"/>
      <c r="AG56" s="102"/>
      <c r="AH56" s="102"/>
      <c r="AI56" s="102"/>
      <c r="AJ56" s="102"/>
      <c r="AK56" s="102"/>
      <c r="AL56" s="102"/>
      <c r="AM56" s="102"/>
      <c r="AN56" s="102"/>
      <c r="AO56" s="102"/>
      <c r="AP56" s="102"/>
      <c r="AQ56" s="102"/>
      <c r="AR56" s="102"/>
      <c r="AS56" s="102"/>
      <c r="AT56" s="102"/>
    </row>
    <row r="57" spans="1:46" ht="12" customHeight="1">
      <c r="A57" s="225"/>
      <c r="B57" s="138" t="s">
        <v>459</v>
      </c>
      <c r="C57" s="226"/>
      <c r="D57" s="226"/>
      <c r="E57" s="226">
        <f t="shared" si="23"/>
        <v>0</v>
      </c>
      <c r="F57" s="226"/>
      <c r="G57" s="226"/>
      <c r="H57" s="226">
        <f t="shared" si="24"/>
        <v>0</v>
      </c>
      <c r="I57" s="226"/>
      <c r="J57" s="226"/>
      <c r="K57" s="226">
        <f t="shared" si="25"/>
        <v>0</v>
      </c>
      <c r="L57" s="138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  <c r="AA57" s="102"/>
      <c r="AB57" s="102"/>
      <c r="AC57" s="102"/>
      <c r="AD57" s="102"/>
      <c r="AE57" s="102"/>
      <c r="AF57" s="102"/>
      <c r="AG57" s="102"/>
      <c r="AH57" s="102"/>
      <c r="AI57" s="102"/>
      <c r="AJ57" s="102"/>
      <c r="AK57" s="102"/>
      <c r="AL57" s="102"/>
      <c r="AM57" s="102"/>
      <c r="AN57" s="102"/>
      <c r="AO57" s="102"/>
      <c r="AP57" s="102"/>
      <c r="AQ57" s="102"/>
      <c r="AR57" s="102"/>
      <c r="AS57" s="102"/>
      <c r="AT57" s="102"/>
    </row>
    <row r="58" spans="1:46" ht="15.75" customHeight="1">
      <c r="A58" s="225">
        <v>4</v>
      </c>
      <c r="B58" s="138" t="s">
        <v>468</v>
      </c>
      <c r="C58" s="226"/>
      <c r="D58" s="226"/>
      <c r="E58" s="226"/>
      <c r="F58" s="226"/>
      <c r="G58" s="226"/>
      <c r="H58" s="226"/>
      <c r="I58" s="226"/>
      <c r="J58" s="226"/>
      <c r="K58" s="226"/>
      <c r="L58" s="138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</row>
    <row r="59" spans="1:46" ht="12" customHeight="1">
      <c r="A59" s="225"/>
      <c r="B59" s="227">
        <v>1</v>
      </c>
      <c r="C59" s="226"/>
      <c r="D59" s="226"/>
      <c r="E59" s="226">
        <f t="shared" ref="E59:E62" si="26">SUM(C59:D59)</f>
        <v>0</v>
      </c>
      <c r="F59" s="226"/>
      <c r="G59" s="226"/>
      <c r="H59" s="226">
        <f t="shared" ref="H59:H62" si="27">SUM(F59:G59)</f>
        <v>0</v>
      </c>
      <c r="I59" s="226"/>
      <c r="J59" s="226"/>
      <c r="K59" s="226">
        <f t="shared" ref="K59:K62" si="28">SUM(I59:J59)</f>
        <v>0</v>
      </c>
      <c r="L59" s="138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</row>
    <row r="60" spans="1:46" ht="12" customHeight="1">
      <c r="A60" s="225"/>
      <c r="B60" s="227">
        <v>2</v>
      </c>
      <c r="C60" s="226"/>
      <c r="D60" s="226"/>
      <c r="E60" s="226">
        <f t="shared" si="26"/>
        <v>0</v>
      </c>
      <c r="F60" s="226"/>
      <c r="G60" s="226"/>
      <c r="H60" s="226">
        <f t="shared" si="27"/>
        <v>0</v>
      </c>
      <c r="I60" s="226"/>
      <c r="J60" s="226"/>
      <c r="K60" s="226">
        <f t="shared" si="28"/>
        <v>0</v>
      </c>
      <c r="L60" s="138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</row>
    <row r="61" spans="1:46" ht="12" customHeight="1">
      <c r="A61" s="225"/>
      <c r="B61" s="227">
        <v>3</v>
      </c>
      <c r="C61" s="226"/>
      <c r="D61" s="226"/>
      <c r="E61" s="226">
        <f t="shared" si="26"/>
        <v>0</v>
      </c>
      <c r="F61" s="226"/>
      <c r="G61" s="226"/>
      <c r="H61" s="226">
        <f t="shared" si="27"/>
        <v>0</v>
      </c>
      <c r="I61" s="226"/>
      <c r="J61" s="226"/>
      <c r="K61" s="226">
        <f t="shared" si="28"/>
        <v>0</v>
      </c>
      <c r="L61" s="138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102"/>
    </row>
    <row r="62" spans="1:46" ht="12" customHeight="1">
      <c r="A62" s="225"/>
      <c r="B62" s="138" t="s">
        <v>459</v>
      </c>
      <c r="C62" s="226"/>
      <c r="D62" s="226"/>
      <c r="E62" s="226">
        <f t="shared" si="26"/>
        <v>0</v>
      </c>
      <c r="F62" s="226"/>
      <c r="G62" s="226"/>
      <c r="H62" s="226">
        <f t="shared" si="27"/>
        <v>0</v>
      </c>
      <c r="I62" s="226"/>
      <c r="J62" s="226"/>
      <c r="K62" s="226">
        <f t="shared" si="28"/>
        <v>0</v>
      </c>
      <c r="L62" s="138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  <c r="AA62" s="102"/>
      <c r="AB62" s="102"/>
      <c r="AC62" s="102"/>
      <c r="AD62" s="102"/>
      <c r="AE62" s="102"/>
      <c r="AF62" s="102"/>
      <c r="AG62" s="102"/>
      <c r="AH62" s="102"/>
      <c r="AI62" s="102"/>
      <c r="AJ62" s="102"/>
      <c r="AK62" s="102"/>
      <c r="AL62" s="102"/>
      <c r="AM62" s="102"/>
      <c r="AN62" s="102"/>
      <c r="AO62" s="102"/>
      <c r="AP62" s="102"/>
      <c r="AQ62" s="102"/>
      <c r="AR62" s="102"/>
      <c r="AS62" s="102"/>
      <c r="AT62" s="102"/>
    </row>
    <row r="63" spans="1:46" ht="12" customHeight="1">
      <c r="A63" s="225"/>
      <c r="B63" s="138"/>
      <c r="C63" s="226"/>
      <c r="D63" s="226"/>
      <c r="E63" s="226"/>
      <c r="F63" s="226"/>
      <c r="G63" s="226"/>
      <c r="H63" s="226"/>
      <c r="I63" s="226"/>
      <c r="J63" s="226"/>
      <c r="K63" s="226"/>
      <c r="L63" s="138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  <c r="AA63" s="102"/>
      <c r="AB63" s="102"/>
      <c r="AC63" s="102"/>
      <c r="AD63" s="102"/>
      <c r="AE63" s="102"/>
      <c r="AF63" s="102"/>
      <c r="AG63" s="102"/>
      <c r="AH63" s="102"/>
      <c r="AI63" s="102"/>
      <c r="AJ63" s="102"/>
      <c r="AK63" s="102"/>
      <c r="AL63" s="102"/>
      <c r="AM63" s="102"/>
      <c r="AN63" s="102"/>
      <c r="AO63" s="102"/>
      <c r="AP63" s="102"/>
      <c r="AQ63" s="102"/>
      <c r="AR63" s="102"/>
      <c r="AS63" s="102"/>
      <c r="AT63" s="102"/>
    </row>
    <row r="64" spans="1:46" ht="15.75" customHeight="1">
      <c r="A64" s="225"/>
      <c r="B64" s="138"/>
      <c r="C64" s="226"/>
      <c r="D64" s="226"/>
      <c r="E64" s="226"/>
      <c r="F64" s="226"/>
      <c r="G64" s="226"/>
      <c r="H64" s="226"/>
      <c r="I64" s="226"/>
      <c r="J64" s="226"/>
      <c r="K64" s="226"/>
      <c r="L64" s="138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  <c r="AA64" s="102"/>
      <c r="AB64" s="102"/>
      <c r="AC64" s="102"/>
      <c r="AD64" s="102"/>
      <c r="AE64" s="102"/>
      <c r="AF64" s="102"/>
      <c r="AG64" s="102"/>
      <c r="AH64" s="102"/>
      <c r="AI64" s="102"/>
      <c r="AJ64" s="102"/>
      <c r="AK64" s="102"/>
      <c r="AL64" s="102"/>
      <c r="AM64" s="102"/>
      <c r="AN64" s="102"/>
      <c r="AO64" s="102"/>
      <c r="AP64" s="102"/>
      <c r="AQ64" s="102"/>
      <c r="AR64" s="102"/>
      <c r="AS64" s="102"/>
      <c r="AT64" s="102"/>
    </row>
    <row r="65" spans="1:46" ht="15.75" customHeight="1">
      <c r="A65" s="230" t="s">
        <v>469</v>
      </c>
      <c r="B65" s="230"/>
      <c r="C65" s="231">
        <f t="shared" ref="C65:K65" si="29">SUM(C43:C64)</f>
        <v>0</v>
      </c>
      <c r="D65" s="231">
        <f t="shared" si="29"/>
        <v>0</v>
      </c>
      <c r="E65" s="231">
        <f t="shared" si="29"/>
        <v>0</v>
      </c>
      <c r="F65" s="231">
        <f t="shared" si="29"/>
        <v>0</v>
      </c>
      <c r="G65" s="231">
        <f t="shared" si="29"/>
        <v>0</v>
      </c>
      <c r="H65" s="231">
        <f t="shared" si="29"/>
        <v>0</v>
      </c>
      <c r="I65" s="231">
        <f t="shared" si="29"/>
        <v>0</v>
      </c>
      <c r="J65" s="231">
        <f t="shared" si="29"/>
        <v>0</v>
      </c>
      <c r="K65" s="231">
        <f t="shared" si="29"/>
        <v>0</v>
      </c>
      <c r="L65" s="138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  <c r="AM65" s="102"/>
      <c r="AN65" s="102"/>
      <c r="AO65" s="102"/>
      <c r="AP65" s="102"/>
      <c r="AQ65" s="102"/>
      <c r="AR65" s="102"/>
      <c r="AS65" s="102"/>
      <c r="AT65" s="102"/>
    </row>
    <row r="66" spans="1:46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</row>
    <row r="67" spans="1:46" ht="15.75" customHeight="1">
      <c r="A67" s="137" t="s">
        <v>470</v>
      </c>
      <c r="B67" s="137"/>
      <c r="C67" s="137"/>
      <c r="D67" s="137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</row>
    <row r="68" spans="1:46" ht="15.75" customHeight="1">
      <c r="A68" s="137" t="s">
        <v>471</v>
      </c>
      <c r="B68" s="137"/>
      <c r="C68" s="137"/>
      <c r="D68" s="137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</row>
    <row r="69" spans="1:46" ht="15.75" customHeight="1">
      <c r="A69" s="137"/>
      <c r="B69" s="137"/>
      <c r="C69" s="137"/>
      <c r="D69" s="137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</row>
    <row r="70" spans="1:46" ht="15.75" customHeight="1">
      <c r="A70" s="137"/>
      <c r="B70" s="137"/>
      <c r="C70" s="137"/>
      <c r="D70" s="137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</row>
    <row r="71" spans="1:46" ht="15.75" customHeight="1">
      <c r="A71" s="137"/>
      <c r="B71" s="137"/>
      <c r="C71" s="137"/>
      <c r="D71" s="137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</row>
    <row r="72" spans="1:46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</row>
    <row r="73" spans="1:46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O73" s="102"/>
      <c r="AP73" s="102"/>
      <c r="AQ73" s="102"/>
      <c r="AR73" s="102"/>
      <c r="AS73" s="102"/>
      <c r="AT73" s="102"/>
    </row>
    <row r="74" spans="1:46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</row>
    <row r="75" spans="1:46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  <c r="AN75" s="102"/>
      <c r="AO75" s="102"/>
      <c r="AP75" s="102"/>
      <c r="AQ75" s="102"/>
      <c r="AR75" s="102"/>
      <c r="AS75" s="102"/>
      <c r="AT75" s="102"/>
    </row>
    <row r="76" spans="1:46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102"/>
      <c r="AE76" s="102"/>
      <c r="AF76" s="102"/>
      <c r="AG76" s="102"/>
      <c r="AH76" s="102"/>
      <c r="AI76" s="102"/>
      <c r="AJ76" s="102"/>
      <c r="AK76" s="102"/>
      <c r="AL76" s="102"/>
      <c r="AM76" s="102"/>
      <c r="AN76" s="102"/>
      <c r="AO76" s="102"/>
      <c r="AP76" s="102"/>
      <c r="AQ76" s="102"/>
      <c r="AR76" s="102"/>
      <c r="AS76" s="102"/>
      <c r="AT76" s="102"/>
    </row>
    <row r="77" spans="1:46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  <c r="AE77" s="102"/>
      <c r="AF77" s="102"/>
      <c r="AG77" s="102"/>
      <c r="AH77" s="102"/>
      <c r="AI77" s="102"/>
      <c r="AJ77" s="102"/>
      <c r="AK77" s="102"/>
      <c r="AL77" s="102"/>
      <c r="AM77" s="102"/>
      <c r="AN77" s="102"/>
      <c r="AO77" s="102"/>
      <c r="AP77" s="102"/>
      <c r="AQ77" s="102"/>
      <c r="AR77" s="102"/>
      <c r="AS77" s="102"/>
      <c r="AT77" s="102"/>
    </row>
    <row r="78" spans="1:46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  <c r="AB78" s="102"/>
      <c r="AC78" s="102"/>
      <c r="AD78" s="102"/>
      <c r="AE78" s="102"/>
      <c r="AF78" s="102"/>
      <c r="AG78" s="102"/>
      <c r="AH78" s="102"/>
      <c r="AI78" s="102"/>
      <c r="AJ78" s="102"/>
      <c r="AK78" s="102"/>
      <c r="AL78" s="102"/>
      <c r="AM78" s="102"/>
      <c r="AN78" s="102"/>
      <c r="AO78" s="102"/>
      <c r="AP78" s="102"/>
      <c r="AQ78" s="102"/>
      <c r="AR78" s="102"/>
      <c r="AS78" s="102"/>
      <c r="AT78" s="102"/>
    </row>
    <row r="79" spans="1:46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  <c r="AC79" s="102"/>
      <c r="AD79" s="102"/>
      <c r="AE79" s="102"/>
      <c r="AF79" s="102"/>
      <c r="AG79" s="102"/>
      <c r="AH79" s="102"/>
      <c r="AI79" s="102"/>
      <c r="AJ79" s="102"/>
      <c r="AK79" s="102"/>
      <c r="AL79" s="102"/>
      <c r="AM79" s="102"/>
      <c r="AN79" s="102"/>
      <c r="AO79" s="102"/>
      <c r="AP79" s="102"/>
      <c r="AQ79" s="102"/>
      <c r="AR79" s="102"/>
      <c r="AS79" s="102"/>
      <c r="AT79" s="102"/>
    </row>
    <row r="80" spans="1:46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  <c r="AE80" s="102"/>
      <c r="AF80" s="102"/>
      <c r="AG80" s="102"/>
      <c r="AH80" s="102"/>
      <c r="AI80" s="102"/>
      <c r="AJ80" s="102"/>
      <c r="AK80" s="102"/>
      <c r="AL80" s="102"/>
      <c r="AM80" s="102"/>
      <c r="AN80" s="102"/>
      <c r="AO80" s="102"/>
      <c r="AP80" s="102"/>
      <c r="AQ80" s="102"/>
      <c r="AR80" s="102"/>
      <c r="AS80" s="102"/>
      <c r="AT80" s="102"/>
    </row>
    <row r="81" spans="1:46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  <c r="AC81" s="102"/>
      <c r="AD81" s="102"/>
      <c r="AE81" s="102"/>
      <c r="AF81" s="102"/>
      <c r="AG81" s="102"/>
      <c r="AH81" s="102"/>
      <c r="AI81" s="102"/>
      <c r="AJ81" s="102"/>
      <c r="AK81" s="102"/>
      <c r="AL81" s="102"/>
      <c r="AM81" s="102"/>
      <c r="AN81" s="102"/>
      <c r="AO81" s="102"/>
      <c r="AP81" s="102"/>
      <c r="AQ81" s="102"/>
      <c r="AR81" s="102"/>
      <c r="AS81" s="102"/>
      <c r="AT81" s="102"/>
    </row>
    <row r="82" spans="1:46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  <c r="AB82" s="102"/>
      <c r="AC82" s="102"/>
      <c r="AD82" s="102"/>
      <c r="AE82" s="102"/>
      <c r="AF82" s="102"/>
      <c r="AG82" s="102"/>
      <c r="AH82" s="102"/>
      <c r="AI82" s="102"/>
      <c r="AJ82" s="102"/>
      <c r="AK82" s="102"/>
      <c r="AL82" s="102"/>
      <c r="AM82" s="102"/>
      <c r="AN82" s="102"/>
      <c r="AO82" s="102"/>
      <c r="AP82" s="102"/>
      <c r="AQ82" s="102"/>
      <c r="AR82" s="102"/>
      <c r="AS82" s="102"/>
      <c r="AT82" s="102"/>
    </row>
    <row r="83" spans="1:46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/>
      <c r="AJ83" s="102"/>
      <c r="AK83" s="102"/>
      <c r="AL83" s="102"/>
      <c r="AM83" s="102"/>
      <c r="AN83" s="102"/>
      <c r="AO83" s="102"/>
      <c r="AP83" s="102"/>
      <c r="AQ83" s="102"/>
      <c r="AR83" s="102"/>
      <c r="AS83" s="102"/>
      <c r="AT83" s="102"/>
    </row>
    <row r="84" spans="1:46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</row>
    <row r="85" spans="1:46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  <c r="AM85" s="102"/>
      <c r="AN85" s="102"/>
      <c r="AO85" s="102"/>
      <c r="AP85" s="102"/>
      <c r="AQ85" s="102"/>
      <c r="AR85" s="102"/>
      <c r="AS85" s="102"/>
      <c r="AT85" s="102"/>
    </row>
    <row r="86" spans="1:46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  <c r="AM86" s="102"/>
      <c r="AN86" s="102"/>
      <c r="AO86" s="102"/>
      <c r="AP86" s="102"/>
      <c r="AQ86" s="102"/>
      <c r="AR86" s="102"/>
      <c r="AS86" s="102"/>
      <c r="AT86" s="102"/>
    </row>
    <row r="87" spans="1:46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  <c r="AM87" s="102"/>
      <c r="AN87" s="102"/>
      <c r="AO87" s="102"/>
      <c r="AP87" s="102"/>
      <c r="AQ87" s="102"/>
      <c r="AR87" s="102"/>
      <c r="AS87" s="102"/>
      <c r="AT87" s="102"/>
    </row>
    <row r="88" spans="1:46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</row>
    <row r="89" spans="1:46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  <c r="AM89" s="102"/>
      <c r="AN89" s="102"/>
      <c r="AO89" s="102"/>
      <c r="AP89" s="102"/>
      <c r="AQ89" s="102"/>
      <c r="AR89" s="102"/>
      <c r="AS89" s="102"/>
      <c r="AT89" s="102"/>
    </row>
    <row r="90" spans="1:46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  <c r="AM90" s="102"/>
      <c r="AN90" s="102"/>
      <c r="AO90" s="102"/>
      <c r="AP90" s="102"/>
      <c r="AQ90" s="102"/>
      <c r="AR90" s="102"/>
      <c r="AS90" s="102"/>
      <c r="AT90" s="102"/>
    </row>
    <row r="91" spans="1:46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  <c r="AM91" s="102"/>
      <c r="AN91" s="102"/>
      <c r="AO91" s="102"/>
      <c r="AP91" s="102"/>
      <c r="AQ91" s="102"/>
      <c r="AR91" s="102"/>
      <c r="AS91" s="102"/>
      <c r="AT91" s="102"/>
    </row>
    <row r="92" spans="1:46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/>
      <c r="AM92" s="102"/>
      <c r="AN92" s="102"/>
      <c r="AO92" s="102"/>
      <c r="AP92" s="102"/>
      <c r="AQ92" s="102"/>
      <c r="AR92" s="102"/>
      <c r="AS92" s="102"/>
      <c r="AT92" s="102"/>
    </row>
    <row r="93" spans="1:46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/>
      <c r="AM93" s="102"/>
      <c r="AN93" s="102"/>
      <c r="AO93" s="102"/>
      <c r="AP93" s="102"/>
      <c r="AQ93" s="102"/>
      <c r="AR93" s="102"/>
      <c r="AS93" s="102"/>
      <c r="AT93" s="102"/>
    </row>
    <row r="94" spans="1:46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  <c r="AB94" s="102"/>
      <c r="AC94" s="102"/>
      <c r="AD94" s="102"/>
      <c r="AE94" s="102"/>
      <c r="AF94" s="102"/>
      <c r="AG94" s="102"/>
      <c r="AH94" s="102"/>
      <c r="AI94" s="102"/>
      <c r="AJ94" s="102"/>
      <c r="AK94" s="102"/>
      <c r="AL94" s="102"/>
      <c r="AM94" s="102"/>
      <c r="AN94" s="102"/>
      <c r="AO94" s="102"/>
      <c r="AP94" s="102"/>
      <c r="AQ94" s="102"/>
      <c r="AR94" s="102"/>
      <c r="AS94" s="102"/>
      <c r="AT94" s="102"/>
    </row>
    <row r="95" spans="1:46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  <c r="AA95" s="102"/>
      <c r="AB95" s="102"/>
      <c r="AC95" s="102"/>
      <c r="AD95" s="102"/>
      <c r="AE95" s="102"/>
      <c r="AF95" s="102"/>
      <c r="AG95" s="102"/>
      <c r="AH95" s="102"/>
      <c r="AI95" s="102"/>
      <c r="AJ95" s="102"/>
      <c r="AK95" s="102"/>
      <c r="AL95" s="102"/>
      <c r="AM95" s="102"/>
      <c r="AN95" s="102"/>
      <c r="AO95" s="102"/>
      <c r="AP95" s="102"/>
      <c r="AQ95" s="102"/>
      <c r="AR95" s="102"/>
      <c r="AS95" s="102"/>
      <c r="AT95" s="102"/>
    </row>
    <row r="96" spans="1:4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  <c r="AB96" s="102"/>
      <c r="AC96" s="102"/>
      <c r="AD96" s="102"/>
      <c r="AE96" s="102"/>
      <c r="AF96" s="102"/>
      <c r="AG96" s="102"/>
      <c r="AH96" s="102"/>
      <c r="AI96" s="102"/>
      <c r="AJ96" s="102"/>
      <c r="AK96" s="102"/>
      <c r="AL96" s="102"/>
      <c r="AM96" s="102"/>
      <c r="AN96" s="102"/>
      <c r="AO96" s="102"/>
      <c r="AP96" s="102"/>
      <c r="AQ96" s="102"/>
      <c r="AR96" s="102"/>
      <c r="AS96" s="102"/>
      <c r="AT96" s="102"/>
    </row>
    <row r="97" spans="1:46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  <c r="AL97" s="102"/>
      <c r="AM97" s="102"/>
      <c r="AN97" s="102"/>
      <c r="AO97" s="102"/>
      <c r="AP97" s="102"/>
      <c r="AQ97" s="102"/>
      <c r="AR97" s="102"/>
      <c r="AS97" s="102"/>
      <c r="AT97" s="102"/>
    </row>
    <row r="98" spans="1:46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  <c r="AB98" s="102"/>
      <c r="AC98" s="102"/>
      <c r="AD98" s="102"/>
      <c r="AE98" s="102"/>
      <c r="AF98" s="102"/>
      <c r="AG98" s="102"/>
      <c r="AH98" s="102"/>
      <c r="AI98" s="102"/>
      <c r="AJ98" s="102"/>
      <c r="AK98" s="102"/>
      <c r="AL98" s="102"/>
      <c r="AM98" s="102"/>
      <c r="AN98" s="102"/>
      <c r="AO98" s="102"/>
      <c r="AP98" s="102"/>
      <c r="AQ98" s="102"/>
      <c r="AR98" s="102"/>
      <c r="AS98" s="102"/>
      <c r="AT98" s="102"/>
    </row>
    <row r="99" spans="1:46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</row>
    <row r="100" spans="1:46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  <c r="AC100" s="102"/>
      <c r="AD100" s="102"/>
      <c r="AE100" s="102"/>
      <c r="AF100" s="102"/>
      <c r="AG100" s="102"/>
      <c r="AH100" s="102"/>
      <c r="AI100" s="102"/>
      <c r="AJ100" s="102"/>
      <c r="AK100" s="102"/>
      <c r="AL100" s="102"/>
      <c r="AM100" s="102"/>
      <c r="AN100" s="102"/>
      <c r="AO100" s="102"/>
      <c r="AP100" s="102"/>
      <c r="AQ100" s="102"/>
      <c r="AR100" s="102"/>
      <c r="AS100" s="102"/>
      <c r="AT100" s="102"/>
    </row>
    <row r="101" spans="1:46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2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</row>
    <row r="102" spans="1:46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  <c r="AA102" s="102"/>
      <c r="AB102" s="102"/>
      <c r="AC102" s="102"/>
      <c r="AD102" s="102"/>
      <c r="AE102" s="102"/>
      <c r="AF102" s="102"/>
      <c r="AG102" s="102"/>
      <c r="AH102" s="102"/>
      <c r="AI102" s="102"/>
      <c r="AJ102" s="102"/>
      <c r="AK102" s="102"/>
      <c r="AL102" s="102"/>
      <c r="AM102" s="102"/>
      <c r="AN102" s="102"/>
      <c r="AO102" s="102"/>
      <c r="AP102" s="102"/>
      <c r="AQ102" s="102"/>
      <c r="AR102" s="102"/>
      <c r="AS102" s="102"/>
      <c r="AT102" s="102"/>
    </row>
    <row r="103" spans="1:46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  <c r="AD103" s="102"/>
      <c r="AE103" s="102"/>
      <c r="AF103" s="102"/>
      <c r="AG103" s="102"/>
      <c r="AH103" s="102"/>
      <c r="AI103" s="102"/>
      <c r="AJ103" s="102"/>
      <c r="AK103" s="102"/>
      <c r="AL103" s="102"/>
      <c r="AM103" s="102"/>
      <c r="AN103" s="102"/>
      <c r="AO103" s="102"/>
      <c r="AP103" s="102"/>
      <c r="AQ103" s="102"/>
      <c r="AR103" s="102"/>
      <c r="AS103" s="102"/>
      <c r="AT103" s="102"/>
    </row>
    <row r="104" spans="1:46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  <c r="AA104" s="102"/>
      <c r="AB104" s="102"/>
      <c r="AC104" s="102"/>
      <c r="AD104" s="102"/>
      <c r="AE104" s="102"/>
      <c r="AF104" s="102"/>
      <c r="AG104" s="102"/>
      <c r="AH104" s="102"/>
      <c r="AI104" s="102"/>
      <c r="AJ104" s="102"/>
      <c r="AK104" s="102"/>
      <c r="AL104" s="102"/>
      <c r="AM104" s="102"/>
      <c r="AN104" s="102"/>
      <c r="AO104" s="102"/>
      <c r="AP104" s="102"/>
      <c r="AQ104" s="102"/>
      <c r="AR104" s="102"/>
      <c r="AS104" s="102"/>
      <c r="AT104" s="102"/>
    </row>
    <row r="105" spans="1:46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  <c r="AD105" s="102"/>
      <c r="AE105" s="102"/>
      <c r="AF105" s="102"/>
      <c r="AG105" s="102"/>
      <c r="AH105" s="102"/>
      <c r="AI105" s="102"/>
      <c r="AJ105" s="102"/>
      <c r="AK105" s="102"/>
      <c r="AL105" s="102"/>
      <c r="AM105" s="102"/>
      <c r="AN105" s="102"/>
      <c r="AO105" s="102"/>
      <c r="AP105" s="102"/>
      <c r="AQ105" s="102"/>
      <c r="AR105" s="102"/>
      <c r="AS105" s="102"/>
      <c r="AT105" s="102"/>
    </row>
    <row r="106" spans="1:46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  <c r="AA106" s="102"/>
      <c r="AB106" s="102"/>
      <c r="AC106" s="102"/>
      <c r="AD106" s="102"/>
      <c r="AE106" s="102"/>
      <c r="AF106" s="102"/>
      <c r="AG106" s="102"/>
      <c r="AH106" s="102"/>
      <c r="AI106" s="102"/>
      <c r="AJ106" s="102"/>
      <c r="AK106" s="102"/>
      <c r="AL106" s="102"/>
      <c r="AM106" s="102"/>
      <c r="AN106" s="102"/>
      <c r="AO106" s="102"/>
      <c r="AP106" s="102"/>
      <c r="AQ106" s="102"/>
      <c r="AR106" s="102"/>
      <c r="AS106" s="102"/>
      <c r="AT106" s="102"/>
    </row>
    <row r="107" spans="1:46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  <c r="AE107" s="102"/>
      <c r="AF107" s="102"/>
      <c r="AG107" s="102"/>
      <c r="AH107" s="102"/>
      <c r="AI107" s="102"/>
      <c r="AJ107" s="102"/>
      <c r="AK107" s="102"/>
      <c r="AL107" s="102"/>
      <c r="AM107" s="102"/>
      <c r="AN107" s="102"/>
      <c r="AO107" s="102"/>
      <c r="AP107" s="102"/>
      <c r="AQ107" s="102"/>
      <c r="AR107" s="102"/>
      <c r="AS107" s="102"/>
      <c r="AT107" s="102"/>
    </row>
    <row r="108" spans="1:46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  <c r="AA108" s="102"/>
      <c r="AB108" s="102"/>
      <c r="AC108" s="102"/>
      <c r="AD108" s="102"/>
      <c r="AE108" s="102"/>
      <c r="AF108" s="102"/>
      <c r="AG108" s="102"/>
      <c r="AH108" s="102"/>
      <c r="AI108" s="102"/>
      <c r="AJ108" s="102"/>
      <c r="AK108" s="102"/>
      <c r="AL108" s="102"/>
      <c r="AM108" s="102"/>
      <c r="AN108" s="102"/>
      <c r="AO108" s="102"/>
      <c r="AP108" s="102"/>
      <c r="AQ108" s="102"/>
      <c r="AR108" s="102"/>
      <c r="AS108" s="102"/>
      <c r="AT108" s="102"/>
    </row>
    <row r="109" spans="1:46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  <c r="AA109" s="102"/>
      <c r="AB109" s="102"/>
      <c r="AC109" s="102"/>
      <c r="AD109" s="102"/>
      <c r="AE109" s="102"/>
      <c r="AF109" s="102"/>
      <c r="AG109" s="102"/>
      <c r="AH109" s="102"/>
      <c r="AI109" s="102"/>
      <c r="AJ109" s="102"/>
      <c r="AK109" s="102"/>
      <c r="AL109" s="102"/>
      <c r="AM109" s="102"/>
      <c r="AN109" s="102"/>
      <c r="AO109" s="102"/>
      <c r="AP109" s="102"/>
      <c r="AQ109" s="102"/>
      <c r="AR109" s="102"/>
      <c r="AS109" s="102"/>
      <c r="AT109" s="102"/>
    </row>
    <row r="110" spans="1:46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  <c r="AA110" s="102"/>
      <c r="AB110" s="102"/>
      <c r="AC110" s="102"/>
      <c r="AD110" s="102"/>
      <c r="AE110" s="102"/>
      <c r="AF110" s="102"/>
      <c r="AG110" s="102"/>
      <c r="AH110" s="102"/>
      <c r="AI110" s="102"/>
      <c r="AJ110" s="102"/>
      <c r="AK110" s="102"/>
      <c r="AL110" s="102"/>
      <c r="AM110" s="102"/>
      <c r="AN110" s="102"/>
      <c r="AO110" s="102"/>
      <c r="AP110" s="102"/>
      <c r="AQ110" s="102"/>
      <c r="AR110" s="102"/>
      <c r="AS110" s="102"/>
      <c r="AT110" s="102"/>
    </row>
    <row r="111" spans="1:46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  <c r="AA111" s="102"/>
      <c r="AB111" s="102"/>
      <c r="AC111" s="102"/>
      <c r="AD111" s="102"/>
      <c r="AE111" s="102"/>
      <c r="AF111" s="102"/>
      <c r="AG111" s="102"/>
      <c r="AH111" s="102"/>
      <c r="AI111" s="102"/>
      <c r="AJ111" s="102"/>
      <c r="AK111" s="102"/>
      <c r="AL111" s="102"/>
      <c r="AM111" s="102"/>
      <c r="AN111" s="102"/>
      <c r="AO111" s="102"/>
      <c r="AP111" s="102"/>
      <c r="AQ111" s="102"/>
      <c r="AR111" s="102"/>
      <c r="AS111" s="102"/>
      <c r="AT111" s="102"/>
    </row>
    <row r="112" spans="1:46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  <c r="AA112" s="102"/>
      <c r="AB112" s="102"/>
      <c r="AC112" s="102"/>
      <c r="AD112" s="102"/>
      <c r="AE112" s="102"/>
      <c r="AF112" s="102"/>
      <c r="AG112" s="102"/>
      <c r="AH112" s="102"/>
      <c r="AI112" s="102"/>
      <c r="AJ112" s="102"/>
      <c r="AK112" s="102"/>
      <c r="AL112" s="102"/>
      <c r="AM112" s="102"/>
      <c r="AN112" s="102"/>
      <c r="AO112" s="102"/>
      <c r="AP112" s="102"/>
      <c r="AQ112" s="102"/>
      <c r="AR112" s="102"/>
      <c r="AS112" s="102"/>
      <c r="AT112" s="102"/>
    </row>
    <row r="113" spans="1:46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</row>
    <row r="114" spans="1:46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</row>
    <row r="115" spans="1:46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</row>
    <row r="116" spans="1:46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</row>
    <row r="117" spans="1:46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</row>
    <row r="118" spans="1:46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  <c r="AA118" s="102"/>
      <c r="AB118" s="102"/>
      <c r="AC118" s="102"/>
      <c r="AD118" s="102"/>
      <c r="AE118" s="102"/>
      <c r="AF118" s="102"/>
      <c r="AG118" s="102"/>
      <c r="AH118" s="102"/>
      <c r="AI118" s="102"/>
      <c r="AJ118" s="102"/>
      <c r="AK118" s="102"/>
      <c r="AL118" s="102"/>
      <c r="AM118" s="102"/>
      <c r="AN118" s="102"/>
      <c r="AO118" s="102"/>
      <c r="AP118" s="102"/>
      <c r="AQ118" s="102"/>
      <c r="AR118" s="102"/>
      <c r="AS118" s="102"/>
      <c r="AT118" s="102"/>
    </row>
    <row r="119" spans="1:46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  <c r="AN119" s="102"/>
      <c r="AO119" s="102"/>
      <c r="AP119" s="102"/>
      <c r="AQ119" s="102"/>
      <c r="AR119" s="102"/>
      <c r="AS119" s="102"/>
      <c r="AT119" s="102"/>
    </row>
    <row r="120" spans="1:46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  <c r="AA120" s="102"/>
      <c r="AB120" s="102"/>
      <c r="AC120" s="102"/>
      <c r="AD120" s="102"/>
      <c r="AE120" s="102"/>
      <c r="AF120" s="102"/>
      <c r="AG120" s="102"/>
      <c r="AH120" s="102"/>
      <c r="AI120" s="102"/>
      <c r="AJ120" s="102"/>
      <c r="AK120" s="102"/>
      <c r="AL120" s="102"/>
      <c r="AM120" s="102"/>
      <c r="AN120" s="102"/>
      <c r="AO120" s="102"/>
      <c r="AP120" s="102"/>
      <c r="AQ120" s="102"/>
      <c r="AR120" s="102"/>
      <c r="AS120" s="102"/>
      <c r="AT120" s="102"/>
    </row>
    <row r="121" spans="1:46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  <c r="AA121" s="102"/>
      <c r="AB121" s="102"/>
      <c r="AC121" s="102"/>
      <c r="AD121" s="102"/>
      <c r="AE121" s="102"/>
      <c r="AF121" s="102"/>
      <c r="AG121" s="102"/>
      <c r="AH121" s="102"/>
      <c r="AI121" s="102"/>
      <c r="AJ121" s="102"/>
      <c r="AK121" s="102"/>
      <c r="AL121" s="102"/>
      <c r="AM121" s="102"/>
      <c r="AN121" s="102"/>
      <c r="AO121" s="102"/>
      <c r="AP121" s="102"/>
      <c r="AQ121" s="102"/>
      <c r="AR121" s="102"/>
      <c r="AS121" s="102"/>
      <c r="AT121" s="102"/>
    </row>
    <row r="122" spans="1:46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  <c r="AA122" s="102"/>
      <c r="AB122" s="102"/>
      <c r="AC122" s="102"/>
      <c r="AD122" s="102"/>
      <c r="AE122" s="102"/>
      <c r="AF122" s="102"/>
      <c r="AG122" s="102"/>
      <c r="AH122" s="102"/>
      <c r="AI122" s="102"/>
      <c r="AJ122" s="102"/>
      <c r="AK122" s="102"/>
      <c r="AL122" s="102"/>
      <c r="AM122" s="102"/>
      <c r="AN122" s="102"/>
      <c r="AO122" s="102"/>
      <c r="AP122" s="102"/>
      <c r="AQ122" s="102"/>
      <c r="AR122" s="102"/>
      <c r="AS122" s="102"/>
      <c r="AT122" s="102"/>
    </row>
    <row r="123" spans="1:46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  <c r="AB123" s="102"/>
      <c r="AC123" s="102"/>
      <c r="AD123" s="102"/>
      <c r="AE123" s="102"/>
      <c r="AF123" s="102"/>
      <c r="AG123" s="102"/>
      <c r="AH123" s="102"/>
      <c r="AI123" s="102"/>
      <c r="AJ123" s="102"/>
      <c r="AK123" s="102"/>
      <c r="AL123" s="102"/>
      <c r="AM123" s="102"/>
      <c r="AN123" s="102"/>
      <c r="AO123" s="102"/>
      <c r="AP123" s="102"/>
      <c r="AQ123" s="102"/>
      <c r="AR123" s="102"/>
      <c r="AS123" s="102"/>
      <c r="AT123" s="102"/>
    </row>
    <row r="124" spans="1:46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  <c r="AA124" s="102"/>
      <c r="AB124" s="102"/>
      <c r="AC124" s="102"/>
      <c r="AD124" s="102"/>
      <c r="AE124" s="102"/>
      <c r="AF124" s="102"/>
      <c r="AG124" s="102"/>
      <c r="AH124" s="102"/>
      <c r="AI124" s="102"/>
      <c r="AJ124" s="102"/>
      <c r="AK124" s="102"/>
      <c r="AL124" s="102"/>
      <c r="AM124" s="102"/>
      <c r="AN124" s="102"/>
      <c r="AO124" s="102"/>
      <c r="AP124" s="102"/>
      <c r="AQ124" s="102"/>
      <c r="AR124" s="102"/>
      <c r="AS124" s="102"/>
      <c r="AT124" s="102"/>
    </row>
    <row r="125" spans="1:46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  <c r="AA125" s="102"/>
      <c r="AB125" s="102"/>
      <c r="AC125" s="102"/>
      <c r="AD125" s="102"/>
      <c r="AE125" s="102"/>
      <c r="AF125" s="102"/>
      <c r="AG125" s="102"/>
      <c r="AH125" s="102"/>
      <c r="AI125" s="102"/>
      <c r="AJ125" s="102"/>
      <c r="AK125" s="102"/>
      <c r="AL125" s="102"/>
      <c r="AM125" s="102"/>
      <c r="AN125" s="102"/>
      <c r="AO125" s="102"/>
      <c r="AP125" s="102"/>
      <c r="AQ125" s="102"/>
      <c r="AR125" s="102"/>
      <c r="AS125" s="102"/>
      <c r="AT125" s="102"/>
    </row>
    <row r="126" spans="1:46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  <c r="AA126" s="102"/>
      <c r="AB126" s="102"/>
      <c r="AC126" s="102"/>
      <c r="AD126" s="102"/>
      <c r="AE126" s="102"/>
      <c r="AF126" s="102"/>
      <c r="AG126" s="102"/>
      <c r="AH126" s="102"/>
      <c r="AI126" s="102"/>
      <c r="AJ126" s="102"/>
      <c r="AK126" s="102"/>
      <c r="AL126" s="102"/>
      <c r="AM126" s="102"/>
      <c r="AN126" s="102"/>
      <c r="AO126" s="102"/>
      <c r="AP126" s="102"/>
      <c r="AQ126" s="102"/>
      <c r="AR126" s="102"/>
      <c r="AS126" s="102"/>
      <c r="AT126" s="102"/>
    </row>
    <row r="127" spans="1:46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  <c r="AL127" s="102"/>
      <c r="AM127" s="102"/>
      <c r="AN127" s="102"/>
      <c r="AO127" s="102"/>
      <c r="AP127" s="102"/>
      <c r="AQ127" s="102"/>
      <c r="AR127" s="102"/>
      <c r="AS127" s="102"/>
      <c r="AT127" s="102"/>
    </row>
    <row r="128" spans="1:46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  <c r="AB128" s="102"/>
      <c r="AC128" s="102"/>
      <c r="AD128" s="102"/>
      <c r="AE128" s="102"/>
      <c r="AF128" s="102"/>
      <c r="AG128" s="102"/>
      <c r="AH128" s="102"/>
      <c r="AI128" s="102"/>
      <c r="AJ128" s="102"/>
      <c r="AK128" s="102"/>
      <c r="AL128" s="102"/>
      <c r="AM128" s="102"/>
      <c r="AN128" s="102"/>
      <c r="AO128" s="102"/>
      <c r="AP128" s="102"/>
      <c r="AQ128" s="102"/>
      <c r="AR128" s="102"/>
      <c r="AS128" s="102"/>
      <c r="AT128" s="102"/>
    </row>
    <row r="129" spans="1:46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  <c r="AA129" s="102"/>
      <c r="AB129" s="102"/>
      <c r="AC129" s="102"/>
      <c r="AD129" s="102"/>
      <c r="AE129" s="102"/>
      <c r="AF129" s="102"/>
      <c r="AG129" s="102"/>
      <c r="AH129" s="102"/>
      <c r="AI129" s="102"/>
      <c r="AJ129" s="102"/>
      <c r="AK129" s="102"/>
      <c r="AL129" s="102"/>
      <c r="AM129" s="102"/>
      <c r="AN129" s="102"/>
      <c r="AO129" s="102"/>
      <c r="AP129" s="102"/>
      <c r="AQ129" s="102"/>
      <c r="AR129" s="102"/>
      <c r="AS129" s="102"/>
      <c r="AT129" s="102"/>
    </row>
    <row r="130" spans="1:46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  <c r="AB130" s="102"/>
      <c r="AC130" s="102"/>
      <c r="AD130" s="102"/>
      <c r="AE130" s="102"/>
      <c r="AF130" s="102"/>
      <c r="AG130" s="102"/>
      <c r="AH130" s="102"/>
      <c r="AI130" s="102"/>
      <c r="AJ130" s="102"/>
      <c r="AK130" s="102"/>
      <c r="AL130" s="102"/>
      <c r="AM130" s="102"/>
      <c r="AN130" s="102"/>
      <c r="AO130" s="102"/>
      <c r="AP130" s="102"/>
      <c r="AQ130" s="102"/>
      <c r="AR130" s="102"/>
      <c r="AS130" s="102"/>
      <c r="AT130" s="102"/>
    </row>
    <row r="131" spans="1:46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2"/>
      <c r="AP131" s="102"/>
      <c r="AQ131" s="102"/>
      <c r="AR131" s="102"/>
      <c r="AS131" s="102"/>
      <c r="AT131" s="102"/>
    </row>
    <row r="132" spans="1:46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  <c r="AA132" s="102"/>
      <c r="AB132" s="102"/>
      <c r="AC132" s="102"/>
      <c r="AD132" s="102"/>
      <c r="AE132" s="102"/>
      <c r="AF132" s="102"/>
      <c r="AG132" s="102"/>
      <c r="AH132" s="102"/>
      <c r="AI132" s="102"/>
      <c r="AJ132" s="102"/>
      <c r="AK132" s="102"/>
      <c r="AL132" s="102"/>
      <c r="AM132" s="102"/>
      <c r="AN132" s="102"/>
      <c r="AO132" s="102"/>
      <c r="AP132" s="102"/>
      <c r="AQ132" s="102"/>
      <c r="AR132" s="102"/>
      <c r="AS132" s="102"/>
      <c r="AT132" s="102"/>
    </row>
    <row r="133" spans="1:46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  <c r="AA133" s="102"/>
      <c r="AB133" s="102"/>
      <c r="AC133" s="102"/>
      <c r="AD133" s="102"/>
      <c r="AE133" s="102"/>
      <c r="AF133" s="102"/>
      <c r="AG133" s="102"/>
      <c r="AH133" s="102"/>
      <c r="AI133" s="102"/>
      <c r="AJ133" s="102"/>
      <c r="AK133" s="102"/>
      <c r="AL133" s="102"/>
      <c r="AM133" s="102"/>
      <c r="AN133" s="102"/>
      <c r="AO133" s="102"/>
      <c r="AP133" s="102"/>
      <c r="AQ133" s="102"/>
      <c r="AR133" s="102"/>
      <c r="AS133" s="102"/>
      <c r="AT133" s="102"/>
    </row>
    <row r="134" spans="1:46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  <c r="AA134" s="102"/>
      <c r="AB134" s="102"/>
      <c r="AC134" s="102"/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S134" s="102"/>
      <c r="AT134" s="102"/>
    </row>
    <row r="135" spans="1:46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  <c r="AA135" s="102"/>
      <c r="AB135" s="102"/>
      <c r="AC135" s="102"/>
      <c r="AD135" s="102"/>
      <c r="AE135" s="102"/>
      <c r="AF135" s="102"/>
      <c r="AG135" s="102"/>
      <c r="AH135" s="102"/>
      <c r="AI135" s="102"/>
      <c r="AJ135" s="102"/>
      <c r="AK135" s="102"/>
      <c r="AL135" s="102"/>
      <c r="AM135" s="102"/>
      <c r="AN135" s="102"/>
      <c r="AO135" s="102"/>
      <c r="AP135" s="102"/>
      <c r="AQ135" s="102"/>
      <c r="AR135" s="102"/>
      <c r="AS135" s="102"/>
      <c r="AT135" s="102"/>
    </row>
    <row r="136" spans="1:46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</row>
    <row r="137" spans="1:46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  <c r="AM137" s="102"/>
      <c r="AN137" s="102"/>
      <c r="AO137" s="102"/>
      <c r="AP137" s="102"/>
      <c r="AQ137" s="102"/>
      <c r="AR137" s="102"/>
      <c r="AS137" s="102"/>
      <c r="AT137" s="102"/>
    </row>
    <row r="138" spans="1:46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  <c r="AB138" s="102"/>
      <c r="AC138" s="102"/>
      <c r="AD138" s="102"/>
      <c r="AE138" s="102"/>
      <c r="AF138" s="102"/>
      <c r="AG138" s="102"/>
      <c r="AH138" s="102"/>
      <c r="AI138" s="102"/>
      <c r="AJ138" s="102"/>
      <c r="AK138" s="102"/>
      <c r="AL138" s="102"/>
      <c r="AM138" s="102"/>
      <c r="AN138" s="102"/>
      <c r="AO138" s="102"/>
      <c r="AP138" s="102"/>
      <c r="AQ138" s="102"/>
      <c r="AR138" s="102"/>
      <c r="AS138" s="102"/>
      <c r="AT138" s="102"/>
    </row>
    <row r="139" spans="1:46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2"/>
      <c r="AP139" s="102"/>
      <c r="AQ139" s="102"/>
      <c r="AR139" s="102"/>
      <c r="AS139" s="102"/>
      <c r="AT139" s="102"/>
    </row>
    <row r="140" spans="1:46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  <c r="AA140" s="102"/>
      <c r="AB140" s="102"/>
      <c r="AC140" s="102"/>
      <c r="AD140" s="102"/>
      <c r="AE140" s="102"/>
      <c r="AF140" s="102"/>
      <c r="AG140" s="102"/>
      <c r="AH140" s="102"/>
      <c r="AI140" s="102"/>
      <c r="AJ140" s="102"/>
      <c r="AK140" s="102"/>
      <c r="AL140" s="102"/>
      <c r="AM140" s="102"/>
      <c r="AN140" s="102"/>
      <c r="AO140" s="102"/>
      <c r="AP140" s="102"/>
      <c r="AQ140" s="102"/>
      <c r="AR140" s="102"/>
      <c r="AS140" s="102"/>
      <c r="AT140" s="102"/>
    </row>
    <row r="141" spans="1:46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  <c r="AF141" s="102"/>
      <c r="AG141" s="102"/>
      <c r="AH141" s="102"/>
      <c r="AI141" s="102"/>
      <c r="AJ141" s="102"/>
      <c r="AK141" s="102"/>
      <c r="AL141" s="102"/>
      <c r="AM141" s="102"/>
      <c r="AN141" s="102"/>
      <c r="AO141" s="102"/>
      <c r="AP141" s="102"/>
      <c r="AQ141" s="102"/>
      <c r="AR141" s="102"/>
      <c r="AS141" s="102"/>
      <c r="AT141" s="102"/>
    </row>
    <row r="142" spans="1:46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  <c r="AF142" s="102"/>
      <c r="AG142" s="102"/>
      <c r="AH142" s="102"/>
      <c r="AI142" s="102"/>
      <c r="AJ142" s="102"/>
      <c r="AK142" s="102"/>
      <c r="AL142" s="102"/>
      <c r="AM142" s="102"/>
      <c r="AN142" s="102"/>
      <c r="AO142" s="102"/>
      <c r="AP142" s="102"/>
      <c r="AQ142" s="102"/>
      <c r="AR142" s="102"/>
      <c r="AS142" s="102"/>
      <c r="AT142" s="102"/>
    </row>
    <row r="143" spans="1:46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  <c r="AF143" s="102"/>
      <c r="AG143" s="102"/>
      <c r="AH143" s="102"/>
      <c r="AI143" s="102"/>
      <c r="AJ143" s="102"/>
      <c r="AK143" s="102"/>
      <c r="AL143" s="102"/>
      <c r="AM143" s="102"/>
      <c r="AN143" s="102"/>
      <c r="AO143" s="102"/>
      <c r="AP143" s="102"/>
      <c r="AQ143" s="102"/>
      <c r="AR143" s="102"/>
      <c r="AS143" s="102"/>
      <c r="AT143" s="102"/>
    </row>
    <row r="144" spans="1:46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  <c r="AF144" s="102"/>
      <c r="AG144" s="102"/>
      <c r="AH144" s="102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102"/>
      <c r="AS144" s="102"/>
      <c r="AT144" s="102"/>
    </row>
    <row r="145" spans="1:46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M145" s="102"/>
      <c r="AN145" s="102"/>
      <c r="AO145" s="102"/>
      <c r="AP145" s="102"/>
      <c r="AQ145" s="102"/>
      <c r="AR145" s="102"/>
      <c r="AS145" s="102"/>
      <c r="AT145" s="102"/>
    </row>
    <row r="146" spans="1:46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  <c r="AM146" s="102"/>
      <c r="AN146" s="102"/>
      <c r="AO146" s="102"/>
      <c r="AP146" s="102"/>
      <c r="AQ146" s="102"/>
      <c r="AR146" s="102"/>
      <c r="AS146" s="102"/>
      <c r="AT146" s="102"/>
    </row>
    <row r="147" spans="1:46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102"/>
      <c r="AO147" s="102"/>
      <c r="AP147" s="102"/>
      <c r="AQ147" s="102"/>
      <c r="AR147" s="102"/>
      <c r="AS147" s="102"/>
      <c r="AT147" s="102"/>
    </row>
    <row r="148" spans="1:46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  <c r="AA148" s="102"/>
      <c r="AB148" s="102"/>
      <c r="AC148" s="102"/>
      <c r="AD148" s="102"/>
      <c r="AE148" s="102"/>
      <c r="AF148" s="102"/>
      <c r="AG148" s="102"/>
      <c r="AH148" s="102"/>
      <c r="AI148" s="102"/>
      <c r="AJ148" s="102"/>
      <c r="AK148" s="102"/>
      <c r="AL148" s="102"/>
      <c r="AM148" s="102"/>
      <c r="AN148" s="102"/>
      <c r="AO148" s="102"/>
      <c r="AP148" s="102"/>
      <c r="AQ148" s="102"/>
      <c r="AR148" s="102"/>
      <c r="AS148" s="102"/>
      <c r="AT148" s="102"/>
    </row>
    <row r="149" spans="1:46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  <c r="AA149" s="102"/>
      <c r="AB149" s="102"/>
      <c r="AC149" s="102"/>
      <c r="AD149" s="102"/>
      <c r="AE149" s="102"/>
      <c r="AF149" s="102"/>
      <c r="AG149" s="102"/>
      <c r="AH149" s="102"/>
      <c r="AI149" s="102"/>
      <c r="AJ149" s="102"/>
      <c r="AK149" s="102"/>
      <c r="AL149" s="102"/>
      <c r="AM149" s="102"/>
      <c r="AN149" s="102"/>
      <c r="AO149" s="102"/>
      <c r="AP149" s="102"/>
      <c r="AQ149" s="102"/>
      <c r="AR149" s="102"/>
      <c r="AS149" s="102"/>
      <c r="AT149" s="102"/>
    </row>
    <row r="150" spans="1:46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  <c r="AA150" s="102"/>
      <c r="AB150" s="102"/>
      <c r="AC150" s="102"/>
      <c r="AD150" s="102"/>
      <c r="AE150" s="102"/>
      <c r="AF150" s="102"/>
      <c r="AG150" s="102"/>
      <c r="AH150" s="102"/>
      <c r="AI150" s="102"/>
      <c r="AJ150" s="102"/>
      <c r="AK150" s="102"/>
      <c r="AL150" s="102"/>
      <c r="AM150" s="102"/>
      <c r="AN150" s="102"/>
      <c r="AO150" s="102"/>
      <c r="AP150" s="102"/>
      <c r="AQ150" s="102"/>
      <c r="AR150" s="102"/>
      <c r="AS150" s="102"/>
      <c r="AT150" s="102"/>
    </row>
    <row r="151" spans="1:46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  <c r="AA151" s="102"/>
      <c r="AB151" s="102"/>
      <c r="AC151" s="102"/>
      <c r="AD151" s="102"/>
      <c r="AE151" s="102"/>
      <c r="AF151" s="102"/>
      <c r="AG151" s="102"/>
      <c r="AH151" s="102"/>
      <c r="AI151" s="102"/>
      <c r="AJ151" s="102"/>
      <c r="AK151" s="102"/>
      <c r="AL151" s="102"/>
      <c r="AM151" s="102"/>
      <c r="AN151" s="102"/>
      <c r="AO151" s="102"/>
      <c r="AP151" s="102"/>
      <c r="AQ151" s="102"/>
      <c r="AR151" s="102"/>
      <c r="AS151" s="102"/>
      <c r="AT151" s="102"/>
    </row>
    <row r="152" spans="1:46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  <c r="AA152" s="102"/>
      <c r="AB152" s="102"/>
      <c r="AC152" s="102"/>
      <c r="AD152" s="102"/>
      <c r="AE152" s="102"/>
      <c r="AF152" s="102"/>
      <c r="AG152" s="102"/>
      <c r="AH152" s="102"/>
      <c r="AI152" s="102"/>
      <c r="AJ152" s="102"/>
      <c r="AK152" s="102"/>
      <c r="AL152" s="102"/>
      <c r="AM152" s="102"/>
      <c r="AN152" s="102"/>
      <c r="AO152" s="102"/>
      <c r="AP152" s="102"/>
      <c r="AQ152" s="102"/>
      <c r="AR152" s="102"/>
      <c r="AS152" s="102"/>
      <c r="AT152" s="102"/>
    </row>
    <row r="153" spans="1:46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  <c r="AA153" s="102"/>
      <c r="AB153" s="102"/>
      <c r="AC153" s="102"/>
      <c r="AD153" s="102"/>
      <c r="AE153" s="102"/>
      <c r="AF153" s="102"/>
      <c r="AG153" s="102"/>
      <c r="AH153" s="102"/>
      <c r="AI153" s="102"/>
      <c r="AJ153" s="102"/>
      <c r="AK153" s="102"/>
      <c r="AL153" s="102"/>
      <c r="AM153" s="102"/>
      <c r="AN153" s="102"/>
      <c r="AO153" s="102"/>
      <c r="AP153" s="102"/>
      <c r="AQ153" s="102"/>
      <c r="AR153" s="102"/>
      <c r="AS153" s="102"/>
      <c r="AT153" s="102"/>
    </row>
    <row r="154" spans="1:46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  <c r="AA154" s="102"/>
      <c r="AB154" s="102"/>
      <c r="AC154" s="102"/>
      <c r="AD154" s="102"/>
      <c r="AE154" s="102"/>
      <c r="AF154" s="102"/>
      <c r="AG154" s="102"/>
      <c r="AH154" s="102"/>
      <c r="AI154" s="102"/>
      <c r="AJ154" s="102"/>
      <c r="AK154" s="102"/>
      <c r="AL154" s="102"/>
      <c r="AM154" s="102"/>
      <c r="AN154" s="102"/>
      <c r="AO154" s="102"/>
      <c r="AP154" s="102"/>
      <c r="AQ154" s="102"/>
      <c r="AR154" s="102"/>
      <c r="AS154" s="102"/>
      <c r="AT154" s="102"/>
    </row>
    <row r="155" spans="1:46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  <c r="AA155" s="102"/>
      <c r="AB155" s="102"/>
      <c r="AC155" s="102"/>
      <c r="AD155" s="102"/>
      <c r="AE155" s="102"/>
      <c r="AF155" s="102"/>
      <c r="AG155" s="102"/>
      <c r="AH155" s="102"/>
      <c r="AI155" s="102"/>
      <c r="AJ155" s="102"/>
      <c r="AK155" s="102"/>
      <c r="AL155" s="102"/>
      <c r="AM155" s="102"/>
      <c r="AN155" s="102"/>
      <c r="AO155" s="102"/>
      <c r="AP155" s="102"/>
      <c r="AQ155" s="102"/>
      <c r="AR155" s="102"/>
      <c r="AS155" s="102"/>
      <c r="AT155" s="102"/>
    </row>
    <row r="156" spans="1:46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  <c r="AA156" s="102"/>
      <c r="AB156" s="102"/>
      <c r="AC156" s="102"/>
      <c r="AD156" s="102"/>
      <c r="AE156" s="102"/>
      <c r="AF156" s="102"/>
      <c r="AG156" s="102"/>
      <c r="AH156" s="102"/>
      <c r="AI156" s="102"/>
      <c r="AJ156" s="102"/>
      <c r="AK156" s="102"/>
      <c r="AL156" s="102"/>
      <c r="AM156" s="102"/>
      <c r="AN156" s="102"/>
      <c r="AO156" s="102"/>
      <c r="AP156" s="102"/>
      <c r="AQ156" s="102"/>
      <c r="AR156" s="102"/>
      <c r="AS156" s="102"/>
      <c r="AT156" s="102"/>
    </row>
    <row r="157" spans="1:46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  <c r="AA157" s="102"/>
      <c r="AB157" s="102"/>
      <c r="AC157" s="102"/>
      <c r="AD157" s="102"/>
      <c r="AE157" s="102"/>
      <c r="AF157" s="102"/>
      <c r="AG157" s="102"/>
      <c r="AH157" s="102"/>
      <c r="AI157" s="102"/>
      <c r="AJ157" s="102"/>
      <c r="AK157" s="102"/>
      <c r="AL157" s="102"/>
      <c r="AM157" s="102"/>
      <c r="AN157" s="102"/>
      <c r="AO157" s="102"/>
      <c r="AP157" s="102"/>
      <c r="AQ157" s="102"/>
      <c r="AR157" s="102"/>
      <c r="AS157" s="102"/>
      <c r="AT157" s="102"/>
    </row>
    <row r="158" spans="1:46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  <c r="AA158" s="102"/>
      <c r="AB158" s="102"/>
      <c r="AC158" s="102"/>
      <c r="AD158" s="102"/>
      <c r="AE158" s="102"/>
      <c r="AF158" s="102"/>
      <c r="AG158" s="102"/>
      <c r="AH158" s="102"/>
      <c r="AI158" s="102"/>
      <c r="AJ158" s="102"/>
      <c r="AK158" s="102"/>
      <c r="AL158" s="102"/>
      <c r="AM158" s="102"/>
      <c r="AN158" s="102"/>
      <c r="AO158" s="102"/>
      <c r="AP158" s="102"/>
      <c r="AQ158" s="102"/>
      <c r="AR158" s="102"/>
      <c r="AS158" s="102"/>
      <c r="AT158" s="102"/>
    </row>
    <row r="159" spans="1:46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  <c r="AB159" s="102"/>
      <c r="AC159" s="102"/>
      <c r="AD159" s="102"/>
      <c r="AE159" s="102"/>
      <c r="AF159" s="102"/>
      <c r="AG159" s="102"/>
      <c r="AH159" s="102"/>
      <c r="AI159" s="102"/>
      <c r="AJ159" s="102"/>
      <c r="AK159" s="102"/>
      <c r="AL159" s="102"/>
      <c r="AM159" s="102"/>
      <c r="AN159" s="102"/>
      <c r="AO159" s="102"/>
      <c r="AP159" s="102"/>
      <c r="AQ159" s="102"/>
      <c r="AR159" s="102"/>
      <c r="AS159" s="102"/>
      <c r="AT159" s="102"/>
    </row>
    <row r="160" spans="1:46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  <c r="AA160" s="102"/>
      <c r="AB160" s="102"/>
      <c r="AC160" s="102"/>
      <c r="AD160" s="102"/>
      <c r="AE160" s="102"/>
      <c r="AF160" s="102"/>
      <c r="AG160" s="102"/>
      <c r="AH160" s="102"/>
      <c r="AI160" s="102"/>
      <c r="AJ160" s="102"/>
      <c r="AK160" s="102"/>
      <c r="AL160" s="102"/>
      <c r="AM160" s="102"/>
      <c r="AN160" s="102"/>
      <c r="AO160" s="102"/>
      <c r="AP160" s="102"/>
      <c r="AQ160" s="102"/>
      <c r="AR160" s="102"/>
      <c r="AS160" s="102"/>
      <c r="AT160" s="102"/>
    </row>
    <row r="161" spans="1:46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  <c r="AA161" s="102"/>
      <c r="AB161" s="102"/>
      <c r="AC161" s="102"/>
      <c r="AD161" s="102"/>
      <c r="AE161" s="102"/>
      <c r="AF161" s="102"/>
      <c r="AG161" s="102"/>
      <c r="AH161" s="102"/>
      <c r="AI161" s="102"/>
      <c r="AJ161" s="102"/>
      <c r="AK161" s="102"/>
      <c r="AL161" s="102"/>
      <c r="AM161" s="102"/>
      <c r="AN161" s="102"/>
      <c r="AO161" s="102"/>
      <c r="AP161" s="102"/>
      <c r="AQ161" s="102"/>
      <c r="AR161" s="102"/>
      <c r="AS161" s="102"/>
      <c r="AT161" s="102"/>
    </row>
    <row r="162" spans="1:46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  <c r="AA162" s="102"/>
      <c r="AB162" s="102"/>
      <c r="AC162" s="102"/>
      <c r="AD162" s="102"/>
      <c r="AE162" s="102"/>
      <c r="AF162" s="102"/>
      <c r="AG162" s="102"/>
      <c r="AH162" s="102"/>
      <c r="AI162" s="102"/>
      <c r="AJ162" s="102"/>
      <c r="AK162" s="102"/>
      <c r="AL162" s="102"/>
      <c r="AM162" s="102"/>
      <c r="AN162" s="102"/>
      <c r="AO162" s="102"/>
      <c r="AP162" s="102"/>
      <c r="AQ162" s="102"/>
      <c r="AR162" s="102"/>
      <c r="AS162" s="102"/>
      <c r="AT162" s="102"/>
    </row>
    <row r="163" spans="1:46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  <c r="AA163" s="102"/>
      <c r="AB163" s="102"/>
      <c r="AC163" s="102"/>
      <c r="AD163" s="102"/>
      <c r="AE163" s="102"/>
      <c r="AF163" s="102"/>
      <c r="AG163" s="102"/>
      <c r="AH163" s="102"/>
      <c r="AI163" s="102"/>
      <c r="AJ163" s="102"/>
      <c r="AK163" s="102"/>
      <c r="AL163" s="102"/>
      <c r="AM163" s="102"/>
      <c r="AN163" s="102"/>
      <c r="AO163" s="102"/>
      <c r="AP163" s="102"/>
      <c r="AQ163" s="102"/>
      <c r="AR163" s="102"/>
      <c r="AS163" s="102"/>
      <c r="AT163" s="102"/>
    </row>
    <row r="164" spans="1:46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  <c r="AA164" s="102"/>
      <c r="AB164" s="102"/>
      <c r="AC164" s="102"/>
      <c r="AD164" s="102"/>
      <c r="AE164" s="102"/>
      <c r="AF164" s="102"/>
      <c r="AG164" s="102"/>
      <c r="AH164" s="102"/>
      <c r="AI164" s="102"/>
      <c r="AJ164" s="102"/>
      <c r="AK164" s="102"/>
      <c r="AL164" s="102"/>
      <c r="AM164" s="102"/>
      <c r="AN164" s="102"/>
      <c r="AO164" s="102"/>
      <c r="AP164" s="102"/>
      <c r="AQ164" s="102"/>
      <c r="AR164" s="102"/>
      <c r="AS164" s="102"/>
      <c r="AT164" s="102"/>
    </row>
    <row r="165" spans="1:46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  <c r="AL165" s="102"/>
      <c r="AM165" s="102"/>
      <c r="AN165" s="102"/>
      <c r="AO165" s="102"/>
      <c r="AP165" s="102"/>
      <c r="AQ165" s="102"/>
      <c r="AR165" s="102"/>
      <c r="AS165" s="102"/>
      <c r="AT165" s="102"/>
    </row>
    <row r="166" spans="1:46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  <c r="AA166" s="102"/>
      <c r="AB166" s="102"/>
      <c r="AC166" s="102"/>
      <c r="AD166" s="102"/>
      <c r="AE166" s="102"/>
      <c r="AF166" s="102"/>
      <c r="AG166" s="102"/>
      <c r="AH166" s="102"/>
      <c r="AI166" s="102"/>
      <c r="AJ166" s="102"/>
      <c r="AK166" s="102"/>
      <c r="AL166" s="102"/>
      <c r="AM166" s="102"/>
      <c r="AN166" s="102"/>
      <c r="AO166" s="102"/>
      <c r="AP166" s="102"/>
      <c r="AQ166" s="102"/>
      <c r="AR166" s="102"/>
      <c r="AS166" s="102"/>
      <c r="AT166" s="102"/>
    </row>
    <row r="167" spans="1:46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  <c r="AA167" s="102"/>
      <c r="AB167" s="102"/>
      <c r="AC167" s="102"/>
      <c r="AD167" s="102"/>
      <c r="AE167" s="102"/>
      <c r="AF167" s="102"/>
      <c r="AG167" s="102"/>
      <c r="AH167" s="102"/>
      <c r="AI167" s="102"/>
      <c r="AJ167" s="102"/>
      <c r="AK167" s="102"/>
      <c r="AL167" s="102"/>
      <c r="AM167" s="102"/>
      <c r="AN167" s="102"/>
      <c r="AO167" s="102"/>
      <c r="AP167" s="102"/>
      <c r="AQ167" s="102"/>
      <c r="AR167" s="102"/>
      <c r="AS167" s="102"/>
      <c r="AT167" s="102"/>
    </row>
    <row r="168" spans="1:46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  <c r="AA168" s="102"/>
      <c r="AB168" s="102"/>
      <c r="AC168" s="102"/>
      <c r="AD168" s="102"/>
      <c r="AE168" s="102"/>
      <c r="AF168" s="102"/>
      <c r="AG168" s="102"/>
      <c r="AH168" s="102"/>
      <c r="AI168" s="102"/>
      <c r="AJ168" s="102"/>
      <c r="AK168" s="102"/>
      <c r="AL168" s="102"/>
      <c r="AM168" s="102"/>
      <c r="AN168" s="102"/>
      <c r="AO168" s="102"/>
      <c r="AP168" s="102"/>
      <c r="AQ168" s="102"/>
      <c r="AR168" s="102"/>
      <c r="AS168" s="102"/>
      <c r="AT168" s="102"/>
    </row>
    <row r="169" spans="1:46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  <c r="AA169" s="102"/>
      <c r="AB169" s="102"/>
      <c r="AC169" s="102"/>
      <c r="AD169" s="102"/>
      <c r="AE169" s="102"/>
      <c r="AF169" s="102"/>
      <c r="AG169" s="102"/>
      <c r="AH169" s="102"/>
      <c r="AI169" s="102"/>
      <c r="AJ169" s="102"/>
      <c r="AK169" s="102"/>
      <c r="AL169" s="102"/>
      <c r="AM169" s="102"/>
      <c r="AN169" s="102"/>
      <c r="AO169" s="102"/>
      <c r="AP169" s="102"/>
      <c r="AQ169" s="102"/>
      <c r="AR169" s="102"/>
      <c r="AS169" s="102"/>
      <c r="AT169" s="102"/>
    </row>
    <row r="170" spans="1:46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  <c r="AA170" s="102"/>
      <c r="AB170" s="102"/>
      <c r="AC170" s="102"/>
      <c r="AD170" s="102"/>
      <c r="AE170" s="102"/>
      <c r="AF170" s="102"/>
      <c r="AG170" s="102"/>
      <c r="AH170" s="102"/>
      <c r="AI170" s="102"/>
      <c r="AJ170" s="102"/>
      <c r="AK170" s="102"/>
      <c r="AL170" s="102"/>
      <c r="AM170" s="102"/>
      <c r="AN170" s="102"/>
      <c r="AO170" s="102"/>
      <c r="AP170" s="102"/>
      <c r="AQ170" s="102"/>
      <c r="AR170" s="102"/>
      <c r="AS170" s="102"/>
      <c r="AT170" s="102"/>
    </row>
    <row r="171" spans="1:46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  <c r="AA171" s="102"/>
      <c r="AB171" s="102"/>
      <c r="AC171" s="102"/>
      <c r="AD171" s="102"/>
      <c r="AE171" s="102"/>
      <c r="AF171" s="102"/>
      <c r="AG171" s="102"/>
      <c r="AH171" s="102"/>
      <c r="AI171" s="102"/>
      <c r="AJ171" s="102"/>
      <c r="AK171" s="102"/>
      <c r="AL171" s="102"/>
      <c r="AM171" s="102"/>
      <c r="AN171" s="102"/>
      <c r="AO171" s="102"/>
      <c r="AP171" s="102"/>
      <c r="AQ171" s="102"/>
      <c r="AR171" s="102"/>
      <c r="AS171" s="102"/>
      <c r="AT171" s="102"/>
    </row>
    <row r="172" spans="1:46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  <c r="AA172" s="102"/>
      <c r="AB172" s="102"/>
      <c r="AC172" s="102"/>
      <c r="AD172" s="102"/>
      <c r="AE172" s="102"/>
      <c r="AF172" s="102"/>
      <c r="AG172" s="102"/>
      <c r="AH172" s="102"/>
      <c r="AI172" s="102"/>
      <c r="AJ172" s="102"/>
      <c r="AK172" s="102"/>
      <c r="AL172" s="102"/>
      <c r="AM172" s="102"/>
      <c r="AN172" s="102"/>
      <c r="AO172" s="102"/>
      <c r="AP172" s="102"/>
      <c r="AQ172" s="102"/>
      <c r="AR172" s="102"/>
      <c r="AS172" s="102"/>
      <c r="AT172" s="102"/>
    </row>
    <row r="173" spans="1:46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  <c r="AA173" s="102"/>
      <c r="AB173" s="102"/>
      <c r="AC173" s="102"/>
      <c r="AD173" s="102"/>
      <c r="AE173" s="102"/>
      <c r="AF173" s="102"/>
      <c r="AG173" s="102"/>
      <c r="AH173" s="102"/>
      <c r="AI173" s="102"/>
      <c r="AJ173" s="102"/>
      <c r="AK173" s="102"/>
      <c r="AL173" s="102"/>
      <c r="AM173" s="102"/>
      <c r="AN173" s="102"/>
      <c r="AO173" s="102"/>
      <c r="AP173" s="102"/>
      <c r="AQ173" s="102"/>
      <c r="AR173" s="102"/>
      <c r="AS173" s="102"/>
      <c r="AT173" s="102"/>
    </row>
    <row r="174" spans="1:46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  <c r="AA174" s="102"/>
      <c r="AB174" s="102"/>
      <c r="AC174" s="102"/>
      <c r="AD174" s="102"/>
      <c r="AE174" s="102"/>
      <c r="AF174" s="102"/>
      <c r="AG174" s="102"/>
      <c r="AH174" s="102"/>
      <c r="AI174" s="102"/>
      <c r="AJ174" s="102"/>
      <c r="AK174" s="102"/>
      <c r="AL174" s="102"/>
      <c r="AM174" s="102"/>
      <c r="AN174" s="102"/>
      <c r="AO174" s="102"/>
      <c r="AP174" s="102"/>
      <c r="AQ174" s="102"/>
      <c r="AR174" s="102"/>
      <c r="AS174" s="102"/>
      <c r="AT174" s="102"/>
    </row>
    <row r="175" spans="1:46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  <c r="AA175" s="102"/>
      <c r="AB175" s="102"/>
      <c r="AC175" s="102"/>
      <c r="AD175" s="102"/>
      <c r="AE175" s="102"/>
      <c r="AF175" s="102"/>
      <c r="AG175" s="102"/>
      <c r="AH175" s="102"/>
      <c r="AI175" s="102"/>
      <c r="AJ175" s="102"/>
      <c r="AK175" s="102"/>
      <c r="AL175" s="102"/>
      <c r="AM175" s="102"/>
      <c r="AN175" s="102"/>
      <c r="AO175" s="102"/>
      <c r="AP175" s="102"/>
      <c r="AQ175" s="102"/>
      <c r="AR175" s="102"/>
      <c r="AS175" s="102"/>
      <c r="AT175" s="102"/>
    </row>
    <row r="176" spans="1:46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  <c r="AA176" s="102"/>
      <c r="AB176" s="102"/>
      <c r="AC176" s="102"/>
      <c r="AD176" s="102"/>
      <c r="AE176" s="102"/>
      <c r="AF176" s="102"/>
      <c r="AG176" s="102"/>
      <c r="AH176" s="102"/>
      <c r="AI176" s="102"/>
      <c r="AJ176" s="102"/>
      <c r="AK176" s="102"/>
      <c r="AL176" s="102"/>
      <c r="AM176" s="102"/>
      <c r="AN176" s="102"/>
      <c r="AO176" s="102"/>
      <c r="AP176" s="102"/>
      <c r="AQ176" s="102"/>
      <c r="AR176" s="102"/>
      <c r="AS176" s="102"/>
      <c r="AT176" s="102"/>
    </row>
    <row r="177" spans="1:46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  <c r="AA177" s="102"/>
      <c r="AB177" s="102"/>
      <c r="AC177" s="102"/>
      <c r="AD177" s="102"/>
      <c r="AE177" s="102"/>
      <c r="AF177" s="102"/>
      <c r="AG177" s="102"/>
      <c r="AH177" s="102"/>
      <c r="AI177" s="102"/>
      <c r="AJ177" s="102"/>
      <c r="AK177" s="102"/>
      <c r="AL177" s="102"/>
      <c r="AM177" s="102"/>
      <c r="AN177" s="102"/>
      <c r="AO177" s="102"/>
      <c r="AP177" s="102"/>
      <c r="AQ177" s="102"/>
      <c r="AR177" s="102"/>
      <c r="AS177" s="102"/>
      <c r="AT177" s="102"/>
    </row>
    <row r="178" spans="1:46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  <c r="AA178" s="102"/>
      <c r="AB178" s="102"/>
      <c r="AC178" s="102"/>
      <c r="AD178" s="102"/>
      <c r="AE178" s="102"/>
      <c r="AF178" s="102"/>
      <c r="AG178" s="102"/>
      <c r="AH178" s="102"/>
      <c r="AI178" s="102"/>
      <c r="AJ178" s="102"/>
      <c r="AK178" s="102"/>
      <c r="AL178" s="102"/>
      <c r="AM178" s="102"/>
      <c r="AN178" s="102"/>
      <c r="AO178" s="102"/>
      <c r="AP178" s="102"/>
      <c r="AQ178" s="102"/>
      <c r="AR178" s="102"/>
      <c r="AS178" s="102"/>
      <c r="AT178" s="102"/>
    </row>
    <row r="179" spans="1:46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  <c r="AA179" s="102"/>
      <c r="AB179" s="102"/>
      <c r="AC179" s="102"/>
      <c r="AD179" s="102"/>
      <c r="AE179" s="102"/>
      <c r="AF179" s="102"/>
      <c r="AG179" s="102"/>
      <c r="AH179" s="102"/>
      <c r="AI179" s="102"/>
      <c r="AJ179" s="102"/>
      <c r="AK179" s="102"/>
      <c r="AL179" s="102"/>
      <c r="AM179" s="102"/>
      <c r="AN179" s="102"/>
      <c r="AO179" s="102"/>
      <c r="AP179" s="102"/>
      <c r="AQ179" s="102"/>
      <c r="AR179" s="102"/>
      <c r="AS179" s="102"/>
      <c r="AT179" s="102"/>
    </row>
    <row r="180" spans="1:46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  <c r="AA180" s="102"/>
      <c r="AB180" s="102"/>
      <c r="AC180" s="102"/>
      <c r="AD180" s="102"/>
      <c r="AE180" s="102"/>
      <c r="AF180" s="102"/>
      <c r="AG180" s="102"/>
      <c r="AH180" s="102"/>
      <c r="AI180" s="102"/>
      <c r="AJ180" s="102"/>
      <c r="AK180" s="102"/>
      <c r="AL180" s="102"/>
      <c r="AM180" s="102"/>
      <c r="AN180" s="102"/>
      <c r="AO180" s="102"/>
      <c r="AP180" s="102"/>
      <c r="AQ180" s="102"/>
      <c r="AR180" s="102"/>
      <c r="AS180" s="102"/>
      <c r="AT180" s="102"/>
    </row>
    <row r="181" spans="1:46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  <c r="AA181" s="102"/>
      <c r="AB181" s="102"/>
      <c r="AC181" s="102"/>
      <c r="AD181" s="102"/>
      <c r="AE181" s="102"/>
      <c r="AF181" s="102"/>
      <c r="AG181" s="102"/>
      <c r="AH181" s="102"/>
      <c r="AI181" s="102"/>
      <c r="AJ181" s="102"/>
      <c r="AK181" s="102"/>
      <c r="AL181" s="102"/>
      <c r="AM181" s="102"/>
      <c r="AN181" s="102"/>
      <c r="AO181" s="102"/>
      <c r="AP181" s="102"/>
      <c r="AQ181" s="102"/>
      <c r="AR181" s="102"/>
      <c r="AS181" s="102"/>
      <c r="AT181" s="102"/>
    </row>
    <row r="182" spans="1:46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  <c r="AA182" s="102"/>
      <c r="AB182" s="102"/>
      <c r="AC182" s="102"/>
      <c r="AD182" s="102"/>
      <c r="AE182" s="102"/>
      <c r="AF182" s="102"/>
      <c r="AG182" s="102"/>
      <c r="AH182" s="102"/>
      <c r="AI182" s="102"/>
      <c r="AJ182" s="102"/>
      <c r="AK182" s="102"/>
      <c r="AL182" s="102"/>
      <c r="AM182" s="102"/>
      <c r="AN182" s="102"/>
      <c r="AO182" s="102"/>
      <c r="AP182" s="102"/>
      <c r="AQ182" s="102"/>
      <c r="AR182" s="102"/>
      <c r="AS182" s="102"/>
      <c r="AT182" s="102"/>
    </row>
    <row r="183" spans="1:46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  <c r="AC183" s="102"/>
      <c r="AD183" s="102"/>
      <c r="AE183" s="102"/>
      <c r="AF183" s="102"/>
      <c r="AG183" s="102"/>
      <c r="AH183" s="102"/>
      <c r="AI183" s="102"/>
      <c r="AJ183" s="102"/>
      <c r="AK183" s="102"/>
      <c r="AL183" s="102"/>
      <c r="AM183" s="102"/>
      <c r="AN183" s="102"/>
      <c r="AO183" s="102"/>
      <c r="AP183" s="102"/>
      <c r="AQ183" s="102"/>
      <c r="AR183" s="102"/>
      <c r="AS183" s="102"/>
      <c r="AT183" s="102"/>
    </row>
    <row r="184" spans="1:46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  <c r="AC184" s="102"/>
      <c r="AD184" s="102"/>
      <c r="AE184" s="102"/>
      <c r="AF184" s="102"/>
      <c r="AG184" s="102"/>
      <c r="AH184" s="102"/>
      <c r="AI184" s="102"/>
      <c r="AJ184" s="102"/>
      <c r="AK184" s="102"/>
      <c r="AL184" s="102"/>
      <c r="AM184" s="102"/>
      <c r="AN184" s="102"/>
      <c r="AO184" s="102"/>
      <c r="AP184" s="102"/>
      <c r="AQ184" s="102"/>
      <c r="AR184" s="102"/>
      <c r="AS184" s="102"/>
      <c r="AT184" s="102"/>
    </row>
    <row r="185" spans="1:46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  <c r="AC185" s="102"/>
      <c r="AD185" s="102"/>
      <c r="AE185" s="102"/>
      <c r="AF185" s="102"/>
      <c r="AG185" s="102"/>
      <c r="AH185" s="102"/>
      <c r="AI185" s="102"/>
      <c r="AJ185" s="102"/>
      <c r="AK185" s="102"/>
      <c r="AL185" s="102"/>
      <c r="AM185" s="102"/>
      <c r="AN185" s="102"/>
      <c r="AO185" s="102"/>
      <c r="AP185" s="102"/>
      <c r="AQ185" s="102"/>
      <c r="AR185" s="102"/>
      <c r="AS185" s="102"/>
      <c r="AT185" s="102"/>
    </row>
    <row r="186" spans="1:46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  <c r="AA186" s="102"/>
      <c r="AB186" s="102"/>
      <c r="AC186" s="102"/>
      <c r="AD186" s="102"/>
      <c r="AE186" s="102"/>
      <c r="AF186" s="102"/>
      <c r="AG186" s="102"/>
      <c r="AH186" s="102"/>
      <c r="AI186" s="102"/>
      <c r="AJ186" s="102"/>
      <c r="AK186" s="102"/>
      <c r="AL186" s="102"/>
      <c r="AM186" s="102"/>
      <c r="AN186" s="102"/>
      <c r="AO186" s="102"/>
      <c r="AP186" s="102"/>
      <c r="AQ186" s="102"/>
      <c r="AR186" s="102"/>
      <c r="AS186" s="102"/>
      <c r="AT186" s="102"/>
    </row>
    <row r="187" spans="1:46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  <c r="AA187" s="102"/>
      <c r="AB187" s="102"/>
      <c r="AC187" s="102"/>
      <c r="AD187" s="102"/>
      <c r="AE187" s="102"/>
      <c r="AF187" s="102"/>
      <c r="AG187" s="102"/>
      <c r="AH187" s="102"/>
      <c r="AI187" s="102"/>
      <c r="AJ187" s="102"/>
      <c r="AK187" s="102"/>
      <c r="AL187" s="102"/>
      <c r="AM187" s="102"/>
      <c r="AN187" s="102"/>
      <c r="AO187" s="102"/>
      <c r="AP187" s="102"/>
      <c r="AQ187" s="102"/>
      <c r="AR187" s="102"/>
      <c r="AS187" s="102"/>
      <c r="AT187" s="102"/>
    </row>
    <row r="188" spans="1:46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  <c r="AA188" s="102"/>
      <c r="AB188" s="102"/>
      <c r="AC188" s="102"/>
      <c r="AD188" s="102"/>
      <c r="AE188" s="102"/>
      <c r="AF188" s="102"/>
      <c r="AG188" s="102"/>
      <c r="AH188" s="102"/>
      <c r="AI188" s="102"/>
      <c r="AJ188" s="102"/>
      <c r="AK188" s="102"/>
      <c r="AL188" s="102"/>
      <c r="AM188" s="102"/>
      <c r="AN188" s="102"/>
      <c r="AO188" s="102"/>
      <c r="AP188" s="102"/>
      <c r="AQ188" s="102"/>
      <c r="AR188" s="102"/>
      <c r="AS188" s="102"/>
      <c r="AT188" s="102"/>
    </row>
    <row r="189" spans="1:46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  <c r="AA189" s="102"/>
      <c r="AB189" s="102"/>
      <c r="AC189" s="102"/>
      <c r="AD189" s="102"/>
      <c r="AE189" s="102"/>
      <c r="AF189" s="102"/>
      <c r="AG189" s="102"/>
      <c r="AH189" s="102"/>
      <c r="AI189" s="102"/>
      <c r="AJ189" s="102"/>
      <c r="AK189" s="102"/>
      <c r="AL189" s="102"/>
      <c r="AM189" s="102"/>
      <c r="AN189" s="102"/>
      <c r="AO189" s="102"/>
      <c r="AP189" s="102"/>
      <c r="AQ189" s="102"/>
      <c r="AR189" s="102"/>
      <c r="AS189" s="102"/>
      <c r="AT189" s="102"/>
    </row>
    <row r="190" spans="1:46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  <c r="AA190" s="102"/>
      <c r="AB190" s="102"/>
      <c r="AC190" s="102"/>
      <c r="AD190" s="102"/>
      <c r="AE190" s="102"/>
      <c r="AF190" s="102"/>
      <c r="AG190" s="102"/>
      <c r="AH190" s="102"/>
      <c r="AI190" s="102"/>
      <c r="AJ190" s="102"/>
      <c r="AK190" s="102"/>
      <c r="AL190" s="102"/>
      <c r="AM190" s="102"/>
      <c r="AN190" s="102"/>
      <c r="AO190" s="102"/>
      <c r="AP190" s="102"/>
      <c r="AQ190" s="102"/>
      <c r="AR190" s="102"/>
      <c r="AS190" s="102"/>
      <c r="AT190" s="102"/>
    </row>
    <row r="191" spans="1:46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  <c r="AA191" s="102"/>
      <c r="AB191" s="102"/>
      <c r="AC191" s="102"/>
      <c r="AD191" s="102"/>
      <c r="AE191" s="102"/>
      <c r="AF191" s="102"/>
      <c r="AG191" s="102"/>
      <c r="AH191" s="102"/>
      <c r="AI191" s="102"/>
      <c r="AJ191" s="102"/>
      <c r="AK191" s="102"/>
      <c r="AL191" s="102"/>
      <c r="AM191" s="102"/>
      <c r="AN191" s="102"/>
      <c r="AO191" s="102"/>
      <c r="AP191" s="102"/>
      <c r="AQ191" s="102"/>
      <c r="AR191" s="102"/>
      <c r="AS191" s="102"/>
      <c r="AT191" s="102"/>
    </row>
    <row r="192" spans="1:46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  <c r="AA192" s="102"/>
      <c r="AB192" s="102"/>
      <c r="AC192" s="102"/>
      <c r="AD192" s="102"/>
      <c r="AE192" s="102"/>
      <c r="AF192" s="102"/>
      <c r="AG192" s="102"/>
      <c r="AH192" s="102"/>
      <c r="AI192" s="102"/>
      <c r="AJ192" s="102"/>
      <c r="AK192" s="102"/>
      <c r="AL192" s="102"/>
      <c r="AM192" s="102"/>
      <c r="AN192" s="102"/>
      <c r="AO192" s="102"/>
      <c r="AP192" s="102"/>
      <c r="AQ192" s="102"/>
      <c r="AR192" s="102"/>
      <c r="AS192" s="102"/>
      <c r="AT192" s="102"/>
    </row>
    <row r="193" spans="1:46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  <c r="AA193" s="102"/>
      <c r="AB193" s="102"/>
      <c r="AC193" s="102"/>
      <c r="AD193" s="102"/>
      <c r="AE193" s="102"/>
      <c r="AF193" s="102"/>
      <c r="AG193" s="102"/>
      <c r="AH193" s="102"/>
      <c r="AI193" s="102"/>
      <c r="AJ193" s="102"/>
      <c r="AK193" s="102"/>
      <c r="AL193" s="102"/>
      <c r="AM193" s="102"/>
      <c r="AN193" s="102"/>
      <c r="AO193" s="102"/>
      <c r="AP193" s="102"/>
      <c r="AQ193" s="102"/>
      <c r="AR193" s="102"/>
      <c r="AS193" s="102"/>
      <c r="AT193" s="102"/>
    </row>
    <row r="194" spans="1:46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  <c r="AA194" s="102"/>
      <c r="AB194" s="102"/>
      <c r="AC194" s="102"/>
      <c r="AD194" s="102"/>
      <c r="AE194" s="102"/>
      <c r="AF194" s="102"/>
      <c r="AG194" s="102"/>
      <c r="AH194" s="102"/>
      <c r="AI194" s="102"/>
      <c r="AJ194" s="102"/>
      <c r="AK194" s="102"/>
      <c r="AL194" s="102"/>
      <c r="AM194" s="102"/>
      <c r="AN194" s="102"/>
      <c r="AO194" s="102"/>
      <c r="AP194" s="102"/>
      <c r="AQ194" s="102"/>
      <c r="AR194" s="102"/>
      <c r="AS194" s="102"/>
      <c r="AT194" s="102"/>
    </row>
    <row r="195" spans="1:46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  <c r="AA195" s="102"/>
      <c r="AB195" s="102"/>
      <c r="AC195" s="102"/>
      <c r="AD195" s="102"/>
      <c r="AE195" s="102"/>
      <c r="AF195" s="102"/>
      <c r="AG195" s="102"/>
      <c r="AH195" s="102"/>
      <c r="AI195" s="102"/>
      <c r="AJ195" s="102"/>
      <c r="AK195" s="102"/>
      <c r="AL195" s="102"/>
      <c r="AM195" s="102"/>
      <c r="AN195" s="102"/>
      <c r="AO195" s="102"/>
      <c r="AP195" s="102"/>
      <c r="AQ195" s="102"/>
      <c r="AR195" s="102"/>
      <c r="AS195" s="102"/>
      <c r="AT195" s="102"/>
    </row>
    <row r="196" spans="1:46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  <c r="AA196" s="102"/>
      <c r="AB196" s="102"/>
      <c r="AC196" s="102"/>
      <c r="AD196" s="102"/>
      <c r="AE196" s="102"/>
      <c r="AF196" s="102"/>
      <c r="AG196" s="102"/>
      <c r="AH196" s="102"/>
      <c r="AI196" s="102"/>
      <c r="AJ196" s="102"/>
      <c r="AK196" s="102"/>
      <c r="AL196" s="102"/>
      <c r="AM196" s="102"/>
      <c r="AN196" s="102"/>
      <c r="AO196" s="102"/>
      <c r="AP196" s="102"/>
      <c r="AQ196" s="102"/>
      <c r="AR196" s="102"/>
      <c r="AS196" s="102"/>
      <c r="AT196" s="102"/>
    </row>
    <row r="197" spans="1:46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  <c r="AA197" s="102"/>
      <c r="AB197" s="102"/>
      <c r="AC197" s="102"/>
      <c r="AD197" s="102"/>
      <c r="AE197" s="102"/>
      <c r="AF197" s="102"/>
      <c r="AG197" s="102"/>
      <c r="AH197" s="102"/>
      <c r="AI197" s="102"/>
      <c r="AJ197" s="102"/>
      <c r="AK197" s="102"/>
      <c r="AL197" s="102"/>
      <c r="AM197" s="102"/>
      <c r="AN197" s="102"/>
      <c r="AO197" s="102"/>
      <c r="AP197" s="102"/>
      <c r="AQ197" s="102"/>
      <c r="AR197" s="102"/>
      <c r="AS197" s="102"/>
      <c r="AT197" s="102"/>
    </row>
    <row r="198" spans="1:46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  <c r="AA198" s="102"/>
      <c r="AB198" s="102"/>
      <c r="AC198" s="102"/>
      <c r="AD198" s="102"/>
      <c r="AE198" s="102"/>
      <c r="AF198" s="102"/>
      <c r="AG198" s="102"/>
      <c r="AH198" s="102"/>
      <c r="AI198" s="102"/>
      <c r="AJ198" s="102"/>
      <c r="AK198" s="102"/>
      <c r="AL198" s="102"/>
      <c r="AM198" s="102"/>
      <c r="AN198" s="102"/>
      <c r="AO198" s="102"/>
      <c r="AP198" s="102"/>
      <c r="AQ198" s="102"/>
      <c r="AR198" s="102"/>
      <c r="AS198" s="102"/>
      <c r="AT198" s="102"/>
    </row>
    <row r="199" spans="1:46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  <c r="AA199" s="102"/>
      <c r="AB199" s="102"/>
      <c r="AC199" s="102"/>
      <c r="AD199" s="102"/>
      <c r="AE199" s="102"/>
      <c r="AF199" s="102"/>
      <c r="AG199" s="102"/>
      <c r="AH199" s="102"/>
      <c r="AI199" s="102"/>
      <c r="AJ199" s="102"/>
      <c r="AK199" s="102"/>
      <c r="AL199" s="102"/>
      <c r="AM199" s="102"/>
      <c r="AN199" s="102"/>
      <c r="AO199" s="102"/>
      <c r="AP199" s="102"/>
      <c r="AQ199" s="102"/>
      <c r="AR199" s="102"/>
      <c r="AS199" s="102"/>
      <c r="AT199" s="102"/>
    </row>
    <row r="200" spans="1:46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  <c r="AA200" s="102"/>
      <c r="AB200" s="102"/>
      <c r="AC200" s="102"/>
      <c r="AD200" s="102"/>
      <c r="AE200" s="102"/>
      <c r="AF200" s="102"/>
      <c r="AG200" s="102"/>
      <c r="AH200" s="102"/>
      <c r="AI200" s="102"/>
      <c r="AJ200" s="102"/>
      <c r="AK200" s="102"/>
      <c r="AL200" s="102"/>
      <c r="AM200" s="102"/>
      <c r="AN200" s="102"/>
      <c r="AO200" s="102"/>
      <c r="AP200" s="102"/>
      <c r="AQ200" s="102"/>
      <c r="AR200" s="102"/>
      <c r="AS200" s="102"/>
      <c r="AT200" s="102"/>
    </row>
    <row r="201" spans="1:46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  <c r="AA201" s="102"/>
      <c r="AB201" s="102"/>
      <c r="AC201" s="102"/>
      <c r="AD201" s="102"/>
      <c r="AE201" s="102"/>
      <c r="AF201" s="102"/>
      <c r="AG201" s="102"/>
      <c r="AH201" s="102"/>
      <c r="AI201" s="102"/>
      <c r="AJ201" s="102"/>
      <c r="AK201" s="102"/>
      <c r="AL201" s="102"/>
      <c r="AM201" s="102"/>
      <c r="AN201" s="102"/>
      <c r="AO201" s="102"/>
      <c r="AP201" s="102"/>
      <c r="AQ201" s="102"/>
      <c r="AR201" s="102"/>
      <c r="AS201" s="102"/>
      <c r="AT201" s="102"/>
    </row>
    <row r="202" spans="1:46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  <c r="AA202" s="102"/>
      <c r="AB202" s="102"/>
      <c r="AC202" s="102"/>
      <c r="AD202" s="102"/>
      <c r="AE202" s="102"/>
      <c r="AF202" s="102"/>
      <c r="AG202" s="102"/>
      <c r="AH202" s="102"/>
      <c r="AI202" s="102"/>
      <c r="AJ202" s="102"/>
      <c r="AK202" s="102"/>
      <c r="AL202" s="102"/>
      <c r="AM202" s="102"/>
      <c r="AN202" s="102"/>
      <c r="AO202" s="102"/>
      <c r="AP202" s="102"/>
      <c r="AQ202" s="102"/>
      <c r="AR202" s="102"/>
      <c r="AS202" s="102"/>
      <c r="AT202" s="102"/>
    </row>
    <row r="203" spans="1:46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  <c r="AA203" s="102"/>
      <c r="AB203" s="102"/>
      <c r="AC203" s="102"/>
      <c r="AD203" s="102"/>
      <c r="AE203" s="102"/>
      <c r="AF203" s="102"/>
      <c r="AG203" s="102"/>
      <c r="AH203" s="102"/>
      <c r="AI203" s="102"/>
      <c r="AJ203" s="102"/>
      <c r="AK203" s="102"/>
      <c r="AL203" s="102"/>
      <c r="AM203" s="102"/>
      <c r="AN203" s="102"/>
      <c r="AO203" s="102"/>
      <c r="AP203" s="102"/>
      <c r="AQ203" s="102"/>
      <c r="AR203" s="102"/>
      <c r="AS203" s="102"/>
      <c r="AT203" s="102"/>
    </row>
    <row r="204" spans="1:46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  <c r="AA204" s="102"/>
      <c r="AB204" s="102"/>
      <c r="AC204" s="102"/>
      <c r="AD204" s="102"/>
      <c r="AE204" s="102"/>
      <c r="AF204" s="102"/>
      <c r="AG204" s="102"/>
      <c r="AH204" s="102"/>
      <c r="AI204" s="102"/>
      <c r="AJ204" s="102"/>
      <c r="AK204" s="102"/>
      <c r="AL204" s="102"/>
      <c r="AM204" s="102"/>
      <c r="AN204" s="102"/>
      <c r="AO204" s="102"/>
      <c r="AP204" s="102"/>
      <c r="AQ204" s="102"/>
      <c r="AR204" s="102"/>
      <c r="AS204" s="102"/>
      <c r="AT204" s="102"/>
    </row>
    <row r="205" spans="1:46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  <c r="AA205" s="102"/>
      <c r="AB205" s="102"/>
      <c r="AC205" s="102"/>
      <c r="AD205" s="102"/>
      <c r="AE205" s="102"/>
      <c r="AF205" s="102"/>
      <c r="AG205" s="102"/>
      <c r="AH205" s="102"/>
      <c r="AI205" s="102"/>
      <c r="AJ205" s="102"/>
      <c r="AK205" s="102"/>
      <c r="AL205" s="102"/>
      <c r="AM205" s="102"/>
      <c r="AN205" s="102"/>
      <c r="AO205" s="102"/>
      <c r="AP205" s="102"/>
      <c r="AQ205" s="102"/>
      <c r="AR205" s="102"/>
      <c r="AS205" s="102"/>
      <c r="AT205" s="102"/>
    </row>
    <row r="206" spans="1:46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  <c r="AA206" s="102"/>
      <c r="AB206" s="102"/>
      <c r="AC206" s="102"/>
      <c r="AD206" s="102"/>
      <c r="AE206" s="102"/>
      <c r="AF206" s="102"/>
      <c r="AG206" s="102"/>
      <c r="AH206" s="102"/>
      <c r="AI206" s="102"/>
      <c r="AJ206" s="102"/>
      <c r="AK206" s="102"/>
      <c r="AL206" s="102"/>
      <c r="AM206" s="102"/>
      <c r="AN206" s="102"/>
      <c r="AO206" s="102"/>
      <c r="AP206" s="102"/>
      <c r="AQ206" s="102"/>
      <c r="AR206" s="102"/>
      <c r="AS206" s="102"/>
      <c r="AT206" s="102"/>
    </row>
    <row r="207" spans="1:46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  <c r="AA207" s="102"/>
      <c r="AB207" s="102"/>
      <c r="AC207" s="102"/>
      <c r="AD207" s="102"/>
      <c r="AE207" s="102"/>
      <c r="AF207" s="102"/>
      <c r="AG207" s="102"/>
      <c r="AH207" s="102"/>
      <c r="AI207" s="102"/>
      <c r="AJ207" s="102"/>
      <c r="AK207" s="102"/>
      <c r="AL207" s="102"/>
      <c r="AM207" s="102"/>
      <c r="AN207" s="102"/>
      <c r="AO207" s="102"/>
      <c r="AP207" s="102"/>
      <c r="AQ207" s="102"/>
      <c r="AR207" s="102"/>
      <c r="AS207" s="102"/>
      <c r="AT207" s="102"/>
    </row>
    <row r="208" spans="1:46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  <c r="AA208" s="102"/>
      <c r="AB208" s="102"/>
      <c r="AC208" s="102"/>
      <c r="AD208" s="102"/>
      <c r="AE208" s="102"/>
      <c r="AF208" s="102"/>
      <c r="AG208" s="102"/>
      <c r="AH208" s="102"/>
      <c r="AI208" s="102"/>
      <c r="AJ208" s="102"/>
      <c r="AK208" s="102"/>
      <c r="AL208" s="102"/>
      <c r="AM208" s="102"/>
      <c r="AN208" s="102"/>
      <c r="AO208" s="102"/>
      <c r="AP208" s="102"/>
      <c r="AQ208" s="102"/>
      <c r="AR208" s="102"/>
      <c r="AS208" s="102"/>
      <c r="AT208" s="102"/>
    </row>
    <row r="209" spans="1:46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  <c r="AA209" s="102"/>
      <c r="AB209" s="102"/>
      <c r="AC209" s="102"/>
      <c r="AD209" s="102"/>
      <c r="AE209" s="102"/>
      <c r="AF209" s="102"/>
      <c r="AG209" s="102"/>
      <c r="AH209" s="102"/>
      <c r="AI209" s="102"/>
      <c r="AJ209" s="102"/>
      <c r="AK209" s="102"/>
      <c r="AL209" s="102"/>
      <c r="AM209" s="102"/>
      <c r="AN209" s="102"/>
      <c r="AO209" s="102"/>
      <c r="AP209" s="102"/>
      <c r="AQ209" s="102"/>
      <c r="AR209" s="102"/>
      <c r="AS209" s="102"/>
      <c r="AT209" s="102"/>
    </row>
    <row r="210" spans="1:46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  <c r="AA210" s="102"/>
      <c r="AB210" s="102"/>
      <c r="AC210" s="102"/>
      <c r="AD210" s="102"/>
      <c r="AE210" s="102"/>
      <c r="AF210" s="102"/>
      <c r="AG210" s="102"/>
      <c r="AH210" s="102"/>
      <c r="AI210" s="102"/>
      <c r="AJ210" s="102"/>
      <c r="AK210" s="102"/>
      <c r="AL210" s="102"/>
      <c r="AM210" s="102"/>
      <c r="AN210" s="102"/>
      <c r="AO210" s="102"/>
      <c r="AP210" s="102"/>
      <c r="AQ210" s="102"/>
      <c r="AR210" s="102"/>
      <c r="AS210" s="102"/>
      <c r="AT210" s="102"/>
    </row>
    <row r="211" spans="1:46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  <c r="AA211" s="102"/>
      <c r="AB211" s="102"/>
      <c r="AC211" s="102"/>
      <c r="AD211" s="102"/>
      <c r="AE211" s="102"/>
      <c r="AF211" s="102"/>
      <c r="AG211" s="102"/>
      <c r="AH211" s="102"/>
      <c r="AI211" s="102"/>
      <c r="AJ211" s="102"/>
      <c r="AK211" s="102"/>
      <c r="AL211" s="102"/>
      <c r="AM211" s="102"/>
      <c r="AN211" s="102"/>
      <c r="AO211" s="102"/>
      <c r="AP211" s="102"/>
      <c r="AQ211" s="102"/>
      <c r="AR211" s="102"/>
      <c r="AS211" s="102"/>
      <c r="AT211" s="102"/>
    </row>
    <row r="212" spans="1:46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  <c r="AA212" s="102"/>
      <c r="AB212" s="102"/>
      <c r="AC212" s="102"/>
      <c r="AD212" s="102"/>
      <c r="AE212" s="102"/>
      <c r="AF212" s="102"/>
      <c r="AG212" s="102"/>
      <c r="AH212" s="102"/>
      <c r="AI212" s="102"/>
      <c r="AJ212" s="102"/>
      <c r="AK212" s="102"/>
      <c r="AL212" s="102"/>
      <c r="AM212" s="102"/>
      <c r="AN212" s="102"/>
      <c r="AO212" s="102"/>
      <c r="AP212" s="102"/>
      <c r="AQ212" s="102"/>
      <c r="AR212" s="102"/>
      <c r="AS212" s="102"/>
      <c r="AT212" s="102"/>
    </row>
    <row r="213" spans="1:46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  <c r="AE213" s="102"/>
      <c r="AF213" s="102"/>
      <c r="AG213" s="102"/>
      <c r="AH213" s="102"/>
      <c r="AI213" s="102"/>
      <c r="AJ213" s="102"/>
      <c r="AK213" s="102"/>
      <c r="AL213" s="102"/>
      <c r="AM213" s="102"/>
      <c r="AN213" s="102"/>
      <c r="AO213" s="102"/>
      <c r="AP213" s="102"/>
      <c r="AQ213" s="102"/>
      <c r="AR213" s="102"/>
      <c r="AS213" s="102"/>
      <c r="AT213" s="102"/>
    </row>
    <row r="214" spans="1:46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  <c r="AA214" s="102"/>
      <c r="AB214" s="102"/>
      <c r="AC214" s="102"/>
      <c r="AD214" s="102"/>
      <c r="AE214" s="102"/>
      <c r="AF214" s="102"/>
      <c r="AG214" s="102"/>
      <c r="AH214" s="102"/>
      <c r="AI214" s="102"/>
      <c r="AJ214" s="102"/>
      <c r="AK214" s="102"/>
      <c r="AL214" s="102"/>
      <c r="AM214" s="102"/>
      <c r="AN214" s="102"/>
      <c r="AO214" s="102"/>
      <c r="AP214" s="102"/>
      <c r="AQ214" s="102"/>
      <c r="AR214" s="102"/>
      <c r="AS214" s="102"/>
      <c r="AT214" s="102"/>
    </row>
    <row r="215" spans="1:46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  <c r="AA215" s="102"/>
      <c r="AB215" s="102"/>
      <c r="AC215" s="102"/>
      <c r="AD215" s="102"/>
      <c r="AE215" s="102"/>
      <c r="AF215" s="102"/>
      <c r="AG215" s="102"/>
      <c r="AH215" s="102"/>
      <c r="AI215" s="102"/>
      <c r="AJ215" s="102"/>
      <c r="AK215" s="102"/>
      <c r="AL215" s="102"/>
      <c r="AM215" s="102"/>
      <c r="AN215" s="102"/>
      <c r="AO215" s="102"/>
      <c r="AP215" s="102"/>
      <c r="AQ215" s="102"/>
      <c r="AR215" s="102"/>
      <c r="AS215" s="102"/>
      <c r="AT215" s="102"/>
    </row>
    <row r="216" spans="1:46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  <c r="AA216" s="102"/>
      <c r="AB216" s="102"/>
      <c r="AC216" s="102"/>
      <c r="AD216" s="102"/>
      <c r="AE216" s="102"/>
      <c r="AF216" s="102"/>
      <c r="AG216" s="102"/>
      <c r="AH216" s="102"/>
      <c r="AI216" s="102"/>
      <c r="AJ216" s="102"/>
      <c r="AK216" s="102"/>
      <c r="AL216" s="102"/>
      <c r="AM216" s="102"/>
      <c r="AN216" s="102"/>
      <c r="AO216" s="102"/>
      <c r="AP216" s="102"/>
      <c r="AQ216" s="102"/>
      <c r="AR216" s="102"/>
      <c r="AS216" s="102"/>
      <c r="AT216" s="102"/>
    </row>
    <row r="217" spans="1:46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  <c r="AA217" s="102"/>
      <c r="AB217" s="102"/>
      <c r="AC217" s="102"/>
      <c r="AD217" s="102"/>
      <c r="AE217" s="102"/>
      <c r="AF217" s="102"/>
      <c r="AG217" s="102"/>
      <c r="AH217" s="102"/>
      <c r="AI217" s="102"/>
      <c r="AJ217" s="102"/>
      <c r="AK217" s="102"/>
      <c r="AL217" s="102"/>
      <c r="AM217" s="102"/>
      <c r="AN217" s="102"/>
      <c r="AO217" s="102"/>
      <c r="AP217" s="102"/>
      <c r="AQ217" s="102"/>
      <c r="AR217" s="102"/>
      <c r="AS217" s="102"/>
      <c r="AT217" s="102"/>
    </row>
    <row r="218" spans="1:46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  <c r="AA218" s="102"/>
      <c r="AB218" s="102"/>
      <c r="AC218" s="102"/>
      <c r="AD218" s="102"/>
      <c r="AE218" s="102"/>
      <c r="AF218" s="102"/>
      <c r="AG218" s="102"/>
      <c r="AH218" s="102"/>
      <c r="AI218" s="102"/>
      <c r="AJ218" s="102"/>
      <c r="AK218" s="102"/>
      <c r="AL218" s="102"/>
      <c r="AM218" s="102"/>
      <c r="AN218" s="102"/>
      <c r="AO218" s="102"/>
      <c r="AP218" s="102"/>
      <c r="AQ218" s="102"/>
      <c r="AR218" s="102"/>
      <c r="AS218" s="102"/>
      <c r="AT218" s="102"/>
    </row>
    <row r="219" spans="1:46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  <c r="AA219" s="102"/>
      <c r="AB219" s="102"/>
      <c r="AC219" s="102"/>
      <c r="AD219" s="102"/>
      <c r="AE219" s="102"/>
      <c r="AF219" s="102"/>
      <c r="AG219" s="102"/>
      <c r="AH219" s="102"/>
      <c r="AI219" s="102"/>
      <c r="AJ219" s="102"/>
      <c r="AK219" s="102"/>
      <c r="AL219" s="102"/>
      <c r="AM219" s="102"/>
      <c r="AN219" s="102"/>
      <c r="AO219" s="102"/>
      <c r="AP219" s="102"/>
      <c r="AQ219" s="102"/>
      <c r="AR219" s="102"/>
      <c r="AS219" s="102"/>
      <c r="AT219" s="102"/>
    </row>
    <row r="220" spans="1:46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  <c r="AA220" s="102"/>
      <c r="AB220" s="102"/>
      <c r="AC220" s="102"/>
      <c r="AD220" s="102"/>
      <c r="AE220" s="102"/>
      <c r="AF220" s="102"/>
      <c r="AG220" s="102"/>
      <c r="AH220" s="102"/>
      <c r="AI220" s="102"/>
      <c r="AJ220" s="102"/>
      <c r="AK220" s="102"/>
      <c r="AL220" s="102"/>
      <c r="AM220" s="102"/>
      <c r="AN220" s="102"/>
      <c r="AO220" s="102"/>
      <c r="AP220" s="102"/>
      <c r="AQ220" s="102"/>
      <c r="AR220" s="102"/>
      <c r="AS220" s="102"/>
      <c r="AT220" s="102"/>
    </row>
    <row r="221" spans="1:46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  <c r="AA221" s="102"/>
      <c r="AB221" s="102"/>
      <c r="AC221" s="102"/>
      <c r="AD221" s="102"/>
      <c r="AE221" s="102"/>
      <c r="AF221" s="102"/>
      <c r="AG221" s="102"/>
      <c r="AH221" s="102"/>
      <c r="AI221" s="102"/>
      <c r="AJ221" s="102"/>
      <c r="AK221" s="102"/>
      <c r="AL221" s="102"/>
      <c r="AM221" s="102"/>
      <c r="AN221" s="102"/>
      <c r="AO221" s="102"/>
      <c r="AP221" s="102"/>
      <c r="AQ221" s="102"/>
      <c r="AR221" s="102"/>
      <c r="AS221" s="102"/>
      <c r="AT221" s="102"/>
    </row>
    <row r="222" spans="1:46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  <c r="AA222" s="102"/>
      <c r="AB222" s="102"/>
      <c r="AC222" s="102"/>
      <c r="AD222" s="102"/>
      <c r="AE222" s="102"/>
      <c r="AF222" s="102"/>
      <c r="AG222" s="102"/>
      <c r="AH222" s="102"/>
      <c r="AI222" s="102"/>
      <c r="AJ222" s="102"/>
      <c r="AK222" s="102"/>
      <c r="AL222" s="102"/>
      <c r="AM222" s="102"/>
      <c r="AN222" s="102"/>
      <c r="AO222" s="102"/>
      <c r="AP222" s="102"/>
      <c r="AQ222" s="102"/>
      <c r="AR222" s="102"/>
      <c r="AS222" s="102"/>
      <c r="AT222" s="102"/>
    </row>
    <row r="223" spans="1:46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  <c r="AA223" s="102"/>
      <c r="AB223" s="102"/>
      <c r="AC223" s="102"/>
      <c r="AD223" s="102"/>
      <c r="AE223" s="102"/>
      <c r="AF223" s="102"/>
      <c r="AG223" s="102"/>
      <c r="AH223" s="102"/>
      <c r="AI223" s="102"/>
      <c r="AJ223" s="102"/>
      <c r="AK223" s="102"/>
      <c r="AL223" s="102"/>
      <c r="AM223" s="102"/>
      <c r="AN223" s="102"/>
      <c r="AO223" s="102"/>
      <c r="AP223" s="102"/>
      <c r="AQ223" s="102"/>
      <c r="AR223" s="102"/>
      <c r="AS223" s="102"/>
      <c r="AT223" s="102"/>
    </row>
    <row r="224" spans="1:46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  <c r="AA224" s="102"/>
      <c r="AB224" s="102"/>
      <c r="AC224" s="102"/>
      <c r="AD224" s="102"/>
      <c r="AE224" s="102"/>
      <c r="AF224" s="102"/>
      <c r="AG224" s="102"/>
      <c r="AH224" s="102"/>
      <c r="AI224" s="102"/>
      <c r="AJ224" s="102"/>
      <c r="AK224" s="102"/>
      <c r="AL224" s="102"/>
      <c r="AM224" s="102"/>
      <c r="AN224" s="102"/>
      <c r="AO224" s="102"/>
      <c r="AP224" s="102"/>
      <c r="AQ224" s="102"/>
      <c r="AR224" s="102"/>
      <c r="AS224" s="102"/>
      <c r="AT224" s="102"/>
    </row>
    <row r="225" spans="1:46" ht="15.75" customHeight="1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  <c r="AA225" s="102"/>
      <c r="AB225" s="102"/>
      <c r="AC225" s="102"/>
      <c r="AD225" s="102"/>
      <c r="AE225" s="102"/>
      <c r="AF225" s="102"/>
      <c r="AG225" s="102"/>
      <c r="AH225" s="102"/>
      <c r="AI225" s="102"/>
      <c r="AJ225" s="102"/>
      <c r="AK225" s="102"/>
      <c r="AL225" s="102"/>
      <c r="AM225" s="102"/>
      <c r="AN225" s="102"/>
      <c r="AO225" s="102"/>
      <c r="AP225" s="102"/>
      <c r="AQ225" s="102"/>
      <c r="AR225" s="102"/>
      <c r="AS225" s="102"/>
      <c r="AT225" s="102"/>
    </row>
    <row r="226" spans="1:46" ht="15.75" customHeight="1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  <c r="AA226" s="102"/>
      <c r="AB226" s="102"/>
      <c r="AC226" s="102"/>
      <c r="AD226" s="102"/>
      <c r="AE226" s="102"/>
      <c r="AF226" s="102"/>
      <c r="AG226" s="102"/>
      <c r="AH226" s="102"/>
      <c r="AI226" s="102"/>
      <c r="AJ226" s="102"/>
      <c r="AK226" s="102"/>
      <c r="AL226" s="102"/>
      <c r="AM226" s="102"/>
      <c r="AN226" s="102"/>
      <c r="AO226" s="102"/>
      <c r="AP226" s="102"/>
      <c r="AQ226" s="102"/>
      <c r="AR226" s="102"/>
      <c r="AS226" s="102"/>
      <c r="AT226" s="102"/>
    </row>
    <row r="227" spans="1:46" ht="15.75" customHeight="1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  <c r="AA227" s="102"/>
      <c r="AB227" s="102"/>
      <c r="AC227" s="102"/>
      <c r="AD227" s="102"/>
      <c r="AE227" s="102"/>
      <c r="AF227" s="102"/>
      <c r="AG227" s="102"/>
      <c r="AH227" s="102"/>
      <c r="AI227" s="102"/>
      <c r="AJ227" s="102"/>
      <c r="AK227" s="102"/>
      <c r="AL227" s="102"/>
      <c r="AM227" s="102"/>
      <c r="AN227" s="102"/>
      <c r="AO227" s="102"/>
      <c r="AP227" s="102"/>
      <c r="AQ227" s="102"/>
      <c r="AR227" s="102"/>
      <c r="AS227" s="102"/>
      <c r="AT227" s="102"/>
    </row>
    <row r="228" spans="1:46" ht="15.75" customHeight="1">
      <c r="A228" s="102"/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  <c r="AA228" s="102"/>
      <c r="AB228" s="102"/>
      <c r="AC228" s="102"/>
      <c r="AD228" s="102"/>
      <c r="AE228" s="102"/>
      <c r="AF228" s="102"/>
      <c r="AG228" s="102"/>
      <c r="AH228" s="102"/>
      <c r="AI228" s="102"/>
      <c r="AJ228" s="102"/>
      <c r="AK228" s="102"/>
      <c r="AL228" s="102"/>
      <c r="AM228" s="102"/>
      <c r="AN228" s="102"/>
      <c r="AO228" s="102"/>
      <c r="AP228" s="102"/>
      <c r="AQ228" s="102"/>
      <c r="AR228" s="102"/>
      <c r="AS228" s="102"/>
      <c r="AT228" s="102"/>
    </row>
    <row r="229" spans="1:46" ht="15.75" customHeight="1">
      <c r="A229" s="102"/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  <c r="AA229" s="102"/>
      <c r="AB229" s="102"/>
      <c r="AC229" s="102"/>
      <c r="AD229" s="102"/>
      <c r="AE229" s="102"/>
      <c r="AF229" s="102"/>
      <c r="AG229" s="102"/>
      <c r="AH229" s="102"/>
      <c r="AI229" s="102"/>
      <c r="AJ229" s="102"/>
      <c r="AK229" s="102"/>
      <c r="AL229" s="102"/>
      <c r="AM229" s="102"/>
      <c r="AN229" s="102"/>
      <c r="AO229" s="102"/>
      <c r="AP229" s="102"/>
      <c r="AQ229" s="102"/>
      <c r="AR229" s="102"/>
      <c r="AS229" s="102"/>
      <c r="AT229" s="102"/>
    </row>
    <row r="230" spans="1:46" ht="15.75" customHeight="1">
      <c r="A230" s="102"/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  <c r="Z230" s="102"/>
      <c r="AA230" s="102"/>
      <c r="AB230" s="102"/>
      <c r="AC230" s="102"/>
      <c r="AD230" s="102"/>
      <c r="AE230" s="102"/>
      <c r="AF230" s="102"/>
      <c r="AG230" s="102"/>
      <c r="AH230" s="102"/>
      <c r="AI230" s="102"/>
      <c r="AJ230" s="102"/>
      <c r="AK230" s="102"/>
      <c r="AL230" s="102"/>
      <c r="AM230" s="102"/>
      <c r="AN230" s="102"/>
      <c r="AO230" s="102"/>
      <c r="AP230" s="102"/>
      <c r="AQ230" s="102"/>
      <c r="AR230" s="102"/>
      <c r="AS230" s="102"/>
      <c r="AT230" s="102"/>
    </row>
    <row r="231" spans="1:46" ht="15.75" customHeight="1">
      <c r="A231" s="102"/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  <c r="Z231" s="102"/>
      <c r="AA231" s="102"/>
      <c r="AB231" s="102"/>
      <c r="AC231" s="102"/>
      <c r="AD231" s="102"/>
      <c r="AE231" s="102"/>
      <c r="AF231" s="102"/>
      <c r="AG231" s="102"/>
      <c r="AH231" s="102"/>
      <c r="AI231" s="102"/>
      <c r="AJ231" s="102"/>
      <c r="AK231" s="102"/>
      <c r="AL231" s="102"/>
      <c r="AM231" s="102"/>
      <c r="AN231" s="102"/>
      <c r="AO231" s="102"/>
      <c r="AP231" s="102"/>
      <c r="AQ231" s="102"/>
      <c r="AR231" s="102"/>
      <c r="AS231" s="102"/>
      <c r="AT231" s="102"/>
    </row>
    <row r="232" spans="1:46" ht="15.75" customHeight="1">
      <c r="A232" s="102"/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2"/>
      <c r="Z232" s="102"/>
      <c r="AA232" s="102"/>
      <c r="AB232" s="102"/>
      <c r="AC232" s="102"/>
      <c r="AD232" s="102"/>
      <c r="AE232" s="102"/>
      <c r="AF232" s="102"/>
      <c r="AG232" s="102"/>
      <c r="AH232" s="102"/>
      <c r="AI232" s="102"/>
      <c r="AJ232" s="102"/>
      <c r="AK232" s="102"/>
      <c r="AL232" s="102"/>
      <c r="AM232" s="102"/>
      <c r="AN232" s="102"/>
      <c r="AO232" s="102"/>
      <c r="AP232" s="102"/>
      <c r="AQ232" s="102"/>
      <c r="AR232" s="102"/>
      <c r="AS232" s="102"/>
      <c r="AT232" s="102"/>
    </row>
    <row r="233" spans="1:46" ht="15.75" customHeight="1">
      <c r="A233" s="102"/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  <c r="Y233" s="102"/>
      <c r="Z233" s="102"/>
      <c r="AA233" s="102"/>
      <c r="AB233" s="102"/>
      <c r="AC233" s="102"/>
      <c r="AD233" s="102"/>
      <c r="AE233" s="102"/>
      <c r="AF233" s="102"/>
      <c r="AG233" s="102"/>
      <c r="AH233" s="102"/>
      <c r="AI233" s="102"/>
      <c r="AJ233" s="102"/>
      <c r="AK233" s="102"/>
      <c r="AL233" s="102"/>
      <c r="AM233" s="102"/>
      <c r="AN233" s="102"/>
      <c r="AO233" s="102"/>
      <c r="AP233" s="102"/>
      <c r="AQ233" s="102"/>
      <c r="AR233" s="102"/>
      <c r="AS233" s="102"/>
      <c r="AT233" s="102"/>
    </row>
    <row r="234" spans="1:46" ht="15.75" customHeight="1">
      <c r="A234" s="102"/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  <c r="Y234" s="102"/>
      <c r="Z234" s="102"/>
      <c r="AA234" s="102"/>
      <c r="AB234" s="102"/>
      <c r="AC234" s="102"/>
      <c r="AD234" s="102"/>
      <c r="AE234" s="102"/>
      <c r="AF234" s="102"/>
      <c r="AG234" s="102"/>
      <c r="AH234" s="102"/>
      <c r="AI234" s="102"/>
      <c r="AJ234" s="102"/>
      <c r="AK234" s="102"/>
      <c r="AL234" s="102"/>
      <c r="AM234" s="102"/>
      <c r="AN234" s="102"/>
      <c r="AO234" s="102"/>
      <c r="AP234" s="102"/>
      <c r="AQ234" s="102"/>
      <c r="AR234" s="102"/>
      <c r="AS234" s="102"/>
      <c r="AT234" s="102"/>
    </row>
    <row r="235" spans="1:46" ht="15.75" customHeight="1">
      <c r="A235" s="102"/>
      <c r="B235" s="102"/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  <c r="Y235" s="102"/>
      <c r="Z235" s="102"/>
      <c r="AA235" s="102"/>
      <c r="AB235" s="102"/>
      <c r="AC235" s="102"/>
      <c r="AD235" s="102"/>
      <c r="AE235" s="102"/>
      <c r="AF235" s="102"/>
      <c r="AG235" s="102"/>
      <c r="AH235" s="102"/>
      <c r="AI235" s="102"/>
      <c r="AJ235" s="102"/>
      <c r="AK235" s="102"/>
      <c r="AL235" s="102"/>
      <c r="AM235" s="102"/>
      <c r="AN235" s="102"/>
      <c r="AO235" s="102"/>
      <c r="AP235" s="102"/>
      <c r="AQ235" s="102"/>
      <c r="AR235" s="102"/>
      <c r="AS235" s="102"/>
      <c r="AT235" s="102"/>
    </row>
    <row r="236" spans="1:46" ht="15.75" customHeight="1">
      <c r="A236" s="102"/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  <c r="Y236" s="102"/>
      <c r="Z236" s="102"/>
      <c r="AA236" s="102"/>
      <c r="AB236" s="102"/>
      <c r="AC236" s="102"/>
      <c r="AD236" s="102"/>
      <c r="AE236" s="102"/>
      <c r="AF236" s="102"/>
      <c r="AG236" s="102"/>
      <c r="AH236" s="102"/>
      <c r="AI236" s="102"/>
      <c r="AJ236" s="102"/>
      <c r="AK236" s="102"/>
      <c r="AL236" s="102"/>
      <c r="AM236" s="102"/>
      <c r="AN236" s="102"/>
      <c r="AO236" s="102"/>
      <c r="AP236" s="102"/>
      <c r="AQ236" s="102"/>
      <c r="AR236" s="102"/>
      <c r="AS236" s="102"/>
      <c r="AT236" s="102"/>
    </row>
    <row r="237" spans="1:46" ht="15.75" customHeight="1">
      <c r="A237" s="102"/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  <c r="Y237" s="102"/>
      <c r="Z237" s="102"/>
      <c r="AA237" s="102"/>
      <c r="AB237" s="102"/>
      <c r="AC237" s="102"/>
      <c r="AD237" s="102"/>
      <c r="AE237" s="102"/>
      <c r="AF237" s="102"/>
      <c r="AG237" s="102"/>
      <c r="AH237" s="102"/>
      <c r="AI237" s="102"/>
      <c r="AJ237" s="102"/>
      <c r="AK237" s="102"/>
      <c r="AL237" s="102"/>
      <c r="AM237" s="102"/>
      <c r="AN237" s="102"/>
      <c r="AO237" s="102"/>
      <c r="AP237" s="102"/>
      <c r="AQ237" s="102"/>
      <c r="AR237" s="102"/>
      <c r="AS237" s="102"/>
      <c r="AT237" s="102"/>
    </row>
    <row r="238" spans="1:46" ht="15.75" customHeight="1">
      <c r="A238" s="102"/>
      <c r="B238" s="102"/>
      <c r="C238" s="102"/>
      <c r="D238" s="102"/>
      <c r="E238" s="102"/>
      <c r="F238" s="102"/>
      <c r="G238" s="102"/>
      <c r="H238" s="102"/>
      <c r="I238" s="102"/>
      <c r="J238" s="102"/>
      <c r="K238" s="102"/>
      <c r="L238" s="102"/>
      <c r="M238" s="102"/>
      <c r="N238" s="102"/>
      <c r="O238" s="102"/>
      <c r="P238" s="102"/>
      <c r="Q238" s="102"/>
      <c r="R238" s="102"/>
      <c r="S238" s="102"/>
      <c r="T238" s="102"/>
      <c r="U238" s="102"/>
      <c r="V238" s="102"/>
      <c r="W238" s="102"/>
      <c r="X238" s="102"/>
      <c r="Y238" s="102"/>
      <c r="Z238" s="102"/>
      <c r="AA238" s="102"/>
      <c r="AB238" s="102"/>
      <c r="AC238" s="102"/>
      <c r="AD238" s="102"/>
      <c r="AE238" s="102"/>
      <c r="AF238" s="102"/>
      <c r="AG238" s="102"/>
      <c r="AH238" s="102"/>
      <c r="AI238" s="102"/>
      <c r="AJ238" s="102"/>
      <c r="AK238" s="102"/>
      <c r="AL238" s="102"/>
      <c r="AM238" s="102"/>
      <c r="AN238" s="102"/>
      <c r="AO238" s="102"/>
      <c r="AP238" s="102"/>
      <c r="AQ238" s="102"/>
      <c r="AR238" s="102"/>
      <c r="AS238" s="102"/>
      <c r="AT238" s="102"/>
    </row>
    <row r="239" spans="1:46" ht="15.75" customHeight="1">
      <c r="A239" s="102"/>
      <c r="B239" s="102"/>
      <c r="C239" s="102"/>
      <c r="D239" s="102"/>
      <c r="E239" s="102"/>
      <c r="F239" s="102"/>
      <c r="G239" s="102"/>
      <c r="H239" s="102"/>
      <c r="I239" s="102"/>
      <c r="J239" s="102"/>
      <c r="K239" s="102"/>
      <c r="L239" s="102"/>
      <c r="M239" s="102"/>
      <c r="N239" s="102"/>
      <c r="O239" s="102"/>
      <c r="P239" s="102"/>
      <c r="Q239" s="102"/>
      <c r="R239" s="102"/>
      <c r="S239" s="102"/>
      <c r="T239" s="102"/>
      <c r="U239" s="102"/>
      <c r="V239" s="102"/>
      <c r="W239" s="102"/>
      <c r="X239" s="102"/>
      <c r="Y239" s="102"/>
      <c r="Z239" s="102"/>
      <c r="AA239" s="102"/>
      <c r="AB239" s="102"/>
      <c r="AC239" s="102"/>
      <c r="AD239" s="102"/>
      <c r="AE239" s="102"/>
      <c r="AF239" s="102"/>
      <c r="AG239" s="102"/>
      <c r="AH239" s="102"/>
      <c r="AI239" s="102"/>
      <c r="AJ239" s="102"/>
      <c r="AK239" s="102"/>
      <c r="AL239" s="102"/>
      <c r="AM239" s="102"/>
      <c r="AN239" s="102"/>
      <c r="AO239" s="102"/>
      <c r="AP239" s="102"/>
      <c r="AQ239" s="102"/>
      <c r="AR239" s="102"/>
      <c r="AS239" s="102"/>
      <c r="AT239" s="102"/>
    </row>
    <row r="240" spans="1:46" ht="15.75" customHeight="1">
      <c r="A240" s="102"/>
      <c r="B240" s="102"/>
      <c r="C240" s="102"/>
      <c r="D240" s="102"/>
      <c r="E240" s="102"/>
      <c r="F240" s="102"/>
      <c r="G240" s="102"/>
      <c r="H240" s="102"/>
      <c r="I240" s="102"/>
      <c r="J240" s="102"/>
      <c r="K240" s="102"/>
      <c r="L240" s="102"/>
      <c r="M240" s="102"/>
      <c r="N240" s="102"/>
      <c r="O240" s="102"/>
      <c r="P240" s="102"/>
      <c r="Q240" s="102"/>
      <c r="R240" s="102"/>
      <c r="S240" s="102"/>
      <c r="T240" s="102"/>
      <c r="U240" s="102"/>
      <c r="V240" s="102"/>
      <c r="W240" s="102"/>
      <c r="X240" s="102"/>
      <c r="Y240" s="102"/>
      <c r="Z240" s="102"/>
      <c r="AA240" s="102"/>
      <c r="AB240" s="102"/>
      <c r="AC240" s="102"/>
      <c r="AD240" s="102"/>
      <c r="AE240" s="102"/>
      <c r="AF240" s="102"/>
      <c r="AG240" s="102"/>
      <c r="AH240" s="102"/>
      <c r="AI240" s="102"/>
      <c r="AJ240" s="102"/>
      <c r="AK240" s="102"/>
      <c r="AL240" s="102"/>
      <c r="AM240" s="102"/>
      <c r="AN240" s="102"/>
      <c r="AO240" s="102"/>
      <c r="AP240" s="102"/>
      <c r="AQ240" s="102"/>
      <c r="AR240" s="102"/>
      <c r="AS240" s="102"/>
      <c r="AT240" s="102"/>
    </row>
    <row r="241" spans="1:46" ht="15.75" customHeight="1">
      <c r="A241" s="102"/>
      <c r="B241" s="102"/>
      <c r="C241" s="102"/>
      <c r="D241" s="102"/>
      <c r="E241" s="102"/>
      <c r="F241" s="102"/>
      <c r="G241" s="102"/>
      <c r="H241" s="102"/>
      <c r="I241" s="102"/>
      <c r="J241" s="102"/>
      <c r="K241" s="102"/>
      <c r="L241" s="102"/>
      <c r="M241" s="102"/>
      <c r="N241" s="102"/>
      <c r="O241" s="102"/>
      <c r="P241" s="102"/>
      <c r="Q241" s="102"/>
      <c r="R241" s="102"/>
      <c r="S241" s="102"/>
      <c r="T241" s="102"/>
      <c r="U241" s="102"/>
      <c r="V241" s="102"/>
      <c r="W241" s="102"/>
      <c r="X241" s="102"/>
      <c r="Y241" s="102"/>
      <c r="Z241" s="102"/>
      <c r="AA241" s="102"/>
      <c r="AB241" s="102"/>
      <c r="AC241" s="102"/>
      <c r="AD241" s="102"/>
      <c r="AE241" s="102"/>
      <c r="AF241" s="102"/>
      <c r="AG241" s="102"/>
      <c r="AH241" s="102"/>
      <c r="AI241" s="102"/>
      <c r="AJ241" s="102"/>
      <c r="AK241" s="102"/>
      <c r="AL241" s="102"/>
      <c r="AM241" s="102"/>
      <c r="AN241" s="102"/>
      <c r="AO241" s="102"/>
      <c r="AP241" s="102"/>
      <c r="AQ241" s="102"/>
      <c r="AR241" s="102"/>
      <c r="AS241" s="102"/>
      <c r="AT241" s="102"/>
    </row>
    <row r="242" spans="1:46" ht="15.75" customHeight="1">
      <c r="A242" s="102"/>
      <c r="B242" s="102"/>
      <c r="C242" s="102"/>
      <c r="D242" s="102"/>
      <c r="E242" s="102"/>
      <c r="F242" s="102"/>
      <c r="G242" s="102"/>
      <c r="H242" s="102"/>
      <c r="I242" s="102"/>
      <c r="J242" s="102"/>
      <c r="K242" s="102"/>
      <c r="L242" s="102"/>
      <c r="M242" s="102"/>
      <c r="N242" s="102"/>
      <c r="O242" s="102"/>
      <c r="P242" s="102"/>
      <c r="Q242" s="102"/>
      <c r="R242" s="102"/>
      <c r="S242" s="102"/>
      <c r="T242" s="102"/>
      <c r="U242" s="102"/>
      <c r="V242" s="102"/>
      <c r="W242" s="102"/>
      <c r="X242" s="102"/>
      <c r="Y242" s="102"/>
      <c r="Z242" s="102"/>
      <c r="AA242" s="102"/>
      <c r="AB242" s="102"/>
      <c r="AC242" s="102"/>
      <c r="AD242" s="102"/>
      <c r="AE242" s="102"/>
      <c r="AF242" s="102"/>
      <c r="AG242" s="102"/>
      <c r="AH242" s="102"/>
      <c r="AI242" s="102"/>
      <c r="AJ242" s="102"/>
      <c r="AK242" s="102"/>
      <c r="AL242" s="102"/>
      <c r="AM242" s="102"/>
      <c r="AN242" s="102"/>
      <c r="AO242" s="102"/>
      <c r="AP242" s="102"/>
      <c r="AQ242" s="102"/>
      <c r="AR242" s="102"/>
      <c r="AS242" s="102"/>
      <c r="AT242" s="102"/>
    </row>
    <row r="243" spans="1:46" ht="15.75" customHeight="1">
      <c r="A243" s="102"/>
      <c r="B243" s="102"/>
      <c r="C243" s="102"/>
      <c r="D243" s="102"/>
      <c r="E243" s="102"/>
      <c r="F243" s="102"/>
      <c r="G243" s="102"/>
      <c r="H243" s="102"/>
      <c r="I243" s="102"/>
      <c r="J243" s="102"/>
      <c r="K243" s="102"/>
      <c r="L243" s="102"/>
      <c r="M243" s="102"/>
      <c r="N243" s="102"/>
      <c r="O243" s="102"/>
      <c r="P243" s="102"/>
      <c r="Q243" s="102"/>
      <c r="R243" s="102"/>
      <c r="S243" s="102"/>
      <c r="T243" s="102"/>
      <c r="U243" s="102"/>
      <c r="V243" s="102"/>
      <c r="W243" s="102"/>
      <c r="X243" s="102"/>
      <c r="Y243" s="102"/>
      <c r="Z243" s="102"/>
      <c r="AA243" s="102"/>
      <c r="AB243" s="102"/>
      <c r="AC243" s="102"/>
      <c r="AD243" s="102"/>
      <c r="AE243" s="102"/>
      <c r="AF243" s="102"/>
      <c r="AG243" s="102"/>
      <c r="AH243" s="102"/>
      <c r="AI243" s="102"/>
      <c r="AJ243" s="102"/>
      <c r="AK243" s="102"/>
      <c r="AL243" s="102"/>
      <c r="AM243" s="102"/>
      <c r="AN243" s="102"/>
      <c r="AO243" s="102"/>
      <c r="AP243" s="102"/>
      <c r="AQ243" s="102"/>
      <c r="AR243" s="102"/>
      <c r="AS243" s="102"/>
      <c r="AT243" s="102"/>
    </row>
    <row r="244" spans="1:46" ht="15.75" customHeight="1">
      <c r="A244" s="102"/>
      <c r="B244" s="102"/>
      <c r="C244" s="102"/>
      <c r="D244" s="102"/>
      <c r="E244" s="102"/>
      <c r="F244" s="102"/>
      <c r="G244" s="102"/>
      <c r="H244" s="102"/>
      <c r="I244" s="102"/>
      <c r="J244" s="102"/>
      <c r="K244" s="102"/>
      <c r="L244" s="102"/>
      <c r="M244" s="102"/>
      <c r="N244" s="102"/>
      <c r="O244" s="102"/>
      <c r="P244" s="102"/>
      <c r="Q244" s="102"/>
      <c r="R244" s="102"/>
      <c r="S244" s="102"/>
      <c r="T244" s="102"/>
      <c r="U244" s="102"/>
      <c r="V244" s="102"/>
      <c r="W244" s="102"/>
      <c r="X244" s="102"/>
      <c r="Y244" s="102"/>
      <c r="Z244" s="102"/>
      <c r="AA244" s="102"/>
      <c r="AB244" s="102"/>
      <c r="AC244" s="102"/>
      <c r="AD244" s="102"/>
      <c r="AE244" s="102"/>
      <c r="AF244" s="102"/>
      <c r="AG244" s="102"/>
      <c r="AH244" s="102"/>
      <c r="AI244" s="102"/>
      <c r="AJ244" s="102"/>
      <c r="AK244" s="102"/>
      <c r="AL244" s="102"/>
      <c r="AM244" s="102"/>
      <c r="AN244" s="102"/>
      <c r="AO244" s="102"/>
      <c r="AP244" s="102"/>
      <c r="AQ244" s="102"/>
      <c r="AR244" s="102"/>
      <c r="AS244" s="102"/>
      <c r="AT244" s="102"/>
    </row>
    <row r="245" spans="1:46" ht="15.75" customHeight="1">
      <c r="A245" s="102"/>
      <c r="B245" s="102"/>
      <c r="C245" s="102"/>
      <c r="D245" s="102"/>
      <c r="E245" s="102"/>
      <c r="F245" s="102"/>
      <c r="G245" s="102"/>
      <c r="H245" s="102"/>
      <c r="I245" s="102"/>
      <c r="J245" s="102"/>
      <c r="K245" s="102"/>
      <c r="L245" s="102"/>
      <c r="M245" s="102"/>
      <c r="N245" s="102"/>
      <c r="O245" s="102"/>
      <c r="P245" s="102"/>
      <c r="Q245" s="102"/>
      <c r="R245" s="102"/>
      <c r="S245" s="102"/>
      <c r="T245" s="102"/>
      <c r="U245" s="102"/>
      <c r="V245" s="102"/>
      <c r="W245" s="102"/>
      <c r="X245" s="102"/>
      <c r="Y245" s="102"/>
      <c r="Z245" s="102"/>
      <c r="AA245" s="102"/>
      <c r="AB245" s="102"/>
      <c r="AC245" s="102"/>
      <c r="AD245" s="102"/>
      <c r="AE245" s="102"/>
      <c r="AF245" s="102"/>
      <c r="AG245" s="102"/>
      <c r="AH245" s="102"/>
      <c r="AI245" s="102"/>
      <c r="AJ245" s="102"/>
      <c r="AK245" s="102"/>
      <c r="AL245" s="102"/>
      <c r="AM245" s="102"/>
      <c r="AN245" s="102"/>
      <c r="AO245" s="102"/>
      <c r="AP245" s="102"/>
      <c r="AQ245" s="102"/>
      <c r="AR245" s="102"/>
      <c r="AS245" s="102"/>
      <c r="AT245" s="102"/>
    </row>
    <row r="246" spans="1:46" ht="15.75" customHeight="1">
      <c r="A246" s="102"/>
      <c r="B246" s="102"/>
      <c r="C246" s="102"/>
      <c r="D246" s="102"/>
      <c r="E246" s="102"/>
      <c r="F246" s="102"/>
      <c r="G246" s="102"/>
      <c r="H246" s="102"/>
      <c r="I246" s="102"/>
      <c r="J246" s="102"/>
      <c r="K246" s="102"/>
      <c r="L246" s="102"/>
      <c r="M246" s="102"/>
      <c r="N246" s="102"/>
      <c r="O246" s="102"/>
      <c r="P246" s="102"/>
      <c r="Q246" s="102"/>
      <c r="R246" s="102"/>
      <c r="S246" s="102"/>
      <c r="T246" s="102"/>
      <c r="U246" s="102"/>
      <c r="V246" s="102"/>
      <c r="W246" s="102"/>
      <c r="X246" s="102"/>
      <c r="Y246" s="102"/>
      <c r="Z246" s="102"/>
      <c r="AA246" s="102"/>
      <c r="AB246" s="102"/>
      <c r="AC246" s="102"/>
      <c r="AD246" s="102"/>
      <c r="AE246" s="102"/>
      <c r="AF246" s="102"/>
      <c r="AG246" s="102"/>
      <c r="AH246" s="102"/>
      <c r="AI246" s="102"/>
      <c r="AJ246" s="102"/>
      <c r="AK246" s="102"/>
      <c r="AL246" s="102"/>
      <c r="AM246" s="102"/>
      <c r="AN246" s="102"/>
      <c r="AO246" s="102"/>
      <c r="AP246" s="102"/>
      <c r="AQ246" s="102"/>
      <c r="AR246" s="102"/>
      <c r="AS246" s="102"/>
      <c r="AT246" s="102"/>
    </row>
    <row r="247" spans="1:46" ht="15.75" customHeight="1">
      <c r="A247" s="102"/>
      <c r="B247" s="102"/>
      <c r="C247" s="102"/>
      <c r="D247" s="102"/>
      <c r="E247" s="102"/>
      <c r="F247" s="102"/>
      <c r="G247" s="102"/>
      <c r="H247" s="102"/>
      <c r="I247" s="102"/>
      <c r="J247" s="102"/>
      <c r="K247" s="102"/>
      <c r="L247" s="102"/>
      <c r="M247" s="102"/>
      <c r="N247" s="102"/>
      <c r="O247" s="102"/>
      <c r="P247" s="102"/>
      <c r="Q247" s="102"/>
      <c r="R247" s="102"/>
      <c r="S247" s="102"/>
      <c r="T247" s="102"/>
      <c r="U247" s="102"/>
      <c r="V247" s="102"/>
      <c r="W247" s="102"/>
      <c r="X247" s="102"/>
      <c r="Y247" s="102"/>
      <c r="Z247" s="102"/>
      <c r="AA247" s="102"/>
      <c r="AB247" s="102"/>
      <c r="AC247" s="102"/>
      <c r="AD247" s="102"/>
      <c r="AE247" s="102"/>
      <c r="AF247" s="102"/>
      <c r="AG247" s="102"/>
      <c r="AH247" s="102"/>
      <c r="AI247" s="102"/>
      <c r="AJ247" s="102"/>
      <c r="AK247" s="102"/>
      <c r="AL247" s="102"/>
      <c r="AM247" s="102"/>
      <c r="AN247" s="102"/>
      <c r="AO247" s="102"/>
      <c r="AP247" s="102"/>
      <c r="AQ247" s="102"/>
      <c r="AR247" s="102"/>
      <c r="AS247" s="102"/>
      <c r="AT247" s="102"/>
    </row>
    <row r="248" spans="1:46" ht="15.75" customHeight="1">
      <c r="A248" s="102"/>
      <c r="B248" s="102"/>
      <c r="C248" s="102"/>
      <c r="D248" s="102"/>
      <c r="E248" s="102"/>
      <c r="F248" s="102"/>
      <c r="G248" s="102"/>
      <c r="H248" s="102"/>
      <c r="I248" s="102"/>
      <c r="J248" s="102"/>
      <c r="K248" s="102"/>
      <c r="L248" s="102"/>
      <c r="M248" s="102"/>
      <c r="N248" s="102"/>
      <c r="O248" s="102"/>
      <c r="P248" s="102"/>
      <c r="Q248" s="102"/>
      <c r="R248" s="102"/>
      <c r="S248" s="102"/>
      <c r="T248" s="102"/>
      <c r="U248" s="102"/>
      <c r="V248" s="102"/>
      <c r="W248" s="102"/>
      <c r="X248" s="102"/>
      <c r="Y248" s="102"/>
      <c r="Z248" s="102"/>
      <c r="AA248" s="102"/>
      <c r="AB248" s="102"/>
      <c r="AC248" s="102"/>
      <c r="AD248" s="102"/>
      <c r="AE248" s="102"/>
      <c r="AF248" s="102"/>
      <c r="AG248" s="102"/>
      <c r="AH248" s="102"/>
      <c r="AI248" s="102"/>
      <c r="AJ248" s="102"/>
      <c r="AK248" s="102"/>
      <c r="AL248" s="102"/>
      <c r="AM248" s="102"/>
      <c r="AN248" s="102"/>
      <c r="AO248" s="102"/>
      <c r="AP248" s="102"/>
      <c r="AQ248" s="102"/>
      <c r="AR248" s="102"/>
      <c r="AS248" s="102"/>
      <c r="AT248" s="102"/>
    </row>
    <row r="249" spans="1:46" ht="15.75" customHeight="1">
      <c r="A249" s="102"/>
      <c r="B249" s="102"/>
      <c r="C249" s="102"/>
      <c r="D249" s="102"/>
      <c r="E249" s="102"/>
      <c r="F249" s="102"/>
      <c r="G249" s="102"/>
      <c r="H249" s="102"/>
      <c r="I249" s="102"/>
      <c r="J249" s="102"/>
      <c r="K249" s="102"/>
      <c r="L249" s="102"/>
      <c r="M249" s="102"/>
      <c r="N249" s="102"/>
      <c r="O249" s="102"/>
      <c r="P249" s="102"/>
      <c r="Q249" s="102"/>
      <c r="R249" s="102"/>
      <c r="S249" s="102"/>
      <c r="T249" s="102"/>
      <c r="U249" s="102"/>
      <c r="V249" s="102"/>
      <c r="W249" s="102"/>
      <c r="X249" s="102"/>
      <c r="Y249" s="102"/>
      <c r="Z249" s="102"/>
      <c r="AA249" s="102"/>
      <c r="AB249" s="102"/>
      <c r="AC249" s="102"/>
      <c r="AD249" s="102"/>
      <c r="AE249" s="102"/>
      <c r="AF249" s="102"/>
      <c r="AG249" s="102"/>
      <c r="AH249" s="102"/>
      <c r="AI249" s="102"/>
      <c r="AJ249" s="102"/>
      <c r="AK249" s="102"/>
      <c r="AL249" s="102"/>
      <c r="AM249" s="102"/>
      <c r="AN249" s="102"/>
      <c r="AO249" s="102"/>
      <c r="AP249" s="102"/>
      <c r="AQ249" s="102"/>
      <c r="AR249" s="102"/>
      <c r="AS249" s="102"/>
      <c r="AT249" s="102"/>
    </row>
    <row r="250" spans="1:46" ht="15.75" customHeight="1">
      <c r="A250" s="102"/>
      <c r="B250" s="102"/>
      <c r="C250" s="102"/>
      <c r="D250" s="102"/>
      <c r="E250" s="102"/>
      <c r="F250" s="102"/>
      <c r="G250" s="102"/>
      <c r="H250" s="102"/>
      <c r="I250" s="102"/>
      <c r="J250" s="102"/>
      <c r="K250" s="102"/>
      <c r="L250" s="102"/>
      <c r="M250" s="102"/>
      <c r="N250" s="102"/>
      <c r="O250" s="102"/>
      <c r="P250" s="102"/>
      <c r="Q250" s="102"/>
      <c r="R250" s="102"/>
      <c r="S250" s="102"/>
      <c r="T250" s="102"/>
      <c r="U250" s="102"/>
      <c r="V250" s="102"/>
      <c r="W250" s="102"/>
      <c r="X250" s="102"/>
      <c r="Y250" s="102"/>
      <c r="Z250" s="102"/>
      <c r="AA250" s="102"/>
      <c r="AB250" s="102"/>
      <c r="AC250" s="102"/>
      <c r="AD250" s="102"/>
      <c r="AE250" s="102"/>
      <c r="AF250" s="102"/>
      <c r="AG250" s="102"/>
      <c r="AH250" s="102"/>
      <c r="AI250" s="102"/>
      <c r="AJ250" s="102"/>
      <c r="AK250" s="102"/>
      <c r="AL250" s="102"/>
      <c r="AM250" s="102"/>
      <c r="AN250" s="102"/>
      <c r="AO250" s="102"/>
      <c r="AP250" s="102"/>
      <c r="AQ250" s="102"/>
      <c r="AR250" s="102"/>
      <c r="AS250" s="102"/>
      <c r="AT250" s="102"/>
    </row>
    <row r="251" spans="1:46" ht="15.75" customHeight="1">
      <c r="A251" s="102"/>
      <c r="B251" s="102"/>
      <c r="C251" s="102"/>
      <c r="D251" s="102"/>
      <c r="E251" s="102"/>
      <c r="F251" s="102"/>
      <c r="G251" s="102"/>
      <c r="H251" s="102"/>
      <c r="I251" s="102"/>
      <c r="J251" s="102"/>
      <c r="K251" s="102"/>
      <c r="L251" s="102"/>
      <c r="M251" s="102"/>
      <c r="N251" s="102"/>
      <c r="O251" s="102"/>
      <c r="P251" s="102"/>
      <c r="Q251" s="102"/>
      <c r="R251" s="102"/>
      <c r="S251" s="102"/>
      <c r="T251" s="102"/>
      <c r="U251" s="102"/>
      <c r="V251" s="102"/>
      <c r="W251" s="102"/>
      <c r="X251" s="102"/>
      <c r="Y251" s="102"/>
      <c r="Z251" s="102"/>
      <c r="AA251" s="102"/>
      <c r="AB251" s="102"/>
      <c r="AC251" s="102"/>
      <c r="AD251" s="102"/>
      <c r="AE251" s="102"/>
      <c r="AF251" s="102"/>
      <c r="AG251" s="102"/>
      <c r="AH251" s="102"/>
      <c r="AI251" s="102"/>
      <c r="AJ251" s="102"/>
      <c r="AK251" s="102"/>
      <c r="AL251" s="102"/>
      <c r="AM251" s="102"/>
      <c r="AN251" s="102"/>
      <c r="AO251" s="102"/>
      <c r="AP251" s="102"/>
      <c r="AQ251" s="102"/>
      <c r="AR251" s="102"/>
      <c r="AS251" s="102"/>
      <c r="AT251" s="102"/>
    </row>
    <row r="252" spans="1:46" ht="15.75" customHeight="1">
      <c r="A252" s="102"/>
      <c r="B252" s="102"/>
      <c r="C252" s="102"/>
      <c r="D252" s="102"/>
      <c r="E252" s="102"/>
      <c r="F252" s="102"/>
      <c r="G252" s="102"/>
      <c r="H252" s="102"/>
      <c r="I252" s="102"/>
      <c r="J252" s="102"/>
      <c r="K252" s="102"/>
      <c r="L252" s="102"/>
      <c r="M252" s="102"/>
      <c r="N252" s="102"/>
      <c r="O252" s="102"/>
      <c r="P252" s="102"/>
      <c r="Q252" s="102"/>
      <c r="R252" s="102"/>
      <c r="S252" s="102"/>
      <c r="T252" s="102"/>
      <c r="U252" s="102"/>
      <c r="V252" s="102"/>
      <c r="W252" s="102"/>
      <c r="X252" s="102"/>
      <c r="Y252" s="102"/>
      <c r="Z252" s="102"/>
      <c r="AA252" s="102"/>
      <c r="AB252" s="102"/>
      <c r="AC252" s="102"/>
      <c r="AD252" s="102"/>
      <c r="AE252" s="102"/>
      <c r="AF252" s="102"/>
      <c r="AG252" s="102"/>
      <c r="AH252" s="102"/>
      <c r="AI252" s="102"/>
      <c r="AJ252" s="102"/>
      <c r="AK252" s="102"/>
      <c r="AL252" s="102"/>
      <c r="AM252" s="102"/>
      <c r="AN252" s="102"/>
      <c r="AO252" s="102"/>
      <c r="AP252" s="102"/>
      <c r="AQ252" s="102"/>
      <c r="AR252" s="102"/>
      <c r="AS252" s="102"/>
      <c r="AT252" s="102"/>
    </row>
    <row r="253" spans="1:46" ht="15.75" customHeight="1">
      <c r="A253" s="102"/>
      <c r="B253" s="102"/>
      <c r="C253" s="102"/>
      <c r="D253" s="102"/>
      <c r="E253" s="102"/>
      <c r="F253" s="102"/>
      <c r="G253" s="102"/>
      <c r="H253" s="102"/>
      <c r="I253" s="102"/>
      <c r="J253" s="102"/>
      <c r="K253" s="102"/>
      <c r="L253" s="102"/>
      <c r="M253" s="102"/>
      <c r="N253" s="102"/>
      <c r="O253" s="102"/>
      <c r="P253" s="102"/>
      <c r="Q253" s="102"/>
      <c r="R253" s="102"/>
      <c r="S253" s="102"/>
      <c r="T253" s="102"/>
      <c r="U253" s="102"/>
      <c r="V253" s="102"/>
      <c r="W253" s="102"/>
      <c r="X253" s="102"/>
      <c r="Y253" s="102"/>
      <c r="Z253" s="102"/>
      <c r="AA253" s="102"/>
      <c r="AB253" s="102"/>
      <c r="AC253" s="102"/>
      <c r="AD253" s="102"/>
      <c r="AE253" s="102"/>
      <c r="AF253" s="102"/>
      <c r="AG253" s="102"/>
      <c r="AH253" s="102"/>
      <c r="AI253" s="102"/>
      <c r="AJ253" s="102"/>
      <c r="AK253" s="102"/>
      <c r="AL253" s="102"/>
      <c r="AM253" s="102"/>
      <c r="AN253" s="102"/>
      <c r="AO253" s="102"/>
      <c r="AP253" s="102"/>
      <c r="AQ253" s="102"/>
      <c r="AR253" s="102"/>
      <c r="AS253" s="102"/>
      <c r="AT253" s="102"/>
    </row>
    <row r="254" spans="1:46" ht="15.75" customHeight="1">
      <c r="A254" s="102"/>
      <c r="B254" s="102"/>
      <c r="C254" s="102"/>
      <c r="D254" s="102"/>
      <c r="E254" s="102"/>
      <c r="F254" s="102"/>
      <c r="G254" s="102"/>
      <c r="H254" s="102"/>
      <c r="I254" s="102"/>
      <c r="J254" s="102"/>
      <c r="K254" s="102"/>
      <c r="L254" s="102"/>
      <c r="M254" s="102"/>
      <c r="N254" s="102"/>
      <c r="O254" s="102"/>
      <c r="P254" s="102"/>
      <c r="Q254" s="102"/>
      <c r="R254" s="102"/>
      <c r="S254" s="102"/>
      <c r="T254" s="102"/>
      <c r="U254" s="102"/>
      <c r="V254" s="102"/>
      <c r="W254" s="102"/>
      <c r="X254" s="102"/>
      <c r="Y254" s="102"/>
      <c r="Z254" s="102"/>
      <c r="AA254" s="102"/>
      <c r="AB254" s="102"/>
      <c r="AC254" s="102"/>
      <c r="AD254" s="102"/>
      <c r="AE254" s="102"/>
      <c r="AF254" s="102"/>
      <c r="AG254" s="102"/>
      <c r="AH254" s="102"/>
      <c r="AI254" s="102"/>
      <c r="AJ254" s="102"/>
      <c r="AK254" s="102"/>
      <c r="AL254" s="102"/>
      <c r="AM254" s="102"/>
      <c r="AN254" s="102"/>
      <c r="AO254" s="102"/>
      <c r="AP254" s="102"/>
      <c r="AQ254" s="102"/>
      <c r="AR254" s="102"/>
      <c r="AS254" s="102"/>
      <c r="AT254" s="102"/>
    </row>
    <row r="255" spans="1:46" ht="15.75" customHeight="1">
      <c r="A255" s="102"/>
      <c r="B255" s="102"/>
      <c r="C255" s="102"/>
      <c r="D255" s="102"/>
      <c r="E255" s="102"/>
      <c r="F255" s="102"/>
      <c r="G255" s="102"/>
      <c r="H255" s="102"/>
      <c r="I255" s="102"/>
      <c r="J255" s="102"/>
      <c r="K255" s="102"/>
      <c r="L255" s="102"/>
      <c r="M255" s="102"/>
      <c r="N255" s="102"/>
      <c r="O255" s="102"/>
      <c r="P255" s="102"/>
      <c r="Q255" s="102"/>
      <c r="R255" s="102"/>
      <c r="S255" s="102"/>
      <c r="T255" s="102"/>
      <c r="U255" s="102"/>
      <c r="V255" s="102"/>
      <c r="W255" s="102"/>
      <c r="X255" s="102"/>
      <c r="Y255" s="102"/>
      <c r="Z255" s="102"/>
      <c r="AA255" s="102"/>
      <c r="AB255" s="102"/>
      <c r="AC255" s="102"/>
      <c r="AD255" s="102"/>
      <c r="AE255" s="102"/>
      <c r="AF255" s="102"/>
      <c r="AG255" s="102"/>
      <c r="AH255" s="102"/>
      <c r="AI255" s="102"/>
      <c r="AJ255" s="102"/>
      <c r="AK255" s="102"/>
      <c r="AL255" s="102"/>
      <c r="AM255" s="102"/>
      <c r="AN255" s="102"/>
      <c r="AO255" s="102"/>
      <c r="AP255" s="102"/>
      <c r="AQ255" s="102"/>
      <c r="AR255" s="102"/>
      <c r="AS255" s="102"/>
      <c r="AT255" s="102"/>
    </row>
    <row r="256" spans="1:46" ht="15.75" customHeight="1">
      <c r="A256" s="102"/>
      <c r="B256" s="102"/>
      <c r="C256" s="102"/>
      <c r="D256" s="102"/>
      <c r="E256" s="102"/>
      <c r="F256" s="102"/>
      <c r="G256" s="102"/>
      <c r="H256" s="102"/>
      <c r="I256" s="102"/>
      <c r="J256" s="102"/>
      <c r="K256" s="102"/>
      <c r="L256" s="102"/>
      <c r="M256" s="102"/>
      <c r="N256" s="102"/>
      <c r="O256" s="102"/>
      <c r="P256" s="102"/>
      <c r="Q256" s="102"/>
      <c r="R256" s="102"/>
      <c r="S256" s="102"/>
      <c r="T256" s="102"/>
      <c r="U256" s="102"/>
      <c r="V256" s="102"/>
      <c r="W256" s="102"/>
      <c r="X256" s="102"/>
      <c r="Y256" s="102"/>
      <c r="Z256" s="102"/>
      <c r="AA256" s="102"/>
      <c r="AB256" s="102"/>
      <c r="AC256" s="102"/>
      <c r="AD256" s="102"/>
      <c r="AE256" s="102"/>
      <c r="AF256" s="102"/>
      <c r="AG256" s="102"/>
      <c r="AH256" s="102"/>
      <c r="AI256" s="102"/>
      <c r="AJ256" s="102"/>
      <c r="AK256" s="102"/>
      <c r="AL256" s="102"/>
      <c r="AM256" s="102"/>
      <c r="AN256" s="102"/>
      <c r="AO256" s="102"/>
      <c r="AP256" s="102"/>
      <c r="AQ256" s="102"/>
      <c r="AR256" s="102"/>
      <c r="AS256" s="102"/>
      <c r="AT256" s="102"/>
    </row>
    <row r="257" spans="1:46" ht="15.75" customHeight="1">
      <c r="A257" s="102"/>
      <c r="B257" s="102"/>
      <c r="C257" s="102"/>
      <c r="D257" s="102"/>
      <c r="E257" s="102"/>
      <c r="F257" s="102"/>
      <c r="G257" s="102"/>
      <c r="H257" s="102"/>
      <c r="I257" s="102"/>
      <c r="J257" s="102"/>
      <c r="K257" s="102"/>
      <c r="L257" s="102"/>
      <c r="M257" s="102"/>
      <c r="N257" s="102"/>
      <c r="O257" s="102"/>
      <c r="P257" s="102"/>
      <c r="Q257" s="102"/>
      <c r="R257" s="102"/>
      <c r="S257" s="102"/>
      <c r="T257" s="102"/>
      <c r="U257" s="102"/>
      <c r="V257" s="102"/>
      <c r="W257" s="102"/>
      <c r="X257" s="102"/>
      <c r="Y257" s="102"/>
      <c r="Z257" s="102"/>
      <c r="AA257" s="102"/>
      <c r="AB257" s="102"/>
      <c r="AC257" s="102"/>
      <c r="AD257" s="102"/>
      <c r="AE257" s="102"/>
      <c r="AF257" s="102"/>
      <c r="AG257" s="102"/>
      <c r="AH257" s="102"/>
      <c r="AI257" s="102"/>
      <c r="AJ257" s="102"/>
      <c r="AK257" s="102"/>
      <c r="AL257" s="102"/>
      <c r="AM257" s="102"/>
      <c r="AN257" s="102"/>
      <c r="AO257" s="102"/>
      <c r="AP257" s="102"/>
      <c r="AQ257" s="102"/>
      <c r="AR257" s="102"/>
      <c r="AS257" s="102"/>
      <c r="AT257" s="102"/>
    </row>
    <row r="258" spans="1:46" ht="15.75" customHeight="1">
      <c r="A258" s="102"/>
      <c r="B258" s="102"/>
      <c r="C258" s="102"/>
      <c r="D258" s="102"/>
      <c r="E258" s="102"/>
      <c r="F258" s="102"/>
      <c r="G258" s="102"/>
      <c r="H258" s="102"/>
      <c r="I258" s="102"/>
      <c r="J258" s="102"/>
      <c r="K258" s="102"/>
      <c r="L258" s="102"/>
      <c r="M258" s="102"/>
      <c r="N258" s="102"/>
      <c r="O258" s="102"/>
      <c r="P258" s="102"/>
      <c r="Q258" s="102"/>
      <c r="R258" s="102"/>
      <c r="S258" s="102"/>
      <c r="T258" s="102"/>
      <c r="U258" s="102"/>
      <c r="V258" s="102"/>
      <c r="W258" s="102"/>
      <c r="X258" s="102"/>
      <c r="Y258" s="102"/>
      <c r="Z258" s="102"/>
      <c r="AA258" s="102"/>
      <c r="AB258" s="102"/>
      <c r="AC258" s="102"/>
      <c r="AD258" s="102"/>
      <c r="AE258" s="102"/>
      <c r="AF258" s="102"/>
      <c r="AG258" s="102"/>
      <c r="AH258" s="102"/>
      <c r="AI258" s="102"/>
      <c r="AJ258" s="102"/>
      <c r="AK258" s="102"/>
      <c r="AL258" s="102"/>
      <c r="AM258" s="102"/>
      <c r="AN258" s="102"/>
      <c r="AO258" s="102"/>
      <c r="AP258" s="102"/>
      <c r="AQ258" s="102"/>
      <c r="AR258" s="102"/>
      <c r="AS258" s="102"/>
      <c r="AT258" s="102"/>
    </row>
    <row r="259" spans="1:46" ht="15.75" customHeight="1">
      <c r="A259" s="102"/>
      <c r="B259" s="102"/>
      <c r="C259" s="102"/>
      <c r="D259" s="102"/>
      <c r="E259" s="102"/>
      <c r="F259" s="102"/>
      <c r="G259" s="102"/>
      <c r="H259" s="102"/>
      <c r="I259" s="102"/>
      <c r="J259" s="102"/>
      <c r="K259" s="102"/>
      <c r="L259" s="102"/>
      <c r="M259" s="102"/>
      <c r="N259" s="102"/>
      <c r="O259" s="102"/>
      <c r="P259" s="102"/>
      <c r="Q259" s="102"/>
      <c r="R259" s="102"/>
      <c r="S259" s="102"/>
      <c r="T259" s="102"/>
      <c r="U259" s="102"/>
      <c r="V259" s="102"/>
      <c r="W259" s="102"/>
      <c r="X259" s="102"/>
      <c r="Y259" s="102"/>
      <c r="Z259" s="102"/>
      <c r="AA259" s="102"/>
      <c r="AB259" s="102"/>
      <c r="AC259" s="102"/>
      <c r="AD259" s="102"/>
      <c r="AE259" s="102"/>
      <c r="AF259" s="102"/>
      <c r="AG259" s="102"/>
      <c r="AH259" s="102"/>
      <c r="AI259" s="102"/>
      <c r="AJ259" s="102"/>
      <c r="AK259" s="102"/>
      <c r="AL259" s="102"/>
      <c r="AM259" s="102"/>
      <c r="AN259" s="102"/>
      <c r="AO259" s="102"/>
      <c r="AP259" s="102"/>
      <c r="AQ259" s="102"/>
      <c r="AR259" s="102"/>
      <c r="AS259" s="102"/>
      <c r="AT259" s="102"/>
    </row>
    <row r="260" spans="1:46" ht="15.75" customHeight="1">
      <c r="A260" s="102"/>
      <c r="B260" s="102"/>
      <c r="C260" s="102"/>
      <c r="D260" s="102"/>
      <c r="E260" s="102"/>
      <c r="F260" s="102"/>
      <c r="G260" s="102"/>
      <c r="H260" s="102"/>
      <c r="I260" s="102"/>
      <c r="J260" s="102"/>
      <c r="K260" s="102"/>
      <c r="L260" s="102"/>
      <c r="M260" s="102"/>
      <c r="N260" s="102"/>
      <c r="O260" s="102"/>
      <c r="P260" s="102"/>
      <c r="Q260" s="102"/>
      <c r="R260" s="102"/>
      <c r="S260" s="102"/>
      <c r="T260" s="102"/>
      <c r="U260" s="102"/>
      <c r="V260" s="102"/>
      <c r="W260" s="102"/>
      <c r="X260" s="102"/>
      <c r="Y260" s="102"/>
      <c r="Z260" s="102"/>
      <c r="AA260" s="102"/>
      <c r="AB260" s="102"/>
      <c r="AC260" s="102"/>
      <c r="AD260" s="102"/>
      <c r="AE260" s="102"/>
      <c r="AF260" s="102"/>
      <c r="AG260" s="102"/>
      <c r="AH260" s="102"/>
      <c r="AI260" s="102"/>
      <c r="AJ260" s="102"/>
      <c r="AK260" s="102"/>
      <c r="AL260" s="102"/>
      <c r="AM260" s="102"/>
      <c r="AN260" s="102"/>
      <c r="AO260" s="102"/>
      <c r="AP260" s="102"/>
      <c r="AQ260" s="102"/>
      <c r="AR260" s="102"/>
      <c r="AS260" s="102"/>
      <c r="AT260" s="102"/>
    </row>
    <row r="261" spans="1:46" ht="15.75" customHeight="1">
      <c r="A261" s="102"/>
      <c r="B261" s="102"/>
      <c r="C261" s="102"/>
      <c r="D261" s="102"/>
      <c r="E261" s="102"/>
      <c r="F261" s="102"/>
      <c r="G261" s="102"/>
      <c r="H261" s="102"/>
      <c r="I261" s="102"/>
      <c r="J261" s="102"/>
      <c r="K261" s="102"/>
      <c r="L261" s="102"/>
      <c r="M261" s="102"/>
      <c r="N261" s="102"/>
      <c r="O261" s="102"/>
      <c r="P261" s="102"/>
      <c r="Q261" s="102"/>
      <c r="R261" s="102"/>
      <c r="S261" s="102"/>
      <c r="T261" s="102"/>
      <c r="U261" s="102"/>
      <c r="V261" s="102"/>
      <c r="W261" s="102"/>
      <c r="X261" s="102"/>
      <c r="Y261" s="102"/>
      <c r="Z261" s="102"/>
      <c r="AA261" s="102"/>
      <c r="AB261" s="102"/>
      <c r="AC261" s="102"/>
      <c r="AD261" s="102"/>
      <c r="AE261" s="102"/>
      <c r="AF261" s="102"/>
      <c r="AG261" s="102"/>
      <c r="AH261" s="102"/>
      <c r="AI261" s="102"/>
      <c r="AJ261" s="102"/>
      <c r="AK261" s="102"/>
      <c r="AL261" s="102"/>
      <c r="AM261" s="102"/>
      <c r="AN261" s="102"/>
      <c r="AO261" s="102"/>
      <c r="AP261" s="102"/>
      <c r="AQ261" s="102"/>
      <c r="AR261" s="102"/>
      <c r="AS261" s="102"/>
      <c r="AT261" s="102"/>
    </row>
    <row r="262" spans="1:46" ht="15.75" customHeight="1">
      <c r="A262" s="102"/>
      <c r="B262" s="102"/>
      <c r="C262" s="102"/>
      <c r="D262" s="102"/>
      <c r="E262" s="102"/>
      <c r="F262" s="102"/>
      <c r="G262" s="102"/>
      <c r="H262" s="102"/>
      <c r="I262" s="102"/>
      <c r="J262" s="102"/>
      <c r="K262" s="102"/>
      <c r="L262" s="102"/>
      <c r="M262" s="102"/>
      <c r="N262" s="102"/>
      <c r="O262" s="102"/>
      <c r="P262" s="102"/>
      <c r="Q262" s="102"/>
      <c r="R262" s="102"/>
      <c r="S262" s="102"/>
      <c r="T262" s="102"/>
      <c r="U262" s="102"/>
      <c r="V262" s="102"/>
      <c r="W262" s="102"/>
      <c r="X262" s="102"/>
      <c r="Y262" s="102"/>
      <c r="Z262" s="102"/>
      <c r="AA262" s="102"/>
      <c r="AB262" s="102"/>
      <c r="AC262" s="102"/>
      <c r="AD262" s="102"/>
      <c r="AE262" s="102"/>
      <c r="AF262" s="102"/>
      <c r="AG262" s="102"/>
      <c r="AH262" s="102"/>
      <c r="AI262" s="102"/>
      <c r="AJ262" s="102"/>
      <c r="AK262" s="102"/>
      <c r="AL262" s="102"/>
      <c r="AM262" s="102"/>
      <c r="AN262" s="102"/>
      <c r="AO262" s="102"/>
      <c r="AP262" s="102"/>
      <c r="AQ262" s="102"/>
      <c r="AR262" s="102"/>
      <c r="AS262" s="102"/>
      <c r="AT262" s="102"/>
    </row>
    <row r="263" spans="1:46" ht="15.75" customHeight="1">
      <c r="A263" s="102"/>
      <c r="B263" s="102"/>
      <c r="C263" s="102"/>
      <c r="D263" s="102"/>
      <c r="E263" s="102"/>
      <c r="F263" s="102"/>
      <c r="G263" s="102"/>
      <c r="H263" s="102"/>
      <c r="I263" s="102"/>
      <c r="J263" s="102"/>
      <c r="K263" s="102"/>
      <c r="L263" s="102"/>
      <c r="M263" s="102"/>
      <c r="N263" s="102"/>
      <c r="O263" s="102"/>
      <c r="P263" s="102"/>
      <c r="Q263" s="102"/>
      <c r="R263" s="102"/>
      <c r="S263" s="102"/>
      <c r="T263" s="102"/>
      <c r="U263" s="102"/>
      <c r="V263" s="102"/>
      <c r="W263" s="102"/>
      <c r="X263" s="102"/>
      <c r="Y263" s="102"/>
      <c r="Z263" s="102"/>
      <c r="AA263" s="102"/>
      <c r="AB263" s="102"/>
      <c r="AC263" s="102"/>
      <c r="AD263" s="102"/>
      <c r="AE263" s="102"/>
      <c r="AF263" s="102"/>
      <c r="AG263" s="102"/>
      <c r="AH263" s="102"/>
      <c r="AI263" s="102"/>
      <c r="AJ263" s="102"/>
      <c r="AK263" s="102"/>
      <c r="AL263" s="102"/>
      <c r="AM263" s="102"/>
      <c r="AN263" s="102"/>
      <c r="AO263" s="102"/>
      <c r="AP263" s="102"/>
      <c r="AQ263" s="102"/>
      <c r="AR263" s="102"/>
      <c r="AS263" s="102"/>
      <c r="AT263" s="102"/>
    </row>
    <row r="264" spans="1:46" ht="15.75" customHeight="1">
      <c r="A264" s="102"/>
      <c r="B264" s="102"/>
      <c r="C264" s="102"/>
      <c r="D264" s="102"/>
      <c r="E264" s="102"/>
      <c r="F264" s="102"/>
      <c r="G264" s="102"/>
      <c r="H264" s="102"/>
      <c r="I264" s="102"/>
      <c r="J264" s="102"/>
      <c r="K264" s="102"/>
      <c r="L264" s="102"/>
      <c r="M264" s="102"/>
      <c r="N264" s="102"/>
      <c r="O264" s="102"/>
      <c r="P264" s="102"/>
      <c r="Q264" s="102"/>
      <c r="R264" s="102"/>
      <c r="S264" s="102"/>
      <c r="T264" s="102"/>
      <c r="U264" s="102"/>
      <c r="V264" s="102"/>
      <c r="W264" s="102"/>
      <c r="X264" s="102"/>
      <c r="Y264" s="102"/>
      <c r="Z264" s="102"/>
      <c r="AA264" s="102"/>
      <c r="AB264" s="102"/>
      <c r="AC264" s="102"/>
      <c r="AD264" s="102"/>
      <c r="AE264" s="102"/>
      <c r="AF264" s="102"/>
      <c r="AG264" s="102"/>
      <c r="AH264" s="102"/>
      <c r="AI264" s="102"/>
      <c r="AJ264" s="102"/>
      <c r="AK264" s="102"/>
      <c r="AL264" s="102"/>
      <c r="AM264" s="102"/>
      <c r="AN264" s="102"/>
      <c r="AO264" s="102"/>
      <c r="AP264" s="102"/>
      <c r="AQ264" s="102"/>
      <c r="AR264" s="102"/>
      <c r="AS264" s="102"/>
      <c r="AT264" s="102"/>
    </row>
    <row r="265" spans="1:46" ht="15.75" customHeight="1">
      <c r="A265" s="102"/>
      <c r="B265" s="102"/>
      <c r="C265" s="102"/>
      <c r="D265" s="102"/>
      <c r="E265" s="102"/>
      <c r="F265" s="102"/>
      <c r="G265" s="102"/>
      <c r="H265" s="102"/>
      <c r="I265" s="102"/>
      <c r="J265" s="102"/>
      <c r="K265" s="102"/>
      <c r="L265" s="102"/>
      <c r="M265" s="102"/>
      <c r="N265" s="102"/>
      <c r="O265" s="102"/>
      <c r="P265" s="102"/>
      <c r="Q265" s="102"/>
      <c r="R265" s="102"/>
      <c r="S265" s="102"/>
      <c r="T265" s="102"/>
      <c r="U265" s="102"/>
      <c r="V265" s="102"/>
      <c r="W265" s="102"/>
      <c r="X265" s="102"/>
      <c r="Y265" s="102"/>
      <c r="Z265" s="102"/>
      <c r="AA265" s="102"/>
      <c r="AB265" s="102"/>
      <c r="AC265" s="102"/>
      <c r="AD265" s="102"/>
      <c r="AE265" s="102"/>
      <c r="AF265" s="102"/>
      <c r="AG265" s="102"/>
      <c r="AH265" s="102"/>
      <c r="AI265" s="102"/>
      <c r="AJ265" s="102"/>
      <c r="AK265" s="102"/>
      <c r="AL265" s="102"/>
      <c r="AM265" s="102"/>
      <c r="AN265" s="102"/>
      <c r="AO265" s="102"/>
      <c r="AP265" s="102"/>
      <c r="AQ265" s="102"/>
      <c r="AR265" s="102"/>
      <c r="AS265" s="102"/>
      <c r="AT265" s="102"/>
    </row>
    <row r="266" spans="1:46" ht="15.75" customHeight="1">
      <c r="A266" s="102"/>
      <c r="B266" s="102"/>
      <c r="C266" s="102"/>
      <c r="D266" s="102"/>
      <c r="E266" s="102"/>
      <c r="F266" s="102"/>
      <c r="G266" s="102"/>
      <c r="H266" s="102"/>
      <c r="I266" s="102"/>
      <c r="J266" s="102"/>
      <c r="K266" s="102"/>
      <c r="L266" s="102"/>
      <c r="M266" s="102"/>
      <c r="N266" s="102"/>
      <c r="O266" s="102"/>
      <c r="P266" s="102"/>
      <c r="Q266" s="102"/>
      <c r="R266" s="102"/>
      <c r="S266" s="102"/>
      <c r="T266" s="102"/>
      <c r="U266" s="102"/>
      <c r="V266" s="102"/>
      <c r="W266" s="102"/>
      <c r="X266" s="102"/>
      <c r="Y266" s="102"/>
      <c r="Z266" s="102"/>
      <c r="AA266" s="102"/>
      <c r="AB266" s="102"/>
      <c r="AC266" s="102"/>
      <c r="AD266" s="102"/>
      <c r="AE266" s="102"/>
      <c r="AF266" s="102"/>
      <c r="AG266" s="102"/>
      <c r="AH266" s="102"/>
      <c r="AI266" s="102"/>
      <c r="AJ266" s="102"/>
      <c r="AK266" s="102"/>
      <c r="AL266" s="102"/>
      <c r="AM266" s="102"/>
      <c r="AN266" s="102"/>
      <c r="AO266" s="102"/>
      <c r="AP266" s="102"/>
      <c r="AQ266" s="102"/>
      <c r="AR266" s="102"/>
      <c r="AS266" s="102"/>
      <c r="AT266" s="102"/>
    </row>
    <row r="267" spans="1:46" ht="15.75" customHeight="1">
      <c r="A267" s="102"/>
      <c r="B267" s="102"/>
      <c r="C267" s="102"/>
      <c r="D267" s="102"/>
      <c r="E267" s="102"/>
      <c r="F267" s="102"/>
      <c r="G267" s="102"/>
      <c r="H267" s="102"/>
      <c r="I267" s="102"/>
      <c r="J267" s="102"/>
      <c r="K267" s="102"/>
      <c r="L267" s="102"/>
      <c r="M267" s="102"/>
      <c r="N267" s="102"/>
      <c r="O267" s="102"/>
      <c r="P267" s="102"/>
      <c r="Q267" s="102"/>
      <c r="R267" s="102"/>
      <c r="S267" s="102"/>
      <c r="T267" s="102"/>
      <c r="U267" s="102"/>
      <c r="V267" s="102"/>
      <c r="W267" s="102"/>
      <c r="X267" s="102"/>
      <c r="Y267" s="102"/>
      <c r="Z267" s="102"/>
      <c r="AA267" s="102"/>
      <c r="AB267" s="102"/>
      <c r="AC267" s="102"/>
      <c r="AD267" s="102"/>
      <c r="AE267" s="102"/>
      <c r="AF267" s="102"/>
      <c r="AG267" s="102"/>
      <c r="AH267" s="102"/>
      <c r="AI267" s="102"/>
      <c r="AJ267" s="102"/>
      <c r="AK267" s="102"/>
      <c r="AL267" s="102"/>
      <c r="AM267" s="102"/>
      <c r="AN267" s="102"/>
      <c r="AO267" s="102"/>
      <c r="AP267" s="102"/>
      <c r="AQ267" s="102"/>
      <c r="AR267" s="102"/>
      <c r="AS267" s="102"/>
      <c r="AT267" s="102"/>
    </row>
    <row r="268" spans="1:46" ht="15.75" customHeight="1">
      <c r="A268" s="102"/>
      <c r="B268" s="102"/>
      <c r="C268" s="102"/>
      <c r="D268" s="102"/>
      <c r="E268" s="102"/>
      <c r="F268" s="102"/>
      <c r="G268" s="102"/>
      <c r="H268" s="102"/>
      <c r="I268" s="102"/>
      <c r="J268" s="102"/>
      <c r="K268" s="102"/>
      <c r="L268" s="102"/>
      <c r="M268" s="102"/>
      <c r="N268" s="102"/>
      <c r="O268" s="102"/>
      <c r="P268" s="102"/>
      <c r="Q268" s="102"/>
      <c r="R268" s="102"/>
      <c r="S268" s="102"/>
      <c r="T268" s="102"/>
      <c r="U268" s="102"/>
      <c r="V268" s="102"/>
      <c r="W268" s="102"/>
      <c r="X268" s="102"/>
      <c r="Y268" s="102"/>
      <c r="Z268" s="102"/>
      <c r="AA268" s="102"/>
      <c r="AB268" s="102"/>
      <c r="AC268" s="102"/>
      <c r="AD268" s="102"/>
      <c r="AE268" s="102"/>
      <c r="AF268" s="102"/>
      <c r="AG268" s="102"/>
      <c r="AH268" s="102"/>
      <c r="AI268" s="102"/>
      <c r="AJ268" s="102"/>
      <c r="AK268" s="102"/>
      <c r="AL268" s="102"/>
      <c r="AM268" s="102"/>
      <c r="AN268" s="102"/>
      <c r="AO268" s="102"/>
      <c r="AP268" s="102"/>
      <c r="AQ268" s="102"/>
      <c r="AR268" s="102"/>
      <c r="AS268" s="102"/>
      <c r="AT268" s="102"/>
    </row>
    <row r="269" spans="1:46" ht="15.75" customHeight="1"/>
    <row r="270" spans="1:46" ht="15.75" customHeight="1"/>
    <row r="271" spans="1:46" ht="15.75" customHeight="1"/>
    <row r="272" spans="1:46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0">
    <mergeCell ref="F8:H8"/>
    <mergeCell ref="I8:K8"/>
    <mergeCell ref="I12:K13"/>
    <mergeCell ref="A3:K3"/>
    <mergeCell ref="Z5:AT5"/>
    <mergeCell ref="A7:A9"/>
    <mergeCell ref="B7:B9"/>
    <mergeCell ref="C7:H7"/>
    <mergeCell ref="I7:K7"/>
    <mergeCell ref="C8:E8"/>
  </mergeCells>
  <printOptions horizontalCentered="1"/>
  <pageMargins left="1.7" right="0.9" top="1.1499999999999999" bottom="0.9" header="0" footer="0"/>
  <pageSetup paperSize="9"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1000"/>
  <sheetViews>
    <sheetView workbookViewId="0"/>
  </sheetViews>
  <sheetFormatPr defaultColWidth="14.42578125" defaultRowHeight="15" customHeight="1"/>
  <cols>
    <col min="1" max="1" width="5.7109375" customWidth="1"/>
    <col min="2" max="2" width="35.5703125" customWidth="1"/>
    <col min="3" max="3" width="19.85546875" customWidth="1"/>
    <col min="4" max="4" width="18.85546875" customWidth="1"/>
    <col min="5" max="5" width="21.140625" customWidth="1"/>
    <col min="6" max="6" width="26" customWidth="1"/>
    <col min="7" max="7" width="12.42578125" customWidth="1"/>
    <col min="8" max="13" width="10.7109375" customWidth="1"/>
    <col min="14" max="14" width="12.42578125" customWidth="1"/>
    <col min="15" max="15" width="11.7109375" customWidth="1"/>
    <col min="16" max="26" width="9.28515625" customWidth="1"/>
  </cols>
  <sheetData>
    <row r="1" spans="1:26" ht="15.75">
      <c r="A1" s="100" t="s">
        <v>1109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>
      <c r="A2" s="199" t="s">
        <v>400</v>
      </c>
      <c r="B2" s="199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5.75">
      <c r="A3" s="963" t="s">
        <v>1110</v>
      </c>
      <c r="B3" s="953"/>
      <c r="C3" s="953"/>
      <c r="D3" s="953"/>
      <c r="E3" s="953"/>
      <c r="F3" s="953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15.75">
      <c r="A4" s="101"/>
      <c r="B4" s="101"/>
      <c r="C4" s="139" t="str">
        <f>'1'!$E$5</f>
        <v>KABUPATEN/KOTA</v>
      </c>
      <c r="D4" s="105" t="str">
        <f>'1'!$F$5</f>
        <v>KARANGANYAR</v>
      </c>
      <c r="E4" s="101"/>
      <c r="F4" s="101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5.75">
      <c r="A5" s="101"/>
      <c r="B5" s="101"/>
      <c r="C5" s="139" t="str">
        <f>'1'!$E$6</f>
        <v>TAHUN</v>
      </c>
      <c r="D5" s="105">
        <f>'1'!$F$6</f>
        <v>2023</v>
      </c>
      <c r="E5" s="101"/>
      <c r="F5" s="101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>
      <c r="A6" s="106"/>
      <c r="B6" s="106"/>
      <c r="C6" s="106"/>
      <c r="D6" s="106"/>
      <c r="E6" s="106"/>
      <c r="F6" s="106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39" customHeight="1">
      <c r="A7" s="986" t="s">
        <v>4</v>
      </c>
      <c r="B7" s="1054" t="s">
        <v>1111</v>
      </c>
      <c r="C7" s="980" t="s">
        <v>1112</v>
      </c>
      <c r="D7" s="958"/>
      <c r="E7" s="958"/>
      <c r="F7" s="959"/>
      <c r="G7" s="7"/>
      <c r="H7" s="1053"/>
      <c r="I7" s="953"/>
      <c r="J7" s="953"/>
      <c r="K7" s="1053"/>
      <c r="L7" s="953"/>
      <c r="M7" s="953"/>
      <c r="N7" s="7"/>
      <c r="O7" s="7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45" customHeight="1">
      <c r="A8" s="955"/>
      <c r="B8" s="955"/>
      <c r="C8" s="172" t="s">
        <v>8</v>
      </c>
      <c r="D8" s="172" t="s">
        <v>9</v>
      </c>
      <c r="E8" s="172" t="s">
        <v>454</v>
      </c>
      <c r="F8" s="172" t="s">
        <v>1113</v>
      </c>
      <c r="G8" s="7"/>
      <c r="H8" s="7"/>
      <c r="I8" s="7"/>
      <c r="J8" s="7"/>
      <c r="K8" s="7"/>
      <c r="L8" s="7"/>
      <c r="M8" s="7"/>
      <c r="N8" s="7"/>
      <c r="O8" s="7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>
      <c r="A9" s="142">
        <v>1</v>
      </c>
      <c r="B9" s="142">
        <v>2</v>
      </c>
      <c r="C9" s="115">
        <v>3</v>
      </c>
      <c r="D9" s="115">
        <v>4</v>
      </c>
      <c r="E9" s="115">
        <v>5</v>
      </c>
      <c r="F9" s="142">
        <v>6</v>
      </c>
      <c r="G9" s="264"/>
      <c r="H9" s="264"/>
      <c r="I9" s="264"/>
      <c r="J9" s="264"/>
      <c r="K9" s="264"/>
      <c r="L9" s="264"/>
      <c r="M9" s="264"/>
      <c r="N9" s="264"/>
      <c r="O9" s="264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</row>
    <row r="10" spans="1:26" ht="24.75" customHeight="1">
      <c r="A10" s="175">
        <v>1</v>
      </c>
      <c r="B10" s="120" t="s">
        <v>1114</v>
      </c>
      <c r="C10" s="145">
        <v>0</v>
      </c>
      <c r="D10" s="145">
        <v>0</v>
      </c>
      <c r="E10" s="145">
        <v>0</v>
      </c>
      <c r="F10" s="403" t="e">
        <f t="shared" ref="F10:F15" si="0">E10/$E$17*100</f>
        <v>#DIV/0!</v>
      </c>
      <c r="G10" s="102"/>
      <c r="H10" s="164"/>
      <c r="I10" s="164"/>
      <c r="J10" s="164"/>
      <c r="K10" s="164"/>
      <c r="L10" s="164"/>
      <c r="M10" s="164"/>
      <c r="N10" s="164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</row>
    <row r="11" spans="1:26" ht="24.75" customHeight="1">
      <c r="A11" s="175">
        <v>2</v>
      </c>
      <c r="B11" s="120" t="s">
        <v>1115</v>
      </c>
      <c r="C11" s="145">
        <v>0</v>
      </c>
      <c r="D11" s="145">
        <v>0</v>
      </c>
      <c r="E11" s="145">
        <v>0</v>
      </c>
      <c r="F11" s="403" t="e">
        <f t="shared" si="0"/>
        <v>#DIV/0!</v>
      </c>
      <c r="G11" s="102"/>
      <c r="H11" s="164"/>
      <c r="I11" s="164"/>
      <c r="J11" s="164"/>
      <c r="K11" s="164"/>
      <c r="L11" s="164"/>
      <c r="M11" s="164"/>
      <c r="N11" s="164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spans="1:26" ht="24.75" customHeight="1">
      <c r="A12" s="175">
        <v>3</v>
      </c>
      <c r="B12" s="120" t="s">
        <v>1116</v>
      </c>
      <c r="C12" s="145">
        <v>0</v>
      </c>
      <c r="D12" s="145">
        <v>0</v>
      </c>
      <c r="E12" s="145">
        <v>0</v>
      </c>
      <c r="F12" s="403" t="e">
        <f t="shared" si="0"/>
        <v>#DIV/0!</v>
      </c>
      <c r="G12" s="102"/>
      <c r="H12" s="164"/>
      <c r="I12" s="164"/>
      <c r="J12" s="164"/>
      <c r="K12" s="164"/>
      <c r="L12" s="164"/>
      <c r="M12" s="164"/>
      <c r="N12" s="164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 ht="24.75" customHeight="1">
      <c r="A13" s="175">
        <v>4</v>
      </c>
      <c r="B13" s="120" t="s">
        <v>1117</v>
      </c>
      <c r="C13" s="145">
        <v>0</v>
      </c>
      <c r="D13" s="145">
        <v>0</v>
      </c>
      <c r="E13" s="145">
        <v>0</v>
      </c>
      <c r="F13" s="403" t="e">
        <f t="shared" si="0"/>
        <v>#DIV/0!</v>
      </c>
      <c r="G13" s="102"/>
      <c r="H13" s="164"/>
      <c r="I13" s="164"/>
      <c r="J13" s="164"/>
      <c r="K13" s="164"/>
      <c r="L13" s="164"/>
      <c r="M13" s="164"/>
      <c r="N13" s="164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</row>
    <row r="14" spans="1:26" ht="24.75" customHeight="1">
      <c r="A14" s="175">
        <v>5</v>
      </c>
      <c r="B14" s="120" t="s">
        <v>1118</v>
      </c>
      <c r="C14" s="145">
        <v>0</v>
      </c>
      <c r="D14" s="145">
        <v>0</v>
      </c>
      <c r="E14" s="444">
        <v>0</v>
      </c>
      <c r="F14" s="403" t="e">
        <f t="shared" si="0"/>
        <v>#DIV/0!</v>
      </c>
      <c r="G14" s="102"/>
      <c r="H14" s="164"/>
      <c r="I14" s="164"/>
      <c r="J14" s="164"/>
      <c r="K14" s="164"/>
      <c r="L14" s="164"/>
      <c r="M14" s="164"/>
      <c r="N14" s="164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</row>
    <row r="15" spans="1:26" ht="24.75" customHeight="1">
      <c r="A15" s="175">
        <v>6</v>
      </c>
      <c r="B15" s="120" t="s">
        <v>1119</v>
      </c>
      <c r="C15" s="145">
        <v>0</v>
      </c>
      <c r="D15" s="444">
        <v>0</v>
      </c>
      <c r="E15" s="444">
        <v>0</v>
      </c>
      <c r="F15" s="403" t="e">
        <f t="shared" si="0"/>
        <v>#DIV/0!</v>
      </c>
      <c r="G15" s="102"/>
      <c r="H15" s="164"/>
      <c r="I15" s="164"/>
      <c r="J15" s="164"/>
      <c r="K15" s="164"/>
      <c r="L15" s="164"/>
      <c r="M15" s="164"/>
      <c r="N15" s="164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</row>
    <row r="16" spans="1:26" ht="24.75" customHeight="1">
      <c r="A16" s="203"/>
      <c r="B16" s="203"/>
      <c r="C16" s="226"/>
      <c r="D16" s="226"/>
      <c r="E16" s="226"/>
      <c r="F16" s="294"/>
      <c r="G16" s="102"/>
      <c r="H16" s="164"/>
      <c r="I16" s="164"/>
      <c r="J16" s="164"/>
      <c r="K16" s="164"/>
      <c r="L16" s="164"/>
      <c r="M16" s="164"/>
      <c r="N16" s="164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</row>
    <row r="17" spans="1:26" ht="24.75" customHeight="1">
      <c r="A17" s="296" t="s">
        <v>591</v>
      </c>
      <c r="B17" s="660"/>
      <c r="C17" s="217">
        <f>SUM(C10:C16)</f>
        <v>0</v>
      </c>
      <c r="D17" s="711">
        <v>0</v>
      </c>
      <c r="E17" s="711">
        <v>0</v>
      </c>
      <c r="F17" s="712"/>
      <c r="G17" s="102"/>
      <c r="H17" s="164"/>
      <c r="I17" s="164"/>
      <c r="J17" s="164"/>
      <c r="K17" s="164"/>
      <c r="L17" s="164"/>
      <c r="M17" s="164"/>
      <c r="N17" s="164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</row>
    <row r="18" spans="1:26" ht="24.75" customHeight="1">
      <c r="A18" s="713" t="s">
        <v>1120</v>
      </c>
      <c r="B18" s="101"/>
      <c r="C18" s="714" t="e">
        <f t="shared" ref="C18:D18" si="1">C17/$E$17*100</f>
        <v>#DIV/0!</v>
      </c>
      <c r="D18" s="714" t="e">
        <f t="shared" si="1"/>
        <v>#DIV/0!</v>
      </c>
      <c r="E18" s="715"/>
      <c r="F18" s="715"/>
      <c r="G18" s="102"/>
      <c r="H18" s="164"/>
      <c r="I18" s="164"/>
      <c r="J18" s="164"/>
      <c r="K18" s="164"/>
      <c r="L18" s="164"/>
      <c r="M18" s="164"/>
      <c r="N18" s="164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</row>
    <row r="19" spans="1:26" ht="24.75" customHeight="1">
      <c r="A19" s="296" t="s">
        <v>1121</v>
      </c>
      <c r="B19" s="660"/>
      <c r="C19" s="716"/>
      <c r="D19" s="716"/>
      <c r="E19" s="716"/>
      <c r="F19" s="717">
        <v>495</v>
      </c>
      <c r="G19" s="102"/>
      <c r="H19" s="164"/>
      <c r="I19" s="164"/>
      <c r="J19" s="164"/>
      <c r="K19" s="164"/>
      <c r="L19" s="164"/>
      <c r="M19" s="164"/>
      <c r="N19" s="164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</row>
    <row r="20" spans="1:26" ht="24.75" customHeight="1">
      <c r="A20" s="296" t="s">
        <v>1122</v>
      </c>
      <c r="B20" s="660"/>
      <c r="C20" s="716"/>
      <c r="D20" s="716"/>
      <c r="E20" s="716"/>
      <c r="F20" s="718">
        <v>449</v>
      </c>
      <c r="G20" s="102"/>
      <c r="H20" s="164"/>
      <c r="I20" s="164"/>
      <c r="J20" s="164"/>
      <c r="K20" s="164"/>
      <c r="L20" s="164"/>
      <c r="M20" s="164"/>
      <c r="N20" s="164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</row>
    <row r="21" spans="1:26" ht="34.5" customHeight="1">
      <c r="A21" s="156" t="s">
        <v>1123</v>
      </c>
      <c r="B21" s="157"/>
      <c r="C21" s="719"/>
      <c r="D21" s="719"/>
      <c r="E21" s="719"/>
      <c r="F21" s="720" t="s">
        <v>1124</v>
      </c>
      <c r="G21" s="102"/>
      <c r="H21" s="164"/>
      <c r="I21" s="164"/>
      <c r="J21" s="164"/>
      <c r="K21" s="164"/>
      <c r="L21" s="164"/>
      <c r="M21" s="164"/>
      <c r="N21" s="164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</row>
    <row r="22" spans="1:26" ht="24.75" customHeight="1">
      <c r="A22" s="102"/>
      <c r="B22" s="102"/>
      <c r="C22" s="270"/>
      <c r="D22" s="270"/>
      <c r="E22" s="270"/>
      <c r="F22" s="270"/>
      <c r="G22" s="102"/>
      <c r="H22" s="164"/>
      <c r="I22" s="164"/>
      <c r="J22" s="164"/>
      <c r="K22" s="164"/>
      <c r="L22" s="164"/>
      <c r="M22" s="164"/>
      <c r="N22" s="164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</row>
    <row r="23" spans="1:26" ht="24.75" customHeight="1">
      <c r="A23" s="137" t="s">
        <v>505</v>
      </c>
      <c r="B23" s="102"/>
      <c r="C23" s="102"/>
      <c r="D23" s="102"/>
      <c r="E23" s="102"/>
      <c r="F23" s="102"/>
      <c r="G23" s="102"/>
      <c r="H23" s="164"/>
      <c r="I23" s="164"/>
      <c r="J23" s="164"/>
      <c r="K23" s="164"/>
      <c r="L23" s="164"/>
      <c r="M23" s="164"/>
      <c r="N23" s="164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</row>
    <row r="24" spans="1:26" ht="24.75" customHeight="1">
      <c r="A24" s="137" t="s">
        <v>1125</v>
      </c>
      <c r="B24" s="102"/>
      <c r="C24" s="102"/>
      <c r="D24" s="102"/>
      <c r="E24" s="102"/>
      <c r="F24" s="102"/>
      <c r="G24" s="102"/>
      <c r="H24" s="164"/>
      <c r="I24" s="164"/>
      <c r="J24" s="164"/>
      <c r="K24" s="164"/>
      <c r="L24" s="164"/>
      <c r="M24" s="164"/>
      <c r="N24" s="164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</row>
    <row r="25" spans="1:26" ht="17.25" customHeight="1">
      <c r="A25" s="102"/>
      <c r="B25" s="102"/>
      <c r="C25" s="102"/>
      <c r="D25" s="102"/>
      <c r="E25" s="102"/>
      <c r="F25" s="102"/>
      <c r="G25" s="102"/>
      <c r="H25" s="164"/>
      <c r="I25" s="164"/>
      <c r="J25" s="164"/>
      <c r="K25" s="164"/>
      <c r="L25" s="164"/>
      <c r="M25" s="164"/>
      <c r="N25" s="164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</row>
    <row r="26" spans="1:26" ht="15.75" customHeight="1">
      <c r="A26" s="102"/>
      <c r="B26" s="102"/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</row>
    <row r="27" spans="1:26" ht="15.75" customHeight="1">
      <c r="A27" s="102"/>
      <c r="B27" s="102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</row>
    <row r="28" spans="1:26" ht="15.75" customHeight="1">
      <c r="A28" s="102"/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</row>
    <row r="29" spans="1:26" ht="15.75" customHeight="1">
      <c r="A29" s="102"/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</row>
    <row r="30" spans="1:26" ht="15.75" customHeight="1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</row>
    <row r="31" spans="1:26" ht="15.75" customHeight="1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</row>
    <row r="32" spans="1:26" ht="15.75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</row>
    <row r="33" spans="1:26" ht="15.75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</row>
    <row r="34" spans="1:26" ht="15.7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</row>
    <row r="35" spans="1:26" ht="15.7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 spans="1:26" ht="15.7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</row>
    <row r="37" spans="1:26" ht="15.7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</row>
    <row r="38" spans="1:26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</row>
    <row r="39" spans="1:26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</row>
    <row r="40" spans="1:26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</row>
    <row r="41" spans="1:26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</row>
    <row r="42" spans="1:26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</row>
    <row r="43" spans="1:26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 spans="1:26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</row>
    <row r="45" spans="1:26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 spans="1:26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 spans="1:26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26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 spans="1:26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spans="1:26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 spans="1:26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 spans="1:26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 spans="1:26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spans="1:26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 spans="1:26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 spans="1:26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 spans="1:26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spans="1:26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 spans="1:26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 spans="1:26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 spans="1:26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spans="1:26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 spans="1:26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 spans="1:26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 spans="1:26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spans="1:26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 spans="1:26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 spans="1:26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 spans="1:26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 spans="1:26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 spans="1:26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 spans="1:26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 spans="1:26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 spans="1:26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 spans="1:26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 spans="1:26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 spans="1:26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 spans="1:26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 spans="1:26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 spans="1:26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 spans="1:26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 spans="1:26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 spans="1:26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 spans="1:26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 spans="1:26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 spans="1:26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 spans="1:26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 spans="1:26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 spans="1:26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 spans="1:26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 spans="1:26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 spans="1:26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 spans="1:26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 spans="1:2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 spans="1:26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 spans="1:26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 spans="1:26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 spans="1:26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 spans="1:26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 spans="1:26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 spans="1:26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 spans="1:26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 spans="1:26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 spans="1:26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 spans="1:26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 spans="1:26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 spans="1:26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 spans="1:26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 spans="1:26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 spans="1:26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 spans="1:26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 spans="1:26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 spans="1:26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 spans="1:26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 spans="1:26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 spans="1:26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 spans="1:26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 spans="1:26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 spans="1:26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 spans="1:26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 spans="1:26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 spans="1:26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 spans="1:26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 spans="1:26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 spans="1:26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 spans="1:26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 spans="1:26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 spans="1:26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 spans="1:26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 spans="1:26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 spans="1:26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 spans="1:26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 spans="1:26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 spans="1:26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 spans="1:26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 spans="1:26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 spans="1:26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 spans="1:26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 spans="1:26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 spans="1:26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 spans="1:26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 spans="1:26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 spans="1:26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 spans="1:26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 spans="1:26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 spans="1:26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 spans="1:26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 spans="1:26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 spans="1:26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 spans="1:26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 spans="1:26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 spans="1:26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 spans="1:26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 spans="1:26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 spans="1:26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 spans="1:26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 spans="1:26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 spans="1:26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 spans="1:26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 spans="1:26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 spans="1:26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 spans="1:26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 spans="1:26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 spans="1:26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 spans="1:26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 spans="1:26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 spans="1:26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 spans="1:26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 spans="1:26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 spans="1:26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 spans="1:26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 spans="1:26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 spans="1:26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 spans="1:26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 spans="1:26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 spans="1:26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 spans="1:26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 spans="1:26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 spans="1:26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 spans="1:26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 spans="1:26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 spans="1:26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 spans="1:26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 spans="1:26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 spans="1:26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 spans="1:26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 spans="1:26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 spans="1:26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 spans="1:26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 spans="1:26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 spans="1:26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 spans="1:26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 spans="1:26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 spans="1:26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 spans="1:26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 spans="1:26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 spans="1:26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 spans="1:26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 spans="1:26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 spans="1:26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 spans="1:26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 spans="1:26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 spans="1:26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 spans="1:26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 spans="1:26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 spans="1:26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 spans="1:26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 spans="1:26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 spans="1:26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 spans="1:26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 spans="1:26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 spans="1:26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 spans="1:26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 spans="1:26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 spans="1:26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 spans="1:26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</row>
    <row r="222" spans="1:26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</row>
    <row r="223" spans="1:26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</row>
    <row r="224" spans="1:26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K7:M7"/>
    <mergeCell ref="A3:F3"/>
    <mergeCell ref="A7:A8"/>
    <mergeCell ref="B7:B8"/>
    <mergeCell ref="C7:F7"/>
    <mergeCell ref="H7:J7"/>
  </mergeCells>
  <printOptions horizontalCentered="1"/>
  <pageMargins left="1.41" right="0.9" top="1.1499999999999999" bottom="0.9" header="0" footer="0"/>
  <pageSetup paperSize="9" orientation="landscape"/>
  <legacy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1000"/>
  <sheetViews>
    <sheetView workbookViewId="0"/>
  </sheetViews>
  <sheetFormatPr defaultColWidth="14.42578125" defaultRowHeight="15" customHeight="1"/>
  <cols>
    <col min="1" max="1" width="5.7109375" customWidth="1"/>
    <col min="2" max="2" width="29.42578125" customWidth="1"/>
    <col min="3" max="3" width="28.5703125" customWidth="1"/>
    <col min="4" max="4" width="19" customWidth="1"/>
    <col min="5" max="5" width="22.5703125" customWidth="1"/>
    <col min="6" max="6" width="24.7109375" customWidth="1"/>
    <col min="7" max="26" width="9.28515625" customWidth="1"/>
  </cols>
  <sheetData>
    <row r="1" spans="1:26" ht="15.75">
      <c r="A1" s="100" t="s">
        <v>1126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5.75">
      <c r="A3" s="963" t="s">
        <v>1127</v>
      </c>
      <c r="B3" s="953"/>
      <c r="C3" s="953"/>
      <c r="D3" s="953"/>
      <c r="E3" s="953"/>
      <c r="F3" s="953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15.75">
      <c r="A4" s="101"/>
      <c r="B4" s="101"/>
      <c r="C4" s="139" t="str">
        <f>'1'!$E$5</f>
        <v>KABUPATEN/KOTA</v>
      </c>
      <c r="D4" s="105" t="str">
        <f>'1'!$F$5</f>
        <v>KARANGANYAR</v>
      </c>
      <c r="E4" s="139"/>
      <c r="F4" s="139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5.75">
      <c r="A5" s="101"/>
      <c r="B5" s="101"/>
      <c r="C5" s="139" t="str">
        <f>'1'!$E$6</f>
        <v>TAHUN</v>
      </c>
      <c r="D5" s="105">
        <f>'1'!$F$6</f>
        <v>2023</v>
      </c>
      <c r="E5" s="139"/>
      <c r="F5" s="139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>
      <c r="A6" s="169"/>
      <c r="B6" s="169"/>
      <c r="C6" s="169"/>
      <c r="D6" s="169"/>
      <c r="E6" s="106"/>
      <c r="F6" s="106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17.25" customHeight="1">
      <c r="A7" s="964" t="s">
        <v>4</v>
      </c>
      <c r="B7" s="964" t="s">
        <v>324</v>
      </c>
      <c r="C7" s="964" t="str">
        <f>'12'!C7</f>
        <v>DESA</v>
      </c>
      <c r="D7" s="969" t="s">
        <v>1128</v>
      </c>
      <c r="E7" s="969" t="s">
        <v>1129</v>
      </c>
      <c r="F7" s="969" t="s">
        <v>1130</v>
      </c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32.25" customHeight="1">
      <c r="A8" s="965"/>
      <c r="B8" s="965"/>
      <c r="C8" s="965"/>
      <c r="D8" s="965"/>
      <c r="E8" s="965"/>
      <c r="F8" s="965"/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 ht="34.5" customHeight="1">
      <c r="A9" s="955"/>
      <c r="B9" s="955"/>
      <c r="C9" s="955"/>
      <c r="D9" s="955"/>
      <c r="E9" s="955"/>
      <c r="F9" s="955"/>
      <c r="G9" s="102"/>
      <c r="H9" s="102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</row>
    <row r="10" spans="1:26">
      <c r="A10" s="115">
        <v>1</v>
      </c>
      <c r="B10" s="143">
        <v>2</v>
      </c>
      <c r="C10" s="142">
        <v>3</v>
      </c>
      <c r="D10" s="143">
        <v>4</v>
      </c>
      <c r="E10" s="142">
        <v>5</v>
      </c>
      <c r="F10" s="142">
        <v>6</v>
      </c>
      <c r="G10" s="119"/>
      <c r="H10" s="119"/>
      <c r="I10" s="119"/>
      <c r="J10" s="119"/>
      <c r="K10" s="119"/>
      <c r="L10" s="119"/>
      <c r="M10" s="119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</row>
    <row r="11" spans="1:26" ht="19.5" customHeight="1">
      <c r="A11" s="487">
        <v>1</v>
      </c>
      <c r="B11" s="416" t="str">
        <f>'9'!B9</f>
        <v>JUMAPOLO</v>
      </c>
      <c r="C11" s="453" t="str">
        <f>'12'!C11</f>
        <v>PASEBAN</v>
      </c>
      <c r="D11" s="322">
        <v>0</v>
      </c>
      <c r="E11" s="322">
        <v>0</v>
      </c>
      <c r="F11" s="651" t="e">
        <f t="shared" ref="F11:F22" si="0">E11/D11*100</f>
        <v>#DIV/0!</v>
      </c>
      <c r="G11" s="102"/>
      <c r="H11" s="304"/>
      <c r="I11" s="102"/>
      <c r="J11" s="304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spans="1:26" ht="19.5" customHeight="1">
      <c r="A12" s="392">
        <v>2</v>
      </c>
      <c r="B12" s="292"/>
      <c r="C12" s="453" t="str">
        <f>'12'!C12</f>
        <v>LEMAHBANG</v>
      </c>
      <c r="D12" s="322">
        <v>0</v>
      </c>
      <c r="E12" s="322">
        <v>0</v>
      </c>
      <c r="F12" s="651" t="e">
        <f t="shared" si="0"/>
        <v>#DIV/0!</v>
      </c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 ht="19.5" customHeight="1">
      <c r="A13" s="487">
        <v>3</v>
      </c>
      <c r="B13" s="292"/>
      <c r="C13" s="453" t="str">
        <f>'12'!C13</f>
        <v>KARANGBANGUN</v>
      </c>
      <c r="D13" s="322">
        <v>0</v>
      </c>
      <c r="E13" s="322">
        <v>0</v>
      </c>
      <c r="F13" s="651" t="e">
        <f t="shared" si="0"/>
        <v>#DIV/0!</v>
      </c>
      <c r="G13" s="102"/>
      <c r="H13" s="102"/>
      <c r="I13" s="102"/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</row>
    <row r="14" spans="1:26" ht="19.5" customHeight="1">
      <c r="A14" s="392">
        <v>4</v>
      </c>
      <c r="B14" s="292"/>
      <c r="C14" s="453" t="str">
        <f>'12'!C14</f>
        <v>PLOSO</v>
      </c>
      <c r="D14" s="322">
        <v>0</v>
      </c>
      <c r="E14" s="322">
        <v>0</v>
      </c>
      <c r="F14" s="651" t="e">
        <f t="shared" si="0"/>
        <v>#DIV/0!</v>
      </c>
      <c r="G14" s="102"/>
      <c r="H14" s="102"/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</row>
    <row r="15" spans="1:26" ht="19.5" customHeight="1">
      <c r="A15" s="487">
        <v>5</v>
      </c>
      <c r="B15" s="292"/>
      <c r="C15" s="453" t="str">
        <f>'12'!C15</f>
        <v>GIRIWONDO</v>
      </c>
      <c r="D15" s="322">
        <v>0</v>
      </c>
      <c r="E15" s="322">
        <v>0</v>
      </c>
      <c r="F15" s="651" t="e">
        <f t="shared" si="0"/>
        <v>#DIV/0!</v>
      </c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</row>
    <row r="16" spans="1:26" ht="19.5" customHeight="1">
      <c r="A16" s="392">
        <v>6</v>
      </c>
      <c r="B16" s="292"/>
      <c r="C16" s="453" t="str">
        <f>'12'!C16</f>
        <v>KADIPIRO</v>
      </c>
      <c r="D16" s="322">
        <v>0</v>
      </c>
      <c r="E16" s="322">
        <v>0</v>
      </c>
      <c r="F16" s="651" t="e">
        <f t="shared" si="0"/>
        <v>#DIV/0!</v>
      </c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</row>
    <row r="17" spans="1:26" ht="19.5" customHeight="1">
      <c r="A17" s="487">
        <v>7</v>
      </c>
      <c r="B17" s="292"/>
      <c r="C17" s="453" t="str">
        <f>'12'!C17</f>
        <v>JUMANTORO</v>
      </c>
      <c r="D17" s="322">
        <v>0</v>
      </c>
      <c r="E17" s="322">
        <v>0</v>
      </c>
      <c r="F17" s="651" t="e">
        <f t="shared" si="0"/>
        <v>#DIV/0!</v>
      </c>
      <c r="G17" s="102"/>
      <c r="H17" s="102"/>
      <c r="I17" s="102"/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</row>
    <row r="18" spans="1:26" ht="19.5" customHeight="1">
      <c r="A18" s="392">
        <v>8</v>
      </c>
      <c r="B18" s="292"/>
      <c r="C18" s="453" t="str">
        <f>'12'!C18</f>
        <v>KEDAWUNG</v>
      </c>
      <c r="D18" s="322">
        <v>0</v>
      </c>
      <c r="E18" s="322">
        <v>0</v>
      </c>
      <c r="F18" s="651" t="e">
        <f t="shared" si="0"/>
        <v>#DIV/0!</v>
      </c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</row>
    <row r="19" spans="1:26" ht="19.5" customHeight="1">
      <c r="A19" s="487">
        <v>9</v>
      </c>
      <c r="B19" s="292"/>
      <c r="C19" s="453" t="str">
        <f>'12'!C19</f>
        <v>BAKALAN</v>
      </c>
      <c r="D19" s="322">
        <v>0</v>
      </c>
      <c r="E19" s="322">
        <v>0</v>
      </c>
      <c r="F19" s="651" t="e">
        <f t="shared" si="0"/>
        <v>#DIV/0!</v>
      </c>
      <c r="G19" s="102"/>
      <c r="H19" s="102"/>
      <c r="I19" s="102"/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</row>
    <row r="20" spans="1:26" ht="19.5" customHeight="1">
      <c r="A20" s="392">
        <v>10</v>
      </c>
      <c r="B20" s="292"/>
      <c r="C20" s="453" t="str">
        <f>'12'!C20</f>
        <v>JUMAPOLO</v>
      </c>
      <c r="D20" s="323">
        <v>1</v>
      </c>
      <c r="E20" s="323">
        <v>1</v>
      </c>
      <c r="F20" s="721">
        <f t="shared" si="0"/>
        <v>100</v>
      </c>
      <c r="G20" s="102"/>
      <c r="H20" s="102"/>
      <c r="I20" s="102"/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</row>
    <row r="21" spans="1:26" ht="19.5" customHeight="1">
      <c r="A21" s="487">
        <v>11</v>
      </c>
      <c r="B21" s="292"/>
      <c r="C21" s="453" t="str">
        <f>'12'!C21</f>
        <v>KWANGSAN</v>
      </c>
      <c r="D21" s="322">
        <v>0</v>
      </c>
      <c r="E21" s="322">
        <v>0</v>
      </c>
      <c r="F21" s="651" t="e">
        <f t="shared" si="0"/>
        <v>#DIV/0!</v>
      </c>
      <c r="G21" s="102"/>
      <c r="H21" s="102"/>
      <c r="I21" s="102"/>
      <c r="J21" s="102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</row>
    <row r="22" spans="1:26" ht="19.5" customHeight="1">
      <c r="A22" s="392">
        <v>12</v>
      </c>
      <c r="B22" s="722"/>
      <c r="C22" s="453" t="str">
        <f>'12'!C22</f>
        <v>JATIREJO</v>
      </c>
      <c r="D22" s="322">
        <v>0</v>
      </c>
      <c r="E22" s="322">
        <v>0</v>
      </c>
      <c r="F22" s="651" t="e">
        <f t="shared" si="0"/>
        <v>#DIV/0!</v>
      </c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</row>
    <row r="23" spans="1:26" ht="19.5" customHeight="1">
      <c r="A23" s="203"/>
      <c r="B23" s="203"/>
      <c r="C23" s="203"/>
      <c r="D23" s="293"/>
      <c r="E23" s="293"/>
      <c r="F23" s="293"/>
      <c r="G23" s="102"/>
      <c r="H23" s="102"/>
      <c r="I23" s="102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</row>
    <row r="24" spans="1:26" ht="19.5" customHeight="1">
      <c r="A24" s="296" t="s">
        <v>591</v>
      </c>
      <c r="B24" s="660"/>
      <c r="C24" s="661"/>
      <c r="D24" s="297">
        <f t="shared" ref="D24:E24" si="1">SUM(D11:D23)</f>
        <v>1</v>
      </c>
      <c r="E24" s="297">
        <f t="shared" si="1"/>
        <v>1</v>
      </c>
      <c r="F24" s="297">
        <f>E24/D24</f>
        <v>1</v>
      </c>
      <c r="G24" s="102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</row>
    <row r="25" spans="1:26" ht="19.5" customHeight="1">
      <c r="A25" s="102"/>
      <c r="B25" s="199"/>
      <c r="C25" s="199"/>
      <c r="D25" s="199"/>
      <c r="E25" s="211"/>
      <c r="F25" s="211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</row>
    <row r="26" spans="1:26" ht="19.5" customHeight="1">
      <c r="A26" s="137" t="s">
        <v>505</v>
      </c>
      <c r="B26" s="102"/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</row>
    <row r="27" spans="1:26" ht="19.5" customHeight="1">
      <c r="A27" s="102"/>
      <c r="B27" s="102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</row>
    <row r="28" spans="1:26" ht="19.5" customHeight="1">
      <c r="A28" s="102"/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</row>
    <row r="29" spans="1:26" ht="19.5" customHeight="1">
      <c r="A29" s="102"/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</row>
    <row r="30" spans="1:26" ht="19.5" customHeight="1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</row>
    <row r="31" spans="1:26" ht="19.5" customHeight="1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</row>
    <row r="32" spans="1:26" ht="19.5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</row>
    <row r="33" spans="1:26" ht="19.5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</row>
    <row r="34" spans="1:26" ht="19.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</row>
    <row r="35" spans="1:26" ht="19.5" customHeight="1">
      <c r="A35" s="102"/>
      <c r="B35" s="102"/>
      <c r="C35" s="102"/>
      <c r="D35" s="102"/>
      <c r="E35" s="102"/>
      <c r="F35" s="102"/>
      <c r="G35" s="138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 spans="1:26" ht="15.7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</row>
    <row r="37" spans="1:26" ht="15.7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</row>
    <row r="38" spans="1:26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</row>
    <row r="39" spans="1:26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</row>
    <row r="40" spans="1:26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</row>
    <row r="41" spans="1:26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</row>
    <row r="42" spans="1:26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</row>
    <row r="43" spans="1:26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 spans="1:26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</row>
    <row r="45" spans="1:26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 spans="1:26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 spans="1:26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26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 spans="1:26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spans="1:26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 spans="1:26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 spans="1:26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 spans="1:26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spans="1:26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 spans="1:26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 spans="1:26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 spans="1:26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spans="1:26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 spans="1:26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 spans="1:26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 spans="1:26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spans="1:26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 spans="1:26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 spans="1:26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 spans="1:26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spans="1:26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 spans="1:26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 spans="1:26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 spans="1:26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 spans="1:26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 spans="1:26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 spans="1:26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 spans="1:26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 spans="1:26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 spans="1:26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 spans="1:26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 spans="1:26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 spans="1:26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 spans="1:26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 spans="1:26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 spans="1:26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 spans="1:26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 spans="1:26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 spans="1:26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 spans="1:26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 spans="1:26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 spans="1:26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 spans="1:26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 spans="1:26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 spans="1:26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 spans="1:26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 spans="1:26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 spans="1:26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 spans="1:2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 spans="1:26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 spans="1:26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 spans="1:26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 spans="1:26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 spans="1:26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 spans="1:26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 spans="1:26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 spans="1:26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 spans="1:26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 spans="1:26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 spans="1:26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 spans="1:26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 spans="1:26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 spans="1:26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 spans="1:26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 spans="1:26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 spans="1:26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 spans="1:26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 spans="1:26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 spans="1:26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 spans="1:26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 spans="1:26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 spans="1:26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 spans="1:26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 spans="1:26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 spans="1:26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 spans="1:26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 spans="1:26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 spans="1:26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 spans="1:26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 spans="1:26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 spans="1:26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 spans="1:26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 spans="1:26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 spans="1:26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 spans="1:26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 spans="1:26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 spans="1:26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 spans="1:26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 spans="1:26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 spans="1:26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 spans="1:26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 spans="1:26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 spans="1:26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 spans="1:26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 spans="1:26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 spans="1:26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 spans="1:26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 spans="1:26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 spans="1:26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 spans="1:26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 spans="1:26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 spans="1:26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 spans="1:26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 spans="1:26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 spans="1:26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 spans="1:26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 spans="1:26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 spans="1:26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 spans="1:26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 spans="1:26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 spans="1:26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 spans="1:26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 spans="1:26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 spans="1:26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 spans="1:26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 spans="1:26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 spans="1:26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 spans="1:26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 spans="1:26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 spans="1:26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 spans="1:26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 spans="1:26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 spans="1:26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 spans="1:26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 spans="1:26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 spans="1:26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 spans="1:26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 spans="1:26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 spans="1:26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 spans="1:26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 spans="1:26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 spans="1:26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 spans="1:26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 spans="1:26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 spans="1:26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 spans="1:26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 spans="1:26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 spans="1:26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 spans="1:26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 spans="1:26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 spans="1:26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 spans="1:26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 spans="1:26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 spans="1:26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 spans="1:26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 spans="1:26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 spans="1:26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 spans="1:26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 spans="1:26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 spans="1:26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 spans="1:26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 spans="1:26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 spans="1:26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 spans="1:26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 spans="1:26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 spans="1:26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 spans="1:26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 spans="1:26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 spans="1:26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 spans="1:26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 spans="1:26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 spans="1:26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 spans="1:26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 spans="1:26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 spans="1:26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 spans="1:26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 spans="1:26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 spans="1:26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 spans="1:26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 spans="1:26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 spans="1:26" ht="15.75" customHeight="1">
      <c r="A221" s="102"/>
      <c r="B221" s="102"/>
      <c r="C221" s="102"/>
      <c r="D221" s="102"/>
      <c r="E221" s="102"/>
      <c r="F221" s="102"/>
    </row>
    <row r="222" spans="1:26" ht="15.75" customHeight="1">
      <c r="A222" s="102"/>
      <c r="B222" s="102"/>
      <c r="C222" s="102"/>
      <c r="D222" s="102"/>
      <c r="E222" s="102"/>
      <c r="F222" s="102"/>
    </row>
    <row r="223" spans="1:26" ht="15.75" customHeight="1">
      <c r="A223" s="102"/>
      <c r="B223" s="102"/>
      <c r="C223" s="102"/>
      <c r="D223" s="102"/>
      <c r="E223" s="102"/>
      <c r="F223" s="102"/>
    </row>
    <row r="224" spans="1:26" ht="15.75" customHeight="1">
      <c r="A224" s="102"/>
      <c r="B224" s="102"/>
      <c r="C224" s="102"/>
      <c r="D224" s="102"/>
      <c r="E224" s="102"/>
      <c r="F224" s="102"/>
    </row>
    <row r="225" spans="1:6" ht="15.75" customHeight="1">
      <c r="A225" s="102"/>
      <c r="B225" s="102"/>
      <c r="C225" s="102"/>
      <c r="D225" s="102"/>
      <c r="E225" s="102"/>
      <c r="F225" s="102"/>
    </row>
    <row r="226" spans="1:6" ht="15.75" customHeight="1">
      <c r="A226" s="102"/>
      <c r="B226" s="102"/>
      <c r="C226" s="102"/>
      <c r="D226" s="102"/>
      <c r="E226" s="102"/>
      <c r="F226" s="102"/>
    </row>
    <row r="227" spans="1:6" ht="15.75" customHeight="1">
      <c r="A227" s="102"/>
      <c r="B227" s="102"/>
      <c r="C227" s="102"/>
      <c r="D227" s="102"/>
      <c r="E227" s="102"/>
      <c r="F227" s="102"/>
    </row>
    <row r="228" spans="1:6" ht="15.75" customHeight="1">
      <c r="A228" s="102"/>
      <c r="B228" s="102"/>
      <c r="C228" s="102"/>
      <c r="D228" s="102"/>
      <c r="E228" s="102"/>
      <c r="F228" s="102"/>
    </row>
    <row r="229" spans="1:6" ht="15.75" customHeight="1"/>
    <row r="230" spans="1:6" ht="15.75" customHeight="1"/>
    <row r="231" spans="1:6" ht="15.75" customHeight="1"/>
    <row r="232" spans="1:6" ht="15.75" customHeight="1"/>
    <row r="233" spans="1:6" ht="15.75" customHeight="1"/>
    <row r="234" spans="1:6" ht="15.75" customHeight="1"/>
    <row r="235" spans="1:6" ht="15.75" customHeight="1"/>
    <row r="236" spans="1:6" ht="15.75" customHeight="1"/>
    <row r="237" spans="1:6" ht="15.75" customHeight="1"/>
    <row r="238" spans="1:6" ht="15.75" customHeight="1"/>
    <row r="239" spans="1:6" ht="15.75" customHeight="1"/>
    <row r="240" spans="1: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3:F3"/>
    <mergeCell ref="A7:A9"/>
    <mergeCell ref="B7:B9"/>
    <mergeCell ref="C7:C9"/>
    <mergeCell ref="D7:D9"/>
    <mergeCell ref="E7:E9"/>
    <mergeCell ref="F7:F9"/>
  </mergeCells>
  <printOptions horizontalCentered="1"/>
  <pageMargins left="1.18" right="0.9" top="1.1499999999999999" bottom="0.78" header="0" footer="0"/>
  <pageSetup paperSize="9"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1000"/>
  <sheetViews>
    <sheetView workbookViewId="0"/>
  </sheetViews>
  <sheetFormatPr defaultColWidth="14.42578125" defaultRowHeight="15" customHeight="1"/>
  <cols>
    <col min="1" max="1" width="5.7109375" customWidth="1"/>
    <col min="2" max="3" width="23.7109375" customWidth="1"/>
    <col min="4" max="4" width="15.140625" customWidth="1"/>
    <col min="5" max="16" width="11.7109375" customWidth="1"/>
    <col min="17" max="19" width="8.7109375" customWidth="1"/>
    <col min="20" max="22" width="9.28515625" customWidth="1"/>
    <col min="23" max="26" width="10.7109375" customWidth="1"/>
  </cols>
  <sheetData>
    <row r="1" spans="1:26" ht="15.75">
      <c r="A1" s="100" t="s">
        <v>1131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>
      <c r="A2" s="199" t="s">
        <v>400</v>
      </c>
      <c r="B2" s="199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5.75">
      <c r="A3" s="963" t="s">
        <v>1132</v>
      </c>
      <c r="B3" s="953"/>
      <c r="C3" s="953"/>
      <c r="D3" s="953"/>
      <c r="E3" s="953"/>
      <c r="F3" s="953"/>
      <c r="G3" s="953"/>
      <c r="H3" s="953"/>
      <c r="I3" s="953"/>
      <c r="J3" s="953"/>
      <c r="K3" s="953"/>
      <c r="L3" s="953"/>
      <c r="M3" s="953"/>
      <c r="N3" s="953"/>
      <c r="O3" s="953"/>
      <c r="P3" s="953"/>
      <c r="Q3" s="162"/>
      <c r="R3" s="162"/>
      <c r="S3" s="162"/>
      <c r="T3" s="162"/>
      <c r="U3" s="162"/>
      <c r="V3" s="162"/>
      <c r="W3" s="102"/>
      <c r="X3" s="102"/>
      <c r="Y3" s="102"/>
      <c r="Z3" s="102"/>
    </row>
    <row r="4" spans="1:26" ht="15.75">
      <c r="A4" s="101"/>
      <c r="B4" s="101"/>
      <c r="C4" s="101"/>
      <c r="D4" s="101"/>
      <c r="E4" s="101"/>
      <c r="F4" s="101"/>
      <c r="G4" s="139" t="str">
        <f>'1'!$E$5</f>
        <v>KABUPATEN/KOTA</v>
      </c>
      <c r="H4" s="105" t="str">
        <f>'1'!$F$5</f>
        <v>KARANGANYAR</v>
      </c>
      <c r="I4" s="101"/>
      <c r="J4" s="101"/>
      <c r="K4" s="101"/>
      <c r="L4" s="101"/>
      <c r="M4" s="101"/>
      <c r="N4" s="101"/>
      <c r="O4" s="101"/>
      <c r="P4" s="101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5.75">
      <c r="A5" s="101"/>
      <c r="B5" s="101"/>
      <c r="C5" s="101"/>
      <c r="D5" s="101"/>
      <c r="E5" s="101"/>
      <c r="F5" s="101"/>
      <c r="G5" s="139" t="str">
        <f>'1'!$E$6</f>
        <v>TAHUN</v>
      </c>
      <c r="H5" s="105">
        <f>'1'!$F$6</f>
        <v>2023</v>
      </c>
      <c r="I5" s="101"/>
      <c r="J5" s="101"/>
      <c r="K5" s="101"/>
      <c r="L5" s="101"/>
      <c r="M5" s="101"/>
      <c r="N5" s="101"/>
      <c r="O5" s="101"/>
      <c r="P5" s="101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>
      <c r="A6" s="106"/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15.75">
      <c r="A7" s="964" t="s">
        <v>4</v>
      </c>
      <c r="B7" s="1055" t="s">
        <v>324</v>
      </c>
      <c r="C7" s="964" t="str">
        <f>'12'!C7</f>
        <v>DESA</v>
      </c>
      <c r="D7" s="969" t="s">
        <v>327</v>
      </c>
      <c r="E7" s="1036" t="s">
        <v>1133</v>
      </c>
      <c r="F7" s="996"/>
      <c r="G7" s="1056" t="s">
        <v>861</v>
      </c>
      <c r="H7" s="977"/>
      <c r="I7" s="977"/>
      <c r="J7" s="977"/>
      <c r="K7" s="977"/>
      <c r="L7" s="977"/>
      <c r="M7" s="977"/>
      <c r="N7" s="977"/>
      <c r="O7" s="977"/>
      <c r="P7" s="978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15.75">
      <c r="A8" s="965"/>
      <c r="B8" s="965"/>
      <c r="C8" s="965"/>
      <c r="D8" s="965"/>
      <c r="E8" s="1029"/>
      <c r="F8" s="1030"/>
      <c r="G8" s="1008" t="s">
        <v>1134</v>
      </c>
      <c r="H8" s="958"/>
      <c r="I8" s="958"/>
      <c r="J8" s="959"/>
      <c r="K8" s="1008" t="s">
        <v>1135</v>
      </c>
      <c r="L8" s="958"/>
      <c r="M8" s="958"/>
      <c r="N8" s="959"/>
      <c r="O8" s="1057" t="s">
        <v>1136</v>
      </c>
      <c r="P8" s="959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>
      <c r="A9" s="965"/>
      <c r="B9" s="965"/>
      <c r="C9" s="965"/>
      <c r="D9" s="965"/>
      <c r="E9" s="971"/>
      <c r="F9" s="968"/>
      <c r="G9" s="1008" t="s">
        <v>1137</v>
      </c>
      <c r="H9" s="959"/>
      <c r="I9" s="1037" t="s">
        <v>874</v>
      </c>
      <c r="J9" s="959"/>
      <c r="K9" s="1008" t="s">
        <v>1137</v>
      </c>
      <c r="L9" s="959"/>
      <c r="M9" s="1037" t="s">
        <v>874</v>
      </c>
      <c r="N9" s="959"/>
      <c r="O9" s="1008" t="s">
        <v>874</v>
      </c>
      <c r="P9" s="959"/>
      <c r="Q9" s="102"/>
      <c r="R9" s="102"/>
      <c r="S9" s="102"/>
      <c r="T9" s="102"/>
      <c r="U9" s="102"/>
      <c r="V9" s="102"/>
      <c r="W9" s="102"/>
      <c r="X9" s="102"/>
      <c r="Y9" s="102"/>
      <c r="Z9" s="102"/>
    </row>
    <row r="10" spans="1:26" ht="31.5">
      <c r="A10" s="955"/>
      <c r="B10" s="955"/>
      <c r="C10" s="955"/>
      <c r="D10" s="955"/>
      <c r="E10" s="172" t="s">
        <v>1137</v>
      </c>
      <c r="F10" s="172" t="s">
        <v>874</v>
      </c>
      <c r="G10" s="201" t="s">
        <v>326</v>
      </c>
      <c r="H10" s="201" t="s">
        <v>30</v>
      </c>
      <c r="I10" s="201" t="s">
        <v>326</v>
      </c>
      <c r="J10" s="201" t="s">
        <v>30</v>
      </c>
      <c r="K10" s="201" t="s">
        <v>326</v>
      </c>
      <c r="L10" s="201" t="s">
        <v>30</v>
      </c>
      <c r="M10" s="201" t="s">
        <v>326</v>
      </c>
      <c r="N10" s="201" t="s">
        <v>30</v>
      </c>
      <c r="O10" s="201" t="s">
        <v>326</v>
      </c>
      <c r="P10" s="201" t="s">
        <v>30</v>
      </c>
      <c r="Q10" s="102"/>
      <c r="R10" s="102"/>
      <c r="S10" s="102"/>
      <c r="T10" s="102"/>
      <c r="U10" s="102"/>
      <c r="V10" s="102"/>
      <c r="W10" s="102"/>
      <c r="X10" s="102"/>
      <c r="Y10" s="102"/>
      <c r="Z10" s="102"/>
    </row>
    <row r="11" spans="1:26">
      <c r="A11" s="115">
        <v>1</v>
      </c>
      <c r="B11" s="142">
        <v>2</v>
      </c>
      <c r="C11" s="115">
        <v>3</v>
      </c>
      <c r="D11" s="115">
        <v>4</v>
      </c>
      <c r="E11" s="115">
        <v>5</v>
      </c>
      <c r="F11" s="115">
        <v>6</v>
      </c>
      <c r="G11" s="115">
        <v>7</v>
      </c>
      <c r="H11" s="115">
        <v>8</v>
      </c>
      <c r="I11" s="115">
        <v>9</v>
      </c>
      <c r="J11" s="115">
        <v>10</v>
      </c>
      <c r="K11" s="115">
        <v>11</v>
      </c>
      <c r="L11" s="115">
        <v>12</v>
      </c>
      <c r="M11" s="115">
        <v>13</v>
      </c>
      <c r="N11" s="115">
        <v>14</v>
      </c>
      <c r="O11" s="115">
        <v>15</v>
      </c>
      <c r="P11" s="115">
        <v>16</v>
      </c>
      <c r="Q11" s="119"/>
      <c r="R11" s="119"/>
      <c r="S11" s="119"/>
      <c r="T11" s="119"/>
      <c r="U11" s="119"/>
      <c r="V11" s="119"/>
      <c r="W11" s="119"/>
      <c r="X11" s="119"/>
      <c r="Y11" s="119"/>
      <c r="Z11" s="119"/>
    </row>
    <row r="12" spans="1:26">
      <c r="A12" s="487">
        <v>1</v>
      </c>
      <c r="B12" s="199" t="str">
        <f>'9'!B9</f>
        <v>JUMAPOLO</v>
      </c>
      <c r="C12" s="422" t="str">
        <f>'29'!C11</f>
        <v>PASEBAN</v>
      </c>
      <c r="D12" s="723">
        <v>2889</v>
      </c>
      <c r="E12" s="724">
        <v>78</v>
      </c>
      <c r="F12" s="725">
        <v>49</v>
      </c>
      <c r="G12" s="145">
        <v>27</v>
      </c>
      <c r="H12" s="403">
        <f t="shared" ref="H12:H23" si="0">G12/E12*100</f>
        <v>34.615384615384613</v>
      </c>
      <c r="I12" s="145">
        <v>3</v>
      </c>
      <c r="J12" s="403">
        <f t="shared" ref="J12:J23" si="1">I12/F12*100</f>
        <v>6.1224489795918364</v>
      </c>
      <c r="K12" s="145">
        <v>27</v>
      </c>
      <c r="L12" s="403">
        <f t="shared" ref="L12:L23" si="2">K12/G12*100</f>
        <v>100</v>
      </c>
      <c r="M12" s="145">
        <v>3</v>
      </c>
      <c r="N12" s="403">
        <f t="shared" ref="N12:N23" si="3">M12/I12*100</f>
        <v>100</v>
      </c>
      <c r="O12" s="145">
        <v>3</v>
      </c>
      <c r="P12" s="403">
        <f t="shared" ref="P12:P23" si="4">O12/I12*100</f>
        <v>100</v>
      </c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>
      <c r="A13" s="487">
        <v>2</v>
      </c>
      <c r="B13" s="199"/>
      <c r="C13" s="422" t="str">
        <f>'29'!C12</f>
        <v>LEMAHBANG</v>
      </c>
      <c r="D13" s="723">
        <v>3303</v>
      </c>
      <c r="E13" s="724">
        <v>89</v>
      </c>
      <c r="F13" s="336">
        <f>20%*$F$26/1000*'58'!D13</f>
        <v>54.963600000000007</v>
      </c>
      <c r="G13" s="145">
        <v>12</v>
      </c>
      <c r="H13" s="403">
        <f t="shared" si="0"/>
        <v>13.48314606741573</v>
      </c>
      <c r="I13" s="145">
        <v>1</v>
      </c>
      <c r="J13" s="403">
        <f t="shared" si="1"/>
        <v>1.8193859208639898</v>
      </c>
      <c r="K13" s="145">
        <v>12</v>
      </c>
      <c r="L13" s="403">
        <f t="shared" si="2"/>
        <v>100</v>
      </c>
      <c r="M13" s="145">
        <v>1</v>
      </c>
      <c r="N13" s="403">
        <f t="shared" si="3"/>
        <v>100</v>
      </c>
      <c r="O13" s="145">
        <v>1</v>
      </c>
      <c r="P13" s="403">
        <f t="shared" si="4"/>
        <v>100</v>
      </c>
      <c r="Q13" s="102"/>
      <c r="R13" s="102"/>
      <c r="S13" s="102"/>
      <c r="T13" s="102"/>
      <c r="U13" s="102"/>
      <c r="V13" s="102"/>
      <c r="W13" s="102"/>
      <c r="X13" s="102"/>
      <c r="Y13" s="102"/>
      <c r="Z13" s="102"/>
    </row>
    <row r="14" spans="1:26">
      <c r="A14" s="487">
        <v>3</v>
      </c>
      <c r="B14" s="199"/>
      <c r="C14" s="422" t="str">
        <f>'29'!C13</f>
        <v>KARANGBANGUN</v>
      </c>
      <c r="D14" s="723">
        <v>2960</v>
      </c>
      <c r="E14" s="562">
        <v>80</v>
      </c>
      <c r="F14" s="336">
        <f>20%*$F$26/1000*'58'!D14</f>
        <v>49.737000000000009</v>
      </c>
      <c r="G14" s="145">
        <v>28</v>
      </c>
      <c r="H14" s="403">
        <f t="shared" si="0"/>
        <v>35</v>
      </c>
      <c r="I14" s="145">
        <v>4</v>
      </c>
      <c r="J14" s="403">
        <f t="shared" si="1"/>
        <v>8.042302511208959</v>
      </c>
      <c r="K14" s="145">
        <v>28</v>
      </c>
      <c r="L14" s="403">
        <f t="shared" si="2"/>
        <v>100</v>
      </c>
      <c r="M14" s="145">
        <v>4</v>
      </c>
      <c r="N14" s="403">
        <f t="shared" si="3"/>
        <v>100</v>
      </c>
      <c r="O14" s="145">
        <v>4</v>
      </c>
      <c r="P14" s="403">
        <f t="shared" si="4"/>
        <v>100</v>
      </c>
      <c r="Q14" s="102"/>
      <c r="R14" s="102"/>
      <c r="S14" s="102"/>
      <c r="T14" s="102"/>
      <c r="U14" s="102"/>
      <c r="V14" s="102"/>
      <c r="W14" s="102"/>
      <c r="X14" s="102"/>
      <c r="Y14" s="102"/>
      <c r="Z14" s="102"/>
    </row>
    <row r="15" spans="1:26">
      <c r="A15" s="487">
        <v>4</v>
      </c>
      <c r="B15" s="199"/>
      <c r="C15" s="422" t="str">
        <f>'29'!C14</f>
        <v>PLOSO</v>
      </c>
      <c r="D15" s="723">
        <v>2879</v>
      </c>
      <c r="E15" s="724">
        <v>78</v>
      </c>
      <c r="F15" s="725">
        <v>50</v>
      </c>
      <c r="G15" s="145">
        <v>34</v>
      </c>
      <c r="H15" s="403">
        <f t="shared" si="0"/>
        <v>43.589743589743591</v>
      </c>
      <c r="I15" s="145">
        <v>6</v>
      </c>
      <c r="J15" s="403">
        <f t="shared" si="1"/>
        <v>12</v>
      </c>
      <c r="K15" s="145">
        <v>34</v>
      </c>
      <c r="L15" s="403">
        <f t="shared" si="2"/>
        <v>100</v>
      </c>
      <c r="M15" s="145">
        <v>6</v>
      </c>
      <c r="N15" s="403">
        <f t="shared" si="3"/>
        <v>100</v>
      </c>
      <c r="O15" s="145">
        <v>6</v>
      </c>
      <c r="P15" s="403">
        <f t="shared" si="4"/>
        <v>100</v>
      </c>
      <c r="Q15" s="102"/>
      <c r="R15" s="102"/>
      <c r="S15" s="102"/>
      <c r="T15" s="102"/>
      <c r="U15" s="102"/>
      <c r="V15" s="102"/>
      <c r="W15" s="102"/>
      <c r="X15" s="102"/>
      <c r="Y15" s="102"/>
      <c r="Z15" s="102"/>
    </row>
    <row r="16" spans="1:26">
      <c r="A16" s="487">
        <v>5</v>
      </c>
      <c r="B16" s="199"/>
      <c r="C16" s="422" t="str">
        <f>'29'!C15</f>
        <v>GIRIWONDO</v>
      </c>
      <c r="D16" s="723">
        <v>3122</v>
      </c>
      <c r="E16" s="724">
        <v>84</v>
      </c>
      <c r="F16" s="336">
        <f>20%*$F$26/1000*'58'!D16</f>
        <v>52.771800000000006</v>
      </c>
      <c r="G16" s="145">
        <v>27</v>
      </c>
      <c r="H16" s="403">
        <f t="shared" si="0"/>
        <v>32.142857142857146</v>
      </c>
      <c r="I16" s="145">
        <v>4</v>
      </c>
      <c r="J16" s="403">
        <f t="shared" si="1"/>
        <v>7.5798058811713824</v>
      </c>
      <c r="K16" s="145">
        <v>27</v>
      </c>
      <c r="L16" s="403">
        <f t="shared" si="2"/>
        <v>100</v>
      </c>
      <c r="M16" s="145">
        <v>4</v>
      </c>
      <c r="N16" s="403">
        <f t="shared" si="3"/>
        <v>100</v>
      </c>
      <c r="O16" s="145">
        <v>4</v>
      </c>
      <c r="P16" s="403">
        <f t="shared" si="4"/>
        <v>100</v>
      </c>
      <c r="Q16" s="102"/>
      <c r="R16" s="102"/>
      <c r="S16" s="102"/>
      <c r="T16" s="102"/>
      <c r="U16" s="102"/>
      <c r="V16" s="102"/>
      <c r="W16" s="102"/>
      <c r="X16" s="102"/>
      <c r="Y16" s="102"/>
      <c r="Z16" s="102"/>
    </row>
    <row r="17" spans="1:26">
      <c r="A17" s="487">
        <v>6</v>
      </c>
      <c r="B17" s="199"/>
      <c r="C17" s="422" t="str">
        <f>'29'!C16</f>
        <v>KADIPIRO</v>
      </c>
      <c r="D17" s="723">
        <v>4230</v>
      </c>
      <c r="E17" s="562">
        <v>102</v>
      </c>
      <c r="F17" s="336">
        <f>20%*$F$26/1000*'58'!D17</f>
        <v>63.562200000000011</v>
      </c>
      <c r="G17" s="145">
        <v>22</v>
      </c>
      <c r="H17" s="403">
        <f t="shared" si="0"/>
        <v>21.568627450980394</v>
      </c>
      <c r="I17" s="145">
        <v>5</v>
      </c>
      <c r="J17" s="403">
        <f t="shared" si="1"/>
        <v>7.8663104801281243</v>
      </c>
      <c r="K17" s="145">
        <v>22</v>
      </c>
      <c r="L17" s="403">
        <f t="shared" si="2"/>
        <v>100</v>
      </c>
      <c r="M17" s="145">
        <v>5</v>
      </c>
      <c r="N17" s="403">
        <f t="shared" si="3"/>
        <v>100</v>
      </c>
      <c r="O17" s="145">
        <v>5</v>
      </c>
      <c r="P17" s="403">
        <f t="shared" si="4"/>
        <v>100</v>
      </c>
      <c r="Q17" s="102"/>
      <c r="R17" s="102"/>
      <c r="S17" s="102"/>
      <c r="T17" s="102"/>
      <c r="U17" s="102"/>
      <c r="V17" s="102"/>
      <c r="W17" s="102"/>
      <c r="X17" s="102"/>
      <c r="Y17" s="102"/>
      <c r="Z17" s="102"/>
    </row>
    <row r="18" spans="1:26">
      <c r="A18" s="487">
        <v>7</v>
      </c>
      <c r="B18" s="199"/>
      <c r="C18" s="422" t="str">
        <f>'29'!C17</f>
        <v>JUMANTORO</v>
      </c>
      <c r="D18" s="723">
        <v>4230</v>
      </c>
      <c r="E18" s="562">
        <v>114</v>
      </c>
      <c r="F18" s="336">
        <f>20%*$F$26/1000*'58'!D18</f>
        <v>70.98060000000001</v>
      </c>
      <c r="G18" s="145">
        <v>26</v>
      </c>
      <c r="H18" s="403">
        <f t="shared" si="0"/>
        <v>22.807017543859647</v>
      </c>
      <c r="I18" s="145">
        <v>5</v>
      </c>
      <c r="J18" s="403">
        <f t="shared" si="1"/>
        <v>7.0441782684282739</v>
      </c>
      <c r="K18" s="145">
        <v>26</v>
      </c>
      <c r="L18" s="403">
        <f t="shared" si="2"/>
        <v>100</v>
      </c>
      <c r="M18" s="145">
        <v>5</v>
      </c>
      <c r="N18" s="403">
        <f t="shared" si="3"/>
        <v>100</v>
      </c>
      <c r="O18" s="145">
        <v>5</v>
      </c>
      <c r="P18" s="403">
        <f t="shared" si="4"/>
        <v>100</v>
      </c>
      <c r="Q18" s="102"/>
      <c r="R18" s="102"/>
      <c r="S18" s="102"/>
      <c r="T18" s="102"/>
      <c r="U18" s="102"/>
      <c r="V18" s="102"/>
      <c r="W18" s="102"/>
      <c r="X18" s="102"/>
      <c r="Y18" s="102"/>
      <c r="Z18" s="102"/>
    </row>
    <row r="19" spans="1:26">
      <c r="A19" s="487">
        <v>8</v>
      </c>
      <c r="B19" s="199"/>
      <c r="C19" s="422" t="str">
        <f>'29'!C18</f>
        <v>KEDAWUNG</v>
      </c>
      <c r="D19" s="723">
        <v>3154</v>
      </c>
      <c r="E19" s="562">
        <v>85</v>
      </c>
      <c r="F19" s="725">
        <v>54</v>
      </c>
      <c r="G19" s="145">
        <v>34</v>
      </c>
      <c r="H19" s="403">
        <f t="shared" si="0"/>
        <v>40</v>
      </c>
      <c r="I19" s="145">
        <v>7</v>
      </c>
      <c r="J19" s="403">
        <f t="shared" si="1"/>
        <v>12.962962962962962</v>
      </c>
      <c r="K19" s="145">
        <v>34</v>
      </c>
      <c r="L19" s="403">
        <f t="shared" si="2"/>
        <v>100</v>
      </c>
      <c r="M19" s="145">
        <v>7</v>
      </c>
      <c r="N19" s="403">
        <f t="shared" si="3"/>
        <v>100</v>
      </c>
      <c r="O19" s="145">
        <v>7</v>
      </c>
      <c r="P19" s="403">
        <f t="shared" si="4"/>
        <v>100</v>
      </c>
      <c r="Q19" s="102"/>
      <c r="R19" s="102"/>
      <c r="S19" s="102"/>
      <c r="T19" s="102"/>
      <c r="U19" s="102"/>
      <c r="V19" s="102"/>
      <c r="W19" s="102"/>
      <c r="X19" s="102"/>
      <c r="Y19" s="102"/>
      <c r="Z19" s="102"/>
    </row>
    <row r="20" spans="1:26">
      <c r="A20" s="487">
        <v>9</v>
      </c>
      <c r="B20" s="199"/>
      <c r="C20" s="422" t="str">
        <f>'29'!C19</f>
        <v>BAKALAN</v>
      </c>
      <c r="D20" s="723">
        <v>3271</v>
      </c>
      <c r="E20" s="562">
        <v>88</v>
      </c>
      <c r="F20" s="336">
        <v>55</v>
      </c>
      <c r="G20" s="145">
        <v>28</v>
      </c>
      <c r="H20" s="403">
        <f t="shared" si="0"/>
        <v>31.818181818181817</v>
      </c>
      <c r="I20" s="145">
        <v>5</v>
      </c>
      <c r="J20" s="403">
        <f t="shared" si="1"/>
        <v>9.0909090909090917</v>
      </c>
      <c r="K20" s="145">
        <v>28</v>
      </c>
      <c r="L20" s="403">
        <f t="shared" si="2"/>
        <v>100</v>
      </c>
      <c r="M20" s="145">
        <v>5</v>
      </c>
      <c r="N20" s="403">
        <f t="shared" si="3"/>
        <v>100</v>
      </c>
      <c r="O20" s="145">
        <v>5</v>
      </c>
      <c r="P20" s="403">
        <f t="shared" si="4"/>
        <v>100</v>
      </c>
      <c r="Q20" s="102"/>
      <c r="R20" s="102"/>
      <c r="S20" s="102"/>
      <c r="T20" s="102"/>
      <c r="U20" s="102"/>
      <c r="V20" s="102"/>
      <c r="W20" s="102"/>
      <c r="X20" s="102"/>
      <c r="Y20" s="102"/>
      <c r="Z20" s="102"/>
    </row>
    <row r="21" spans="1:26" ht="15.75" customHeight="1">
      <c r="A21" s="487">
        <v>10</v>
      </c>
      <c r="B21" s="199"/>
      <c r="C21" s="422" t="str">
        <f>'29'!C20</f>
        <v>JUMAPOLO</v>
      </c>
      <c r="D21" s="723">
        <v>6284</v>
      </c>
      <c r="E21" s="724">
        <v>170</v>
      </c>
      <c r="F21" s="725">
        <v>106</v>
      </c>
      <c r="G21" s="145">
        <v>110</v>
      </c>
      <c r="H21" s="403">
        <f t="shared" si="0"/>
        <v>64.705882352941174</v>
      </c>
      <c r="I21" s="145">
        <v>17</v>
      </c>
      <c r="J21" s="403">
        <f t="shared" si="1"/>
        <v>16.037735849056602</v>
      </c>
      <c r="K21" s="145">
        <v>110</v>
      </c>
      <c r="L21" s="403">
        <f t="shared" si="2"/>
        <v>100</v>
      </c>
      <c r="M21" s="145">
        <v>17</v>
      </c>
      <c r="N21" s="403">
        <f t="shared" si="3"/>
        <v>100</v>
      </c>
      <c r="O21" s="145">
        <v>17</v>
      </c>
      <c r="P21" s="403">
        <f t="shared" si="4"/>
        <v>100</v>
      </c>
      <c r="Q21" s="102"/>
      <c r="R21" s="102"/>
      <c r="S21" s="102"/>
      <c r="T21" s="102"/>
      <c r="U21" s="102"/>
      <c r="V21" s="102"/>
      <c r="W21" s="102"/>
      <c r="X21" s="102"/>
      <c r="Y21" s="102"/>
      <c r="Z21" s="102"/>
    </row>
    <row r="22" spans="1:26" ht="15.75" customHeight="1">
      <c r="A22" s="487">
        <v>11</v>
      </c>
      <c r="B22" s="199"/>
      <c r="C22" s="422" t="str">
        <f>'29'!C21</f>
        <v>KWANGSAN</v>
      </c>
      <c r="D22" s="723">
        <v>4916</v>
      </c>
      <c r="E22" s="724">
        <v>133</v>
      </c>
      <c r="F22" s="725">
        <v>83</v>
      </c>
      <c r="G22" s="145">
        <v>51</v>
      </c>
      <c r="H22" s="403">
        <f t="shared" si="0"/>
        <v>38.345864661654133</v>
      </c>
      <c r="I22" s="145">
        <v>8</v>
      </c>
      <c r="J22" s="403">
        <f t="shared" si="1"/>
        <v>9.6385542168674707</v>
      </c>
      <c r="K22" s="145">
        <v>51</v>
      </c>
      <c r="L22" s="403">
        <f t="shared" si="2"/>
        <v>100</v>
      </c>
      <c r="M22" s="145">
        <v>8</v>
      </c>
      <c r="N22" s="403">
        <f t="shared" si="3"/>
        <v>100</v>
      </c>
      <c r="O22" s="145">
        <v>8</v>
      </c>
      <c r="P22" s="403">
        <f t="shared" si="4"/>
        <v>100</v>
      </c>
      <c r="Q22" s="102"/>
      <c r="R22" s="102"/>
      <c r="S22" s="102"/>
      <c r="T22" s="102"/>
      <c r="U22" s="102"/>
      <c r="V22" s="102"/>
      <c r="W22" s="102"/>
      <c r="X22" s="102"/>
      <c r="Y22" s="102"/>
      <c r="Z22" s="102"/>
    </row>
    <row r="23" spans="1:26" ht="15.75" customHeight="1">
      <c r="A23" s="487">
        <v>12</v>
      </c>
      <c r="B23" s="431"/>
      <c r="C23" s="422" t="str">
        <f>'29'!C22</f>
        <v>JATIREJO</v>
      </c>
      <c r="D23" s="723">
        <v>4208</v>
      </c>
      <c r="E23" s="724">
        <v>114</v>
      </c>
      <c r="F23" s="336">
        <v>71</v>
      </c>
      <c r="G23" s="145">
        <v>45</v>
      </c>
      <c r="H23" s="403">
        <f t="shared" si="0"/>
        <v>39.473684210526315</v>
      </c>
      <c r="I23" s="145">
        <v>10</v>
      </c>
      <c r="J23" s="403">
        <f t="shared" si="1"/>
        <v>14.084507042253522</v>
      </c>
      <c r="K23" s="145">
        <v>45</v>
      </c>
      <c r="L23" s="403">
        <f t="shared" si="2"/>
        <v>100</v>
      </c>
      <c r="M23" s="145">
        <v>10</v>
      </c>
      <c r="N23" s="403">
        <f t="shared" si="3"/>
        <v>100</v>
      </c>
      <c r="O23" s="145">
        <v>10</v>
      </c>
      <c r="P23" s="403">
        <f t="shared" si="4"/>
        <v>100</v>
      </c>
      <c r="Q23" s="102"/>
      <c r="R23" s="102"/>
      <c r="S23" s="102"/>
      <c r="T23" s="102"/>
      <c r="U23" s="102"/>
      <c r="V23" s="102"/>
      <c r="W23" s="102"/>
      <c r="X23" s="102"/>
      <c r="Y23" s="102"/>
      <c r="Z23" s="102"/>
    </row>
    <row r="24" spans="1:26" ht="15.75" customHeight="1">
      <c r="A24" s="175"/>
      <c r="B24" s="203"/>
      <c r="C24" s="203"/>
      <c r="D24" s="293"/>
      <c r="E24" s="332"/>
      <c r="F24" s="332"/>
      <c r="G24" s="236"/>
      <c r="H24" s="130"/>
      <c r="I24" s="332"/>
      <c r="J24" s="130"/>
      <c r="K24" s="236"/>
      <c r="L24" s="130"/>
      <c r="M24" s="236"/>
      <c r="N24" s="130"/>
      <c r="O24" s="236"/>
      <c r="P24" s="130"/>
      <c r="Q24" s="102"/>
      <c r="R24" s="102"/>
      <c r="S24" s="102"/>
      <c r="T24" s="102"/>
      <c r="U24" s="102"/>
      <c r="V24" s="102"/>
      <c r="W24" s="102"/>
      <c r="X24" s="102"/>
      <c r="Y24" s="102"/>
      <c r="Z24" s="102"/>
    </row>
    <row r="25" spans="1:26" ht="15.75" customHeight="1">
      <c r="A25" s="296" t="s">
        <v>591</v>
      </c>
      <c r="B25" s="660"/>
      <c r="C25" s="661"/>
      <c r="D25" s="726" t="s">
        <v>1138</v>
      </c>
      <c r="E25" s="672">
        <f t="shared" ref="E25:G25" si="5">SUM(E12:E24)</f>
        <v>1215</v>
      </c>
      <c r="F25" s="672">
        <f t="shared" si="5"/>
        <v>760.01520000000005</v>
      </c>
      <c r="G25" s="727">
        <f t="shared" si="5"/>
        <v>444</v>
      </c>
      <c r="H25" s="298">
        <f>G25/E25*100</f>
        <v>36.543209876543209</v>
      </c>
      <c r="I25" s="672">
        <f>SUM(I12:I24)</f>
        <v>75</v>
      </c>
      <c r="J25" s="298">
        <f>I25/F25*100</f>
        <v>9.8682236881578156</v>
      </c>
      <c r="K25" s="727">
        <f>SUM(K12:K24)</f>
        <v>444</v>
      </c>
      <c r="L25" s="298">
        <f>K25/G25*100</f>
        <v>100</v>
      </c>
      <c r="M25" s="727">
        <f>SUM(M12:M24)</f>
        <v>75</v>
      </c>
      <c r="N25" s="298">
        <f>M25/I25*100</f>
        <v>100</v>
      </c>
      <c r="O25" s="727">
        <f>SUM(O12:O24)</f>
        <v>75</v>
      </c>
      <c r="P25" s="298">
        <f>O25/I25*100</f>
        <v>100</v>
      </c>
      <c r="Q25" s="102"/>
      <c r="R25" s="102"/>
      <c r="S25" s="102"/>
      <c r="T25" s="102"/>
      <c r="U25" s="102"/>
      <c r="V25" s="102"/>
      <c r="W25" s="102"/>
      <c r="X25" s="102"/>
      <c r="Y25" s="102"/>
      <c r="Z25" s="102"/>
    </row>
    <row r="26" spans="1:26" ht="15.75" customHeight="1">
      <c r="A26" s="606" t="s">
        <v>1139</v>
      </c>
      <c r="B26" s="628"/>
      <c r="C26" s="628"/>
      <c r="D26" s="628"/>
      <c r="E26" s="237">
        <v>270</v>
      </c>
      <c r="F26" s="237">
        <v>843</v>
      </c>
      <c r="G26" s="728"/>
      <c r="H26" s="729"/>
      <c r="I26" s="728"/>
      <c r="J26" s="729"/>
      <c r="K26" s="728"/>
      <c r="L26" s="729"/>
      <c r="M26" s="728"/>
      <c r="N26" s="729"/>
      <c r="O26" s="728"/>
      <c r="P26" s="730"/>
      <c r="Q26" s="102"/>
      <c r="R26" s="102"/>
      <c r="S26" s="102"/>
      <c r="T26" s="102"/>
      <c r="U26" s="102"/>
      <c r="V26" s="102"/>
      <c r="W26" s="102"/>
      <c r="X26" s="102"/>
      <c r="Y26" s="102"/>
      <c r="Z26" s="102"/>
    </row>
    <row r="27" spans="1:26" ht="15.75" customHeight="1">
      <c r="A27" s="102"/>
      <c r="B27" s="199"/>
      <c r="C27" s="199"/>
      <c r="D27" s="199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</row>
    <row r="28" spans="1:26" ht="15.75" customHeight="1">
      <c r="A28" s="137" t="s">
        <v>505</v>
      </c>
      <c r="B28" s="137"/>
      <c r="C28" s="137"/>
      <c r="D28" s="137"/>
      <c r="E28" s="137"/>
      <c r="F28" s="137"/>
      <c r="G28" s="137"/>
      <c r="H28" s="137"/>
      <c r="I28" s="137"/>
      <c r="J28" s="137"/>
      <c r="K28" s="137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</row>
    <row r="29" spans="1:26" ht="15.75" customHeight="1">
      <c r="A29" s="137" t="s">
        <v>1140</v>
      </c>
      <c r="B29" s="389" t="s">
        <v>1141</v>
      </c>
      <c r="C29" s="137"/>
      <c r="D29" s="137"/>
      <c r="E29" s="137"/>
      <c r="F29" s="137"/>
      <c r="G29" s="137"/>
      <c r="H29" s="137"/>
      <c r="I29" s="137"/>
      <c r="J29" s="137"/>
      <c r="K29" s="137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</row>
    <row r="30" spans="1:26" ht="15.75" customHeight="1">
      <c r="A30" s="137"/>
      <c r="B30" s="389" t="s">
        <v>1142</v>
      </c>
      <c r="C30" s="137"/>
      <c r="D30" s="137"/>
      <c r="E30" s="137"/>
      <c r="F30" s="137"/>
      <c r="G30" s="137"/>
      <c r="H30" s="137"/>
      <c r="I30" s="137"/>
      <c r="J30" s="137"/>
      <c r="K30" s="137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</row>
    <row r="31" spans="1:26" ht="15.75" customHeight="1">
      <c r="A31" s="137"/>
      <c r="B31" s="137" t="s">
        <v>1143</v>
      </c>
      <c r="C31" s="137"/>
      <c r="D31" s="137"/>
      <c r="E31" s="137"/>
      <c r="F31" s="137"/>
      <c r="G31" s="137"/>
      <c r="H31" s="137"/>
      <c r="I31" s="137"/>
      <c r="J31" s="137"/>
      <c r="K31" s="137"/>
      <c r="L31" s="137"/>
      <c r="M31" s="137"/>
      <c r="N31" s="137"/>
      <c r="O31" s="137"/>
      <c r="P31" s="137"/>
      <c r="Q31" s="102"/>
      <c r="R31" s="102"/>
      <c r="S31" s="102"/>
      <c r="T31" s="102"/>
      <c r="U31" s="102"/>
      <c r="V31" s="102"/>
      <c r="W31" s="102"/>
      <c r="X31" s="102"/>
      <c r="Y31" s="102"/>
      <c r="Z31" s="102"/>
    </row>
    <row r="32" spans="1:26" ht="15.75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</row>
    <row r="33" spans="1:26" ht="15.75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</row>
    <row r="34" spans="1:26" ht="15.7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</row>
    <row r="35" spans="1:26" ht="15.7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 spans="1:26" ht="18.7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</row>
    <row r="37" spans="1:26" ht="18.7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</row>
    <row r="38" spans="1:26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</row>
    <row r="39" spans="1:26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</row>
    <row r="40" spans="1:26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</row>
    <row r="41" spans="1:26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</row>
    <row r="42" spans="1:26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37"/>
      <c r="R42" s="137"/>
      <c r="S42" s="137"/>
      <c r="T42" s="137"/>
      <c r="U42" s="137"/>
      <c r="V42" s="137"/>
      <c r="W42" s="137"/>
      <c r="X42" s="137"/>
      <c r="Y42" s="137"/>
      <c r="Z42" s="137"/>
    </row>
    <row r="43" spans="1:26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 spans="1:26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</row>
    <row r="45" spans="1:26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 spans="1:26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 spans="1:26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26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 spans="1:26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spans="1:26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 spans="1:26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 spans="1:26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 spans="1:26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spans="1:26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 spans="1:26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 spans="1:26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 spans="1:26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spans="1:26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 spans="1:26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 spans="1:26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 spans="1:26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spans="1:26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 spans="1:26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 spans="1:26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 spans="1:26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spans="1:26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 spans="1:26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 spans="1:26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 spans="1:26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 spans="1:26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 spans="1:26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 spans="1:26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 spans="1:26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 spans="1:26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 spans="1:26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 spans="1:26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 spans="1:26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 spans="1:26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 spans="1:26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 spans="1:26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 spans="1:26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 spans="1:26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 spans="1:26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 spans="1:26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 spans="1:26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 spans="1:26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 spans="1:26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 spans="1:26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 spans="1:26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 spans="1:26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 spans="1:26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 spans="1:26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 spans="1:26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 spans="1:2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 spans="1:26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 spans="1:26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 spans="1:26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 spans="1:26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 spans="1:26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 spans="1:26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 spans="1:26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 spans="1:26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 spans="1:26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 spans="1:26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 spans="1:26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 spans="1:26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 spans="1:26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 spans="1:26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 spans="1:26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 spans="1:26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 spans="1:26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 spans="1:26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 spans="1:26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 spans="1:26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 spans="1:26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 spans="1:26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 spans="1:26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 spans="1:26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 spans="1:26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 spans="1:26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 spans="1:26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 spans="1:26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 spans="1:26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 spans="1:26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 spans="1:26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 spans="1:26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 spans="1:26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 spans="1:26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 spans="1:26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 spans="1:26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 spans="1:26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 spans="1:26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 spans="1:26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 spans="1:26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 spans="1:26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 spans="1:26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 spans="1:26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 spans="1:26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 spans="1:26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 spans="1:26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 spans="1:26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 spans="1:26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 spans="1:26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 spans="1:26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 spans="1:26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 spans="1:26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 spans="1:26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 spans="1:26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 spans="1:26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 spans="1:26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 spans="1:26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 spans="1:26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 spans="1:26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 spans="1:26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 spans="1:26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 spans="1:26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 spans="1:26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 spans="1:26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 spans="1:26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 spans="1:26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 spans="1:26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 spans="1:26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 spans="1:26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 spans="1:26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 spans="1:26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 spans="1:26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 spans="1:26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 spans="1:26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 spans="1:26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 spans="1:26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 spans="1:26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 spans="1:26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 spans="1:26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 spans="1:26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 spans="1:26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 spans="1:26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 spans="1:26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 spans="1:26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 spans="1:26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 spans="1:26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 spans="1:26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 spans="1:26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 spans="1:26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 spans="1:26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 spans="1:26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 spans="1:26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 spans="1:26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 spans="1:26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 spans="1:26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 spans="1:26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 spans="1:26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 spans="1:26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 spans="1:26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 spans="1:26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 spans="1:26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 spans="1:26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 spans="1:26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 spans="1:26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 spans="1:26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 spans="1:26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 spans="1:26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 spans="1:26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 spans="1:26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 spans="1:26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 spans="1:26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 spans="1:26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 spans="1:26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 spans="1:26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 spans="1:26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 spans="1:26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 spans="1:26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 spans="1:26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 spans="1:26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 spans="1:26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 spans="1:26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 spans="1:26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</row>
    <row r="222" spans="1:26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</row>
    <row r="223" spans="1:26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</row>
    <row r="224" spans="1:26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</row>
    <row r="225" spans="1:26" ht="15.75" customHeight="1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</row>
    <row r="226" spans="1:26" ht="15.75" customHeight="1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</row>
    <row r="227" spans="1:26" ht="15.75" customHeight="1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</row>
    <row r="228" spans="1:26" ht="15.75" customHeight="1">
      <c r="A228" s="102"/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</row>
    <row r="229" spans="1:26" ht="15.75" customHeight="1">
      <c r="A229" s="102"/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</row>
    <row r="230" spans="1:26" ht="15.75" customHeight="1">
      <c r="A230" s="102"/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  <c r="Z230" s="102"/>
    </row>
    <row r="231" spans="1:26" ht="15.75" customHeight="1">
      <c r="A231" s="102"/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  <c r="Z231" s="102"/>
    </row>
    <row r="232" spans="1:26" ht="15.75" customHeight="1">
      <c r="Q232" s="102"/>
      <c r="R232" s="102"/>
      <c r="S232" s="102"/>
      <c r="T232" s="102"/>
      <c r="U232" s="102"/>
      <c r="V232" s="102"/>
      <c r="W232" s="102"/>
      <c r="X232" s="102"/>
      <c r="Y232" s="102"/>
      <c r="Z232" s="102"/>
    </row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5">
    <mergeCell ref="O9:P9"/>
    <mergeCell ref="A3:P3"/>
    <mergeCell ref="A7:A10"/>
    <mergeCell ref="B7:B10"/>
    <mergeCell ref="C7:C10"/>
    <mergeCell ref="D7:D10"/>
    <mergeCell ref="G7:P7"/>
    <mergeCell ref="O8:P8"/>
    <mergeCell ref="G8:J8"/>
    <mergeCell ref="K8:N8"/>
    <mergeCell ref="E7:F9"/>
    <mergeCell ref="G9:H9"/>
    <mergeCell ref="I9:J9"/>
    <mergeCell ref="K9:L9"/>
    <mergeCell ref="M9:N9"/>
  </mergeCells>
  <pageMargins left="0.75" right="0.75" top="1" bottom="1" header="0" footer="0"/>
  <pageSetup paperSize="9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1000"/>
  <sheetViews>
    <sheetView workbookViewId="0"/>
  </sheetViews>
  <sheetFormatPr defaultColWidth="14.42578125" defaultRowHeight="15" customHeight="1"/>
  <cols>
    <col min="1" max="1" width="5.7109375" customWidth="1"/>
    <col min="2" max="3" width="23.7109375" customWidth="1"/>
    <col min="4" max="4" width="14.28515625" customWidth="1"/>
    <col min="5" max="7" width="11.7109375" customWidth="1"/>
    <col min="8" max="8" width="15.140625" customWidth="1"/>
    <col min="9" max="9" width="11.7109375" customWidth="1"/>
    <col min="10" max="12" width="8.7109375" customWidth="1"/>
    <col min="13" max="15" width="9.28515625" customWidth="1"/>
    <col min="16" max="26" width="10.7109375" customWidth="1"/>
  </cols>
  <sheetData>
    <row r="1" spans="1:26" ht="15.75">
      <c r="A1" s="100" t="s">
        <v>1144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>
      <c r="A2" s="199" t="s">
        <v>400</v>
      </c>
      <c r="B2" s="199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5.75">
      <c r="A3" s="963" t="s">
        <v>1145</v>
      </c>
      <c r="B3" s="953"/>
      <c r="C3" s="953"/>
      <c r="D3" s="953"/>
      <c r="E3" s="953"/>
      <c r="F3" s="953"/>
      <c r="G3" s="953"/>
      <c r="H3" s="953"/>
      <c r="I3" s="953"/>
      <c r="J3" s="162"/>
      <c r="K3" s="162"/>
      <c r="L3" s="162"/>
      <c r="M3" s="162"/>
      <c r="N3" s="162"/>
      <c r="O3" s="16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15.75">
      <c r="A4" s="101"/>
      <c r="B4" s="101"/>
      <c r="C4" s="101"/>
      <c r="D4" s="139" t="str">
        <f>'1'!$E$5</f>
        <v>KABUPATEN/KOTA</v>
      </c>
      <c r="E4" s="105" t="str">
        <f>'1'!$F$5</f>
        <v>KARANGANYAR</v>
      </c>
      <c r="F4" s="101"/>
      <c r="G4" s="101"/>
      <c r="H4" s="101"/>
      <c r="I4" s="101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5.75">
      <c r="A5" s="101"/>
      <c r="B5" s="101"/>
      <c r="C5" s="101"/>
      <c r="D5" s="139" t="str">
        <f>'1'!$E$6</f>
        <v>TAHUN</v>
      </c>
      <c r="E5" s="105">
        <f>'1'!$F$6</f>
        <v>2023</v>
      </c>
      <c r="F5" s="101"/>
      <c r="G5" s="101"/>
      <c r="H5" s="101"/>
      <c r="I5" s="101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>
      <c r="A6" s="106"/>
      <c r="B6" s="106"/>
      <c r="C6" s="106"/>
      <c r="D6" s="106"/>
      <c r="E6" s="106"/>
      <c r="F6" s="106"/>
      <c r="G6" s="106"/>
      <c r="H6" s="106"/>
      <c r="I6" s="106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>
      <c r="A7" s="964" t="s">
        <v>4</v>
      </c>
      <c r="B7" s="1055" t="s">
        <v>498</v>
      </c>
      <c r="C7" s="964" t="str">
        <f>'12'!C7</f>
        <v>DESA</v>
      </c>
      <c r="D7" s="969" t="s">
        <v>755</v>
      </c>
      <c r="E7" s="1036" t="s">
        <v>1146</v>
      </c>
      <c r="F7" s="995"/>
      <c r="G7" s="995"/>
      <c r="H7" s="962" t="s">
        <v>1147</v>
      </c>
      <c r="I7" s="962" t="s">
        <v>1148</v>
      </c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>
      <c r="A8" s="965"/>
      <c r="B8" s="965"/>
      <c r="C8" s="965"/>
      <c r="D8" s="965"/>
      <c r="E8" s="1029"/>
      <c r="F8" s="953"/>
      <c r="G8" s="953"/>
      <c r="H8" s="965"/>
      <c r="I8" s="965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>
      <c r="A9" s="965"/>
      <c r="B9" s="965"/>
      <c r="C9" s="965"/>
      <c r="D9" s="965"/>
      <c r="E9" s="971"/>
      <c r="F9" s="967"/>
      <c r="G9" s="967"/>
      <c r="H9" s="965"/>
      <c r="I9" s="965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</row>
    <row r="10" spans="1:26" ht="31.5">
      <c r="A10" s="955"/>
      <c r="B10" s="955"/>
      <c r="C10" s="955"/>
      <c r="D10" s="955"/>
      <c r="E10" s="201" t="s">
        <v>1149</v>
      </c>
      <c r="F10" s="201" t="s">
        <v>1150</v>
      </c>
      <c r="G10" s="201" t="s">
        <v>600</v>
      </c>
      <c r="H10" s="955"/>
      <c r="I10" s="955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</row>
    <row r="11" spans="1:26">
      <c r="A11" s="115">
        <v>1</v>
      </c>
      <c r="B11" s="142">
        <v>2</v>
      </c>
      <c r="C11" s="115">
        <v>3</v>
      </c>
      <c r="D11" s="115">
        <v>4</v>
      </c>
      <c r="E11" s="115">
        <v>5</v>
      </c>
      <c r="F11" s="115">
        <v>6</v>
      </c>
      <c r="G11" s="115">
        <v>7</v>
      </c>
      <c r="H11" s="115">
        <v>8</v>
      </c>
      <c r="I11" s="115">
        <v>9</v>
      </c>
      <c r="J11" s="119"/>
      <c r="K11" s="119"/>
      <c r="L11" s="119"/>
      <c r="M11" s="119"/>
      <c r="N11" s="119"/>
      <c r="O11" s="119"/>
      <c r="P11" s="119"/>
      <c r="Q11" s="119"/>
      <c r="R11" s="119"/>
      <c r="S11" s="119"/>
      <c r="T11" s="119"/>
      <c r="U11" s="119"/>
      <c r="V11" s="119"/>
      <c r="W11" s="119"/>
      <c r="X11" s="119"/>
      <c r="Y11" s="119"/>
      <c r="Z11" s="119"/>
    </row>
    <row r="12" spans="1:26" ht="15.75">
      <c r="A12" s="487">
        <v>1</v>
      </c>
      <c r="B12" s="199" t="str">
        <f>'9'!B9</f>
        <v>JUMAPOLO</v>
      </c>
      <c r="C12" s="422" t="str">
        <f>'29'!C11</f>
        <v>PASEBAN</v>
      </c>
      <c r="D12" s="413">
        <v>38</v>
      </c>
      <c r="E12" s="731">
        <v>0</v>
      </c>
      <c r="F12" s="732">
        <v>26</v>
      </c>
      <c r="G12" s="732">
        <v>26</v>
      </c>
      <c r="H12" s="591">
        <f t="shared" ref="H12:H23" si="0">G12/D12*100</f>
        <v>68.421052631578945</v>
      </c>
      <c r="I12" s="562">
        <v>0</v>
      </c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 ht="15.75">
      <c r="A13" s="487">
        <v>2</v>
      </c>
      <c r="B13" s="199"/>
      <c r="C13" s="422" t="str">
        <f>'29'!C12</f>
        <v>LEMAHBANG</v>
      </c>
      <c r="D13" s="413">
        <v>37</v>
      </c>
      <c r="E13" s="731">
        <v>1</v>
      </c>
      <c r="F13" s="732">
        <v>23</v>
      </c>
      <c r="G13" s="732">
        <v>24</v>
      </c>
      <c r="H13" s="591">
        <f t="shared" si="0"/>
        <v>64.86486486486487</v>
      </c>
      <c r="I13" s="562">
        <v>0</v>
      </c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</row>
    <row r="14" spans="1:26" ht="15.75">
      <c r="A14" s="487">
        <v>3</v>
      </c>
      <c r="B14" s="199"/>
      <c r="C14" s="422" t="str">
        <f>'29'!C13</f>
        <v>KARANGBANGUN</v>
      </c>
      <c r="D14" s="413">
        <v>23</v>
      </c>
      <c r="E14" s="731">
        <v>0</v>
      </c>
      <c r="F14" s="732">
        <v>16</v>
      </c>
      <c r="G14" s="732">
        <v>16</v>
      </c>
      <c r="H14" s="591">
        <f t="shared" si="0"/>
        <v>69.565217391304344</v>
      </c>
      <c r="I14" s="562">
        <v>0</v>
      </c>
      <c r="J14" s="102"/>
      <c r="K14" s="304"/>
      <c r="L14" s="304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</row>
    <row r="15" spans="1:26" ht="15.75">
      <c r="A15" s="487">
        <v>4</v>
      </c>
      <c r="B15" s="199"/>
      <c r="C15" s="422" t="str">
        <f>'29'!C14</f>
        <v>PLOSO</v>
      </c>
      <c r="D15" s="413">
        <v>30</v>
      </c>
      <c r="E15" s="731">
        <v>0</v>
      </c>
      <c r="F15" s="732">
        <v>29</v>
      </c>
      <c r="G15" s="732">
        <v>29</v>
      </c>
      <c r="H15" s="591">
        <f t="shared" si="0"/>
        <v>96.666666666666671</v>
      </c>
      <c r="I15" s="562">
        <v>0</v>
      </c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</row>
    <row r="16" spans="1:26" ht="15.75">
      <c r="A16" s="487">
        <v>5</v>
      </c>
      <c r="B16" s="199"/>
      <c r="C16" s="422" t="str">
        <f>'29'!C15</f>
        <v>GIRIWONDO</v>
      </c>
      <c r="D16" s="413">
        <v>34</v>
      </c>
      <c r="E16" s="731">
        <v>0</v>
      </c>
      <c r="F16" s="732">
        <v>28</v>
      </c>
      <c r="G16" s="732">
        <v>28</v>
      </c>
      <c r="H16" s="591">
        <f t="shared" si="0"/>
        <v>82.35294117647058</v>
      </c>
      <c r="I16" s="562">
        <v>0</v>
      </c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</row>
    <row r="17" spans="1:26" ht="15.75">
      <c r="A17" s="487">
        <v>6</v>
      </c>
      <c r="B17" s="199"/>
      <c r="C17" s="422" t="str">
        <f>'29'!C16</f>
        <v>KADIPIRO</v>
      </c>
      <c r="D17" s="413">
        <v>35</v>
      </c>
      <c r="E17" s="731">
        <v>1</v>
      </c>
      <c r="F17" s="732">
        <v>32</v>
      </c>
      <c r="G17" s="732">
        <v>33</v>
      </c>
      <c r="H17" s="591">
        <f t="shared" si="0"/>
        <v>94.285714285714278</v>
      </c>
      <c r="I17" s="562">
        <v>0</v>
      </c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</row>
    <row r="18" spans="1:26" ht="15.75">
      <c r="A18" s="487">
        <v>7</v>
      </c>
      <c r="B18" s="199"/>
      <c r="C18" s="422" t="str">
        <f>'29'!C17</f>
        <v>JUMANTORO</v>
      </c>
      <c r="D18" s="413">
        <v>51</v>
      </c>
      <c r="E18" s="731">
        <v>0</v>
      </c>
      <c r="F18" s="732">
        <v>44</v>
      </c>
      <c r="G18" s="732">
        <v>44</v>
      </c>
      <c r="H18" s="591">
        <f t="shared" si="0"/>
        <v>86.274509803921575</v>
      </c>
      <c r="I18" s="562">
        <v>0</v>
      </c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</row>
    <row r="19" spans="1:26" ht="15.75">
      <c r="A19" s="487">
        <v>8</v>
      </c>
      <c r="B19" s="199"/>
      <c r="C19" s="422" t="str">
        <f>'29'!C18</f>
        <v>KEDAWUNG</v>
      </c>
      <c r="D19" s="413">
        <v>30</v>
      </c>
      <c r="E19" s="731">
        <v>0</v>
      </c>
      <c r="F19" s="732">
        <v>21</v>
      </c>
      <c r="G19" s="732">
        <v>21</v>
      </c>
      <c r="H19" s="591">
        <f t="shared" si="0"/>
        <v>70</v>
      </c>
      <c r="I19" s="562">
        <v>0</v>
      </c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</row>
    <row r="20" spans="1:26" ht="15.75">
      <c r="A20" s="487">
        <v>9</v>
      </c>
      <c r="B20" s="199"/>
      <c r="C20" s="422" t="str">
        <f>'29'!C19</f>
        <v>BAKALAN</v>
      </c>
      <c r="D20" s="413">
        <v>40</v>
      </c>
      <c r="E20" s="731">
        <v>0</v>
      </c>
      <c r="F20" s="732">
        <v>36</v>
      </c>
      <c r="G20" s="732">
        <v>36</v>
      </c>
      <c r="H20" s="591">
        <f t="shared" si="0"/>
        <v>90</v>
      </c>
      <c r="I20" s="562">
        <v>0</v>
      </c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</row>
    <row r="21" spans="1:26" ht="15.75" customHeight="1">
      <c r="A21" s="487">
        <v>10</v>
      </c>
      <c r="B21" s="199"/>
      <c r="C21" s="422" t="str">
        <f>'29'!C20</f>
        <v>JUMAPOLO</v>
      </c>
      <c r="D21" s="413">
        <v>56</v>
      </c>
      <c r="E21" s="731">
        <v>0</v>
      </c>
      <c r="F21" s="732">
        <v>50</v>
      </c>
      <c r="G21" s="732">
        <v>50</v>
      </c>
      <c r="H21" s="591">
        <f t="shared" si="0"/>
        <v>89.285714285714292</v>
      </c>
      <c r="I21" s="562">
        <v>0</v>
      </c>
      <c r="J21" s="102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</row>
    <row r="22" spans="1:26" ht="15.75" customHeight="1">
      <c r="A22" s="487">
        <v>11</v>
      </c>
      <c r="B22" s="199"/>
      <c r="C22" s="422" t="str">
        <f>'29'!C21</f>
        <v>KWANGSAN</v>
      </c>
      <c r="D22" s="413">
        <v>55</v>
      </c>
      <c r="E22" s="731">
        <v>1</v>
      </c>
      <c r="F22" s="732">
        <v>60</v>
      </c>
      <c r="G22" s="732">
        <v>61</v>
      </c>
      <c r="H22" s="591">
        <f t="shared" si="0"/>
        <v>110.90909090909091</v>
      </c>
      <c r="I22" s="562">
        <v>0</v>
      </c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</row>
    <row r="23" spans="1:26" ht="15.75" customHeight="1">
      <c r="A23" s="487">
        <v>12</v>
      </c>
      <c r="B23" s="431"/>
      <c r="C23" s="422" t="str">
        <f>'29'!C22</f>
        <v>JATIREJO</v>
      </c>
      <c r="D23" s="413">
        <v>55</v>
      </c>
      <c r="E23" s="731">
        <v>1</v>
      </c>
      <c r="F23" s="732">
        <v>41</v>
      </c>
      <c r="G23" s="732">
        <v>42</v>
      </c>
      <c r="H23" s="591">
        <f t="shared" si="0"/>
        <v>76.363636363636374</v>
      </c>
      <c r="I23" s="562">
        <v>2</v>
      </c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</row>
    <row r="24" spans="1:26" ht="15.75" customHeight="1">
      <c r="A24" s="175"/>
      <c r="B24" s="203"/>
      <c r="C24" s="203"/>
      <c r="D24" s="293"/>
      <c r="E24" s="332"/>
      <c r="F24" s="332"/>
      <c r="G24" s="236"/>
      <c r="H24" s="130"/>
      <c r="I24" s="33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</row>
    <row r="25" spans="1:26" ht="15.75" customHeight="1">
      <c r="A25" s="296" t="s">
        <v>591</v>
      </c>
      <c r="B25" s="660"/>
      <c r="C25" s="661"/>
      <c r="D25" s="672">
        <f t="shared" ref="D25:G25" si="1">SUM(D12:D24)</f>
        <v>484</v>
      </c>
      <c r="E25" s="672">
        <f t="shared" si="1"/>
        <v>4</v>
      </c>
      <c r="F25" s="672">
        <f t="shared" si="1"/>
        <v>406</v>
      </c>
      <c r="G25" s="672">
        <f t="shared" si="1"/>
        <v>410</v>
      </c>
      <c r="H25" s="298">
        <f>G25/D25*100</f>
        <v>84.710743801652882</v>
      </c>
      <c r="I25" s="297">
        <f>E25/G25*100</f>
        <v>0.97560975609756095</v>
      </c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</row>
    <row r="26" spans="1:26" ht="15.75" customHeight="1">
      <c r="A26" s="102"/>
      <c r="B26" s="199"/>
      <c r="C26" s="199"/>
      <c r="D26" s="421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</row>
    <row r="27" spans="1:26" ht="15.75" customHeight="1">
      <c r="A27" s="137" t="s">
        <v>505</v>
      </c>
      <c r="B27" s="102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</row>
    <row r="28" spans="1:26" ht="15.75" customHeight="1">
      <c r="A28" s="102"/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</row>
    <row r="29" spans="1:26" ht="15.75" customHeight="1">
      <c r="A29" s="102"/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</row>
    <row r="30" spans="1:26" ht="15.75" customHeight="1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</row>
    <row r="31" spans="1:26" ht="15.75" customHeight="1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</row>
    <row r="32" spans="1:26" ht="15.75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</row>
    <row r="33" spans="1:26" ht="15.75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</row>
    <row r="34" spans="1:26" ht="15.7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</row>
    <row r="35" spans="1:26" ht="15.7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 spans="1:26" ht="18.7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</row>
    <row r="37" spans="1:26" ht="15.7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</row>
    <row r="38" spans="1:26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</row>
    <row r="39" spans="1:26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</row>
    <row r="40" spans="1:26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</row>
    <row r="41" spans="1:26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</row>
    <row r="42" spans="1:26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</row>
    <row r="43" spans="1:26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 spans="1:26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</row>
    <row r="45" spans="1:26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 spans="1:26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 spans="1:26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26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 spans="1:26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spans="1:26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 spans="1:26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 spans="1:26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 spans="1:26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spans="1:26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 spans="1:26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 spans="1:26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 spans="1:26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spans="1:26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 spans="1:26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 spans="1:26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 spans="1:26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spans="1:26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 spans="1:26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 spans="1:26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 spans="1:26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spans="1:26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 spans="1:26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 spans="1:26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 spans="1:26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 spans="1:26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 spans="1:26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 spans="1:26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 spans="1:26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 spans="1:26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 spans="1:26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 spans="1:26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 spans="1:26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 spans="1:26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 spans="1:26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 spans="1:26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 spans="1:26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 spans="1:26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 spans="1:26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 spans="1:26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 spans="1:26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 spans="1:26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 spans="1:26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 spans="1:26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 spans="1:26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 spans="1:26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 spans="1:26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 spans="1:26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 spans="1:26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 spans="1:2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 spans="1:26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 spans="1:26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 spans="1:26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 spans="1:26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 spans="1:26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 spans="1:26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 spans="1:26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 spans="1:26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 spans="1:26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 spans="1:26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 spans="1:26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 spans="1:26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 spans="1:26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 spans="1:26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 spans="1:26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 spans="1:26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 spans="1:26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 spans="1:26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 spans="1:26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 spans="1:26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 spans="1:26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 spans="1:26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 spans="1:26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 spans="1:26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 spans="1:26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 spans="1:26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 spans="1:26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 spans="1:26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 spans="1:26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 spans="1:26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 spans="1:26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 spans="1:26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 spans="1:26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 spans="1:26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 spans="1:26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 spans="1:26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 spans="1:26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 spans="1:26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 spans="1:26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 spans="1:26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 spans="1:26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 spans="1:26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 spans="1:26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 spans="1:26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 spans="1:26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 spans="1:26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 spans="1:26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 spans="1:26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 spans="1:26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 spans="1:26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 spans="1:26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 spans="1:26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 spans="1:26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 spans="1:26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 spans="1:26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 spans="1:26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 spans="1:26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 spans="1:26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 spans="1:26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 spans="1:26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 spans="1:26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 spans="1:26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 spans="1:26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 spans="1:26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 spans="1:26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 spans="1:26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 spans="1:26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 spans="1:26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 spans="1:26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 spans="1:26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 spans="1:26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 spans="1:26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 spans="1:26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 spans="1:26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 spans="1:26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 spans="1:26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 spans="1:26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 spans="1:26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 spans="1:26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 spans="1:26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 spans="1:26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 spans="1:26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 spans="1:26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 spans="1:26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 spans="1:26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 spans="1:26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 spans="1:26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 spans="1:26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 spans="1:26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 spans="1:26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 spans="1:26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 spans="1:26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 spans="1:26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 spans="1:26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 spans="1:26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 spans="1:26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 spans="1:26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 spans="1:26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 spans="1:26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 spans="1:26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 spans="1:26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 spans="1:26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 spans="1:26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 spans="1:26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 spans="1:26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 spans="1:26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 spans="1:26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 spans="1:26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 spans="1:26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 spans="1:26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 spans="1:26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 spans="1:26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 spans="1:26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 spans="1:26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 spans="1:26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 spans="1:26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 spans="1:26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 spans="1:26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 spans="1:26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 spans="1:26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 spans="1:26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 spans="1:26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</row>
    <row r="222" spans="1:26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</row>
    <row r="223" spans="1:26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</row>
    <row r="224" spans="1:26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</row>
    <row r="225" spans="1:26" ht="15.75" customHeight="1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</row>
    <row r="226" spans="1:26" ht="15.75" customHeight="1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</row>
    <row r="227" spans="1:26" ht="15.75" customHeight="1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</row>
    <row r="228" spans="1:26" ht="15.75" customHeight="1"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</row>
    <row r="229" spans="1:26" ht="15.75" customHeight="1"/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">
    <mergeCell ref="A3:I3"/>
    <mergeCell ref="A7:A10"/>
    <mergeCell ref="B7:B10"/>
    <mergeCell ref="C7:C10"/>
    <mergeCell ref="D7:D10"/>
    <mergeCell ref="E7:G9"/>
    <mergeCell ref="H7:H10"/>
    <mergeCell ref="I7:I10"/>
  </mergeCells>
  <pageMargins left="0.75" right="0.75" top="1" bottom="1" header="0" footer="0"/>
  <pageSetup paperSize="9" orientation="landscape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1000"/>
  <sheetViews>
    <sheetView workbookViewId="0"/>
  </sheetViews>
  <sheetFormatPr defaultColWidth="14.42578125" defaultRowHeight="15" customHeight="1"/>
  <cols>
    <col min="1" max="1" width="5.7109375" customWidth="1"/>
    <col min="2" max="3" width="23.7109375" customWidth="1"/>
    <col min="4" max="4" width="17.7109375" customWidth="1"/>
    <col min="5" max="10" width="11.7109375" customWidth="1"/>
    <col min="11" max="12" width="8.7109375" customWidth="1"/>
    <col min="13" max="15" width="9.28515625" customWidth="1"/>
    <col min="16" max="26" width="10.7109375" customWidth="1"/>
  </cols>
  <sheetData>
    <row r="1" spans="1:26" ht="15.75">
      <c r="A1" s="100" t="s">
        <v>1151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>
      <c r="A2" s="199" t="s">
        <v>400</v>
      </c>
      <c r="B2" s="199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5.75">
      <c r="A3" s="963" t="s">
        <v>1152</v>
      </c>
      <c r="B3" s="953"/>
      <c r="C3" s="953"/>
      <c r="D3" s="953"/>
      <c r="E3" s="953"/>
      <c r="F3" s="953"/>
      <c r="G3" s="953"/>
      <c r="H3" s="953"/>
      <c r="I3" s="953"/>
      <c r="J3" s="103"/>
      <c r="K3" s="162"/>
      <c r="L3" s="162"/>
      <c r="M3" s="162"/>
      <c r="N3" s="162"/>
      <c r="O3" s="16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15.75">
      <c r="A4" s="101"/>
      <c r="B4" s="101"/>
      <c r="C4" s="139"/>
      <c r="D4" s="139" t="str">
        <f>'1'!$E$5</f>
        <v>KABUPATEN/KOTA</v>
      </c>
      <c r="E4" s="105" t="str">
        <f>'1'!$F$5</f>
        <v>KARANGANYAR</v>
      </c>
      <c r="F4" s="101"/>
      <c r="G4" s="101"/>
      <c r="H4" s="101"/>
      <c r="I4" s="101"/>
      <c r="J4" s="101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5.75">
      <c r="A5" s="101"/>
      <c r="B5" s="101"/>
      <c r="C5" s="139"/>
      <c r="D5" s="139" t="str">
        <f>'1'!$E$6</f>
        <v>TAHUN</v>
      </c>
      <c r="E5" s="105">
        <f>'1'!$F$6</f>
        <v>2023</v>
      </c>
      <c r="F5" s="101"/>
      <c r="G5" s="101"/>
      <c r="H5" s="101"/>
      <c r="I5" s="101"/>
      <c r="J5" s="101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>
      <c r="A6" s="106"/>
      <c r="B6" s="106"/>
      <c r="C6" s="106"/>
      <c r="D6" s="106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>
      <c r="A7" s="964" t="s">
        <v>4</v>
      </c>
      <c r="B7" s="1055" t="s">
        <v>498</v>
      </c>
      <c r="C7" s="964" t="str">
        <f>'12'!C7</f>
        <v>DESA</v>
      </c>
      <c r="D7" s="969" t="s">
        <v>1153</v>
      </c>
      <c r="E7" s="1036" t="s">
        <v>1154</v>
      </c>
      <c r="F7" s="995"/>
      <c r="G7" s="995"/>
      <c r="H7" s="995"/>
      <c r="I7" s="995"/>
      <c r="J7" s="996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>
      <c r="A8" s="965"/>
      <c r="B8" s="965"/>
      <c r="C8" s="965"/>
      <c r="D8" s="965"/>
      <c r="E8" s="971"/>
      <c r="F8" s="967"/>
      <c r="G8" s="967"/>
      <c r="H8" s="967"/>
      <c r="I8" s="967"/>
      <c r="J8" s="968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>
      <c r="A9" s="965"/>
      <c r="B9" s="965"/>
      <c r="C9" s="965"/>
      <c r="D9" s="965"/>
      <c r="E9" s="1058" t="s">
        <v>921</v>
      </c>
      <c r="F9" s="959"/>
      <c r="G9" s="1058" t="s">
        <v>1155</v>
      </c>
      <c r="H9" s="959"/>
      <c r="I9" s="1058" t="s">
        <v>600</v>
      </c>
      <c r="J9" s="959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</row>
    <row r="10" spans="1:26" ht="23.25" customHeight="1">
      <c r="A10" s="955"/>
      <c r="B10" s="955"/>
      <c r="C10" s="955"/>
      <c r="D10" s="955"/>
      <c r="E10" s="201" t="s">
        <v>1156</v>
      </c>
      <c r="F10" s="201" t="s">
        <v>30</v>
      </c>
      <c r="G10" s="201" t="s">
        <v>1156</v>
      </c>
      <c r="H10" s="201" t="s">
        <v>30</v>
      </c>
      <c r="I10" s="201" t="s">
        <v>1156</v>
      </c>
      <c r="J10" s="201" t="s">
        <v>30</v>
      </c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</row>
    <row r="11" spans="1:26">
      <c r="A11" s="115">
        <v>1</v>
      </c>
      <c r="B11" s="142">
        <v>2</v>
      </c>
      <c r="C11" s="115">
        <v>3</v>
      </c>
      <c r="D11" s="115">
        <v>4</v>
      </c>
      <c r="E11" s="115">
        <v>5</v>
      </c>
      <c r="F11" s="115">
        <v>6</v>
      </c>
      <c r="G11" s="115">
        <v>7</v>
      </c>
      <c r="H11" s="115">
        <v>8</v>
      </c>
      <c r="I11" s="115">
        <v>9</v>
      </c>
      <c r="J11" s="115">
        <v>10</v>
      </c>
      <c r="K11" s="119"/>
      <c r="L11" s="119"/>
      <c r="M11" s="119"/>
      <c r="N11" s="119"/>
      <c r="O11" s="119"/>
      <c r="P11" s="119"/>
      <c r="Q11" s="119"/>
      <c r="R11" s="119"/>
      <c r="S11" s="119"/>
      <c r="T11" s="119"/>
      <c r="U11" s="119"/>
      <c r="V11" s="119"/>
      <c r="W11" s="119"/>
      <c r="X11" s="119"/>
      <c r="Y11" s="119"/>
      <c r="Z11" s="119"/>
    </row>
    <row r="12" spans="1:26">
      <c r="A12" s="487">
        <v>1</v>
      </c>
      <c r="B12" s="199" t="str">
        <f>'9'!B9</f>
        <v>JUMAPOLO</v>
      </c>
      <c r="C12" s="422" t="str">
        <f>'29'!C11</f>
        <v>PASEBAN</v>
      </c>
      <c r="D12" s="562">
        <v>0</v>
      </c>
      <c r="E12" s="563">
        <v>0</v>
      </c>
      <c r="F12" s="446" t="e">
        <f t="shared" ref="F12:F24" si="0">E12/D12*100</f>
        <v>#DIV/0!</v>
      </c>
      <c r="G12" s="145">
        <v>0</v>
      </c>
      <c r="H12" s="446" t="e">
        <f t="shared" ref="H12:H24" si="1">G12/D12*100</f>
        <v>#DIV/0!</v>
      </c>
      <c r="I12" s="145">
        <v>0</v>
      </c>
      <c r="J12" s="446" t="e">
        <f t="shared" ref="J12:J24" si="2">I12/D12*100</f>
        <v>#DIV/0!</v>
      </c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>
      <c r="A13" s="487">
        <v>2</v>
      </c>
      <c r="B13" s="199"/>
      <c r="C13" s="422" t="str">
        <f>'29'!C12</f>
        <v>LEMAHBANG</v>
      </c>
      <c r="D13" s="562">
        <v>1</v>
      </c>
      <c r="E13" s="563">
        <v>1</v>
      </c>
      <c r="F13" s="446">
        <f t="shared" si="0"/>
        <v>100</v>
      </c>
      <c r="G13" s="145">
        <v>0</v>
      </c>
      <c r="H13" s="446">
        <f t="shared" si="1"/>
        <v>0</v>
      </c>
      <c r="I13" s="145">
        <v>0</v>
      </c>
      <c r="J13" s="446">
        <f t="shared" si="2"/>
        <v>0</v>
      </c>
      <c r="K13" s="102"/>
      <c r="L13" s="304"/>
      <c r="M13" s="304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</row>
    <row r="14" spans="1:26">
      <c r="A14" s="487">
        <v>3</v>
      </c>
      <c r="B14" s="199"/>
      <c r="C14" s="422" t="str">
        <f>'29'!C13</f>
        <v>KARANGBANGUN</v>
      </c>
      <c r="D14" s="562">
        <v>0</v>
      </c>
      <c r="E14" s="563">
        <v>0</v>
      </c>
      <c r="F14" s="446" t="e">
        <f t="shared" si="0"/>
        <v>#DIV/0!</v>
      </c>
      <c r="G14" s="145">
        <v>0</v>
      </c>
      <c r="H14" s="446" t="e">
        <f t="shared" si="1"/>
        <v>#DIV/0!</v>
      </c>
      <c r="I14" s="145">
        <v>0</v>
      </c>
      <c r="J14" s="446" t="e">
        <f t="shared" si="2"/>
        <v>#DIV/0!</v>
      </c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</row>
    <row r="15" spans="1:26">
      <c r="A15" s="487">
        <v>4</v>
      </c>
      <c r="B15" s="199"/>
      <c r="C15" s="422" t="str">
        <f>'29'!C14</f>
        <v>PLOSO</v>
      </c>
      <c r="D15" s="562">
        <v>0</v>
      </c>
      <c r="E15" s="563">
        <v>0</v>
      </c>
      <c r="F15" s="446" t="e">
        <f t="shared" si="0"/>
        <v>#DIV/0!</v>
      </c>
      <c r="G15" s="145">
        <v>0</v>
      </c>
      <c r="H15" s="446" t="e">
        <f t="shared" si="1"/>
        <v>#DIV/0!</v>
      </c>
      <c r="I15" s="145">
        <v>0</v>
      </c>
      <c r="J15" s="446" t="e">
        <f t="shared" si="2"/>
        <v>#DIV/0!</v>
      </c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</row>
    <row r="16" spans="1:26">
      <c r="A16" s="487">
        <v>5</v>
      </c>
      <c r="B16" s="199"/>
      <c r="C16" s="422" t="str">
        <f>'29'!C15</f>
        <v>GIRIWONDO</v>
      </c>
      <c r="D16" s="562">
        <v>0</v>
      </c>
      <c r="E16" s="563">
        <v>0</v>
      </c>
      <c r="F16" s="446" t="e">
        <f t="shared" si="0"/>
        <v>#DIV/0!</v>
      </c>
      <c r="G16" s="145">
        <v>0</v>
      </c>
      <c r="H16" s="446" t="e">
        <f t="shared" si="1"/>
        <v>#DIV/0!</v>
      </c>
      <c r="I16" s="145">
        <v>0</v>
      </c>
      <c r="J16" s="446" t="e">
        <f t="shared" si="2"/>
        <v>#DIV/0!</v>
      </c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</row>
    <row r="17" spans="1:26">
      <c r="A17" s="487">
        <v>6</v>
      </c>
      <c r="B17" s="199"/>
      <c r="C17" s="422" t="str">
        <f>'29'!C16</f>
        <v>KADIPIRO</v>
      </c>
      <c r="D17" s="724">
        <v>0</v>
      </c>
      <c r="E17" s="563">
        <v>0</v>
      </c>
      <c r="F17" s="446" t="e">
        <f t="shared" si="0"/>
        <v>#DIV/0!</v>
      </c>
      <c r="G17" s="145">
        <v>0</v>
      </c>
      <c r="H17" s="446" t="e">
        <f t="shared" si="1"/>
        <v>#DIV/0!</v>
      </c>
      <c r="I17" s="145">
        <v>0</v>
      </c>
      <c r="J17" s="446" t="e">
        <f t="shared" si="2"/>
        <v>#DIV/0!</v>
      </c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</row>
    <row r="18" spans="1:26">
      <c r="A18" s="487">
        <v>7</v>
      </c>
      <c r="B18" s="199"/>
      <c r="C18" s="422" t="str">
        <f>'29'!C17</f>
        <v>JUMANTORO</v>
      </c>
      <c r="D18" s="562">
        <v>0</v>
      </c>
      <c r="E18" s="563">
        <v>0</v>
      </c>
      <c r="F18" s="446" t="e">
        <f t="shared" si="0"/>
        <v>#DIV/0!</v>
      </c>
      <c r="G18" s="145">
        <v>0</v>
      </c>
      <c r="H18" s="446" t="e">
        <f t="shared" si="1"/>
        <v>#DIV/0!</v>
      </c>
      <c r="I18" s="145">
        <v>0</v>
      </c>
      <c r="J18" s="446" t="e">
        <f t="shared" si="2"/>
        <v>#DIV/0!</v>
      </c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</row>
    <row r="19" spans="1:26">
      <c r="A19" s="487">
        <v>8</v>
      </c>
      <c r="B19" s="199"/>
      <c r="C19" s="422" t="str">
        <f>'29'!C18</f>
        <v>KEDAWUNG</v>
      </c>
      <c r="D19" s="562">
        <v>0</v>
      </c>
      <c r="E19" s="563">
        <v>0</v>
      </c>
      <c r="F19" s="446" t="e">
        <f t="shared" si="0"/>
        <v>#DIV/0!</v>
      </c>
      <c r="G19" s="145">
        <v>0</v>
      </c>
      <c r="H19" s="446" t="e">
        <f t="shared" si="1"/>
        <v>#DIV/0!</v>
      </c>
      <c r="I19" s="145">
        <v>0</v>
      </c>
      <c r="J19" s="446" t="e">
        <f t="shared" si="2"/>
        <v>#DIV/0!</v>
      </c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</row>
    <row r="20" spans="1:26">
      <c r="A20" s="487">
        <v>9</v>
      </c>
      <c r="B20" s="199"/>
      <c r="C20" s="422" t="str">
        <f>'29'!C19</f>
        <v>BAKALAN</v>
      </c>
      <c r="D20" s="562">
        <v>0</v>
      </c>
      <c r="E20" s="563">
        <v>0</v>
      </c>
      <c r="F20" s="446" t="e">
        <f t="shared" si="0"/>
        <v>#DIV/0!</v>
      </c>
      <c r="G20" s="145">
        <v>0</v>
      </c>
      <c r="H20" s="446" t="e">
        <f t="shared" si="1"/>
        <v>#DIV/0!</v>
      </c>
      <c r="I20" s="145">
        <v>0</v>
      </c>
      <c r="J20" s="446" t="e">
        <f t="shared" si="2"/>
        <v>#DIV/0!</v>
      </c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</row>
    <row r="21" spans="1:26" ht="15.75" customHeight="1">
      <c r="A21" s="487">
        <v>10</v>
      </c>
      <c r="B21" s="199"/>
      <c r="C21" s="422" t="str">
        <f>'29'!C20</f>
        <v>JUMAPOLO</v>
      </c>
      <c r="D21" s="562">
        <v>0</v>
      </c>
      <c r="E21" s="563">
        <v>0</v>
      </c>
      <c r="F21" s="446" t="e">
        <f t="shared" si="0"/>
        <v>#DIV/0!</v>
      </c>
      <c r="G21" s="145">
        <v>0</v>
      </c>
      <c r="H21" s="446" t="e">
        <f t="shared" si="1"/>
        <v>#DIV/0!</v>
      </c>
      <c r="I21" s="145">
        <v>0</v>
      </c>
      <c r="J21" s="446" t="e">
        <f t="shared" si="2"/>
        <v>#DIV/0!</v>
      </c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</row>
    <row r="22" spans="1:26" ht="15.75" customHeight="1">
      <c r="A22" s="487">
        <v>11</v>
      </c>
      <c r="B22" s="199"/>
      <c r="C22" s="422" t="str">
        <f>'29'!C21</f>
        <v>KWANGSAN</v>
      </c>
      <c r="D22" s="562">
        <v>1</v>
      </c>
      <c r="E22" s="563">
        <v>1</v>
      </c>
      <c r="F22" s="446">
        <f t="shared" si="0"/>
        <v>100</v>
      </c>
      <c r="G22" s="145">
        <v>0</v>
      </c>
      <c r="H22" s="446">
        <f t="shared" si="1"/>
        <v>0</v>
      </c>
      <c r="I22" s="145">
        <v>0</v>
      </c>
      <c r="J22" s="446">
        <f t="shared" si="2"/>
        <v>0</v>
      </c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</row>
    <row r="23" spans="1:26" ht="15.75" customHeight="1">
      <c r="A23" s="487">
        <v>12</v>
      </c>
      <c r="B23" s="199"/>
      <c r="C23" s="422" t="str">
        <f>'29'!C22</f>
        <v>JATIREJO</v>
      </c>
      <c r="D23" s="562">
        <v>1</v>
      </c>
      <c r="E23" s="563">
        <v>1</v>
      </c>
      <c r="F23" s="446">
        <f t="shared" si="0"/>
        <v>100</v>
      </c>
      <c r="G23" s="145">
        <v>0</v>
      </c>
      <c r="H23" s="446">
        <f t="shared" si="1"/>
        <v>0</v>
      </c>
      <c r="I23" s="145">
        <v>0</v>
      </c>
      <c r="J23" s="446">
        <f t="shared" si="2"/>
        <v>0</v>
      </c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</row>
    <row r="24" spans="1:26" ht="15.75" customHeight="1">
      <c r="A24" s="296" t="s">
        <v>591</v>
      </c>
      <c r="B24" s="660"/>
      <c r="C24" s="661"/>
      <c r="D24" s="733">
        <v>3</v>
      </c>
      <c r="E24" s="657">
        <f>SUM(E12:E23)</f>
        <v>3</v>
      </c>
      <c r="F24" s="450">
        <f t="shared" si="0"/>
        <v>100</v>
      </c>
      <c r="G24" s="657">
        <f>SUM(G12:G23)</f>
        <v>0</v>
      </c>
      <c r="H24" s="450">
        <f t="shared" si="1"/>
        <v>0</v>
      </c>
      <c r="I24" s="657">
        <f>E24+G24</f>
        <v>3</v>
      </c>
      <c r="J24" s="450">
        <f t="shared" si="2"/>
        <v>100</v>
      </c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</row>
    <row r="25" spans="1:26" ht="15.75" customHeight="1">
      <c r="A25" s="102"/>
      <c r="B25" s="199"/>
      <c r="C25" s="199"/>
      <c r="D25" s="421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</row>
    <row r="26" spans="1:26" ht="15.75" customHeight="1">
      <c r="A26" s="137" t="s">
        <v>505</v>
      </c>
      <c r="B26" s="102"/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</row>
    <row r="27" spans="1:26" ht="15.75" customHeight="1">
      <c r="A27" s="102"/>
      <c r="B27" s="102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</row>
    <row r="28" spans="1:26" ht="15.75" customHeight="1">
      <c r="A28" s="102"/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</row>
    <row r="29" spans="1:26" ht="15.75" customHeight="1">
      <c r="A29" s="102"/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</row>
    <row r="30" spans="1:26" ht="15.75" customHeight="1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</row>
    <row r="31" spans="1:26" ht="15.75" customHeight="1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</row>
    <row r="32" spans="1:26" ht="15.75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</row>
    <row r="33" spans="1:26" ht="15.75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</row>
    <row r="34" spans="1:26" ht="15.7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</row>
    <row r="35" spans="1:26" ht="15.7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 spans="1:26" ht="18.7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</row>
    <row r="37" spans="1:26" ht="15.7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</row>
    <row r="38" spans="1:26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</row>
    <row r="39" spans="1:26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</row>
    <row r="40" spans="1:26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</row>
    <row r="41" spans="1:26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</row>
    <row r="42" spans="1:26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</row>
    <row r="43" spans="1:26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 spans="1:26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</row>
    <row r="45" spans="1:26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 spans="1:26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 spans="1:26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26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 spans="1:26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spans="1:26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 spans="1:26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 spans="1:26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 spans="1:26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spans="1:26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 spans="1:26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 spans="1:26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 spans="1:26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spans="1:26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 spans="1:26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 spans="1:26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 spans="1:26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spans="1:26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 spans="1:26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 spans="1:26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 spans="1:26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spans="1:26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 spans="1:26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 spans="1:26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 spans="1:26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 spans="1:26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 spans="1:26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 spans="1:26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 spans="1:26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 spans="1:26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 spans="1:26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 spans="1:26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 spans="1:26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 spans="1:26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 spans="1:26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 spans="1:26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 spans="1:26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 spans="1:26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 spans="1:26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 spans="1:26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 spans="1:26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 spans="1:26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 spans="1:26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 spans="1:26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 spans="1:26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 spans="1:26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 spans="1:26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 spans="1:26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 spans="1:26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 spans="1:2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 spans="1:26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 spans="1:26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 spans="1:26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 spans="1:26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 spans="1:26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 spans="1:26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 spans="1:26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 spans="1:26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 spans="1:26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 spans="1:26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 spans="1:26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 spans="1:26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 spans="1:26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 spans="1:26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 spans="1:26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 spans="1:26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 spans="1:26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 spans="1:26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 spans="1:26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 spans="1:26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 spans="1:26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 spans="1:26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 spans="1:26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 spans="1:26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 spans="1:26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 spans="1:26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 spans="1:26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 spans="1:26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 spans="1:26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 spans="1:26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 spans="1:26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 spans="1:26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 spans="1:26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 spans="1:26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 spans="1:26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 spans="1:26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 spans="1:26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 spans="1:26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 spans="1:26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 spans="1:26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 spans="1:26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 spans="1:26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 spans="1:26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 spans="1:26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 spans="1:26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 spans="1:26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 spans="1:26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 spans="1:26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 spans="1:26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 spans="1:26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 spans="1:26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 spans="1:26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 spans="1:26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 spans="1:26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 spans="1:26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 spans="1:26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 spans="1:26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 spans="1:26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 spans="1:26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 spans="1:26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 spans="1:26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 spans="1:26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 spans="1:26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 spans="1:26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 spans="1:26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 spans="1:26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 spans="1:26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 spans="1:26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 spans="1:26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 spans="1:26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 spans="1:26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 spans="1:26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 spans="1:26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 spans="1:26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 spans="1:26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 spans="1:26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 spans="1:26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 spans="1:26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 spans="1:26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 spans="1:26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 spans="1:26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 spans="1:26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 spans="1:26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 spans="1:26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 spans="1:26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 spans="1:26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 spans="1:26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 spans="1:26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 spans="1:26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 spans="1:26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 spans="1:26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 spans="1:26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 spans="1:26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 spans="1:26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 spans="1:26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 spans="1:26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 spans="1:26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 spans="1:26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 spans="1:26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 spans="1:26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 spans="1:26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 spans="1:26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 spans="1:26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 spans="1:26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 spans="1:26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 spans="1:26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 spans="1:26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 spans="1:26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 spans="1:26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 spans="1:26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 spans="1:26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 spans="1:26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 spans="1:26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 spans="1:26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 spans="1:26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 spans="1:26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 spans="1:26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 spans="1:26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 spans="1:26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 spans="1:26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 spans="1:26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 spans="1:26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</row>
    <row r="222" spans="1:26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</row>
    <row r="223" spans="1:26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</row>
    <row r="224" spans="1:26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</row>
    <row r="225" spans="1:26" ht="15.75" customHeight="1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</row>
    <row r="226" spans="1:26" ht="15.75" customHeight="1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</row>
    <row r="227" spans="1:26" ht="15.75" customHeight="1"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</row>
    <row r="228" spans="1:26" ht="15.75" customHeight="1"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</row>
    <row r="229" spans="1:26" ht="15.75" customHeight="1"/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G9:H9"/>
    <mergeCell ref="I9:J9"/>
    <mergeCell ref="A3:I3"/>
    <mergeCell ref="A7:A10"/>
    <mergeCell ref="B7:B10"/>
    <mergeCell ref="C7:C10"/>
    <mergeCell ref="D7:D10"/>
    <mergeCell ref="E7:J8"/>
    <mergeCell ref="E9:F9"/>
  </mergeCells>
  <printOptions horizontalCentered="1"/>
  <pageMargins left="0.74803149606299213" right="0.74803149606299213" top="0.98425196850393704" bottom="0.98425196850393704" header="0" footer="0"/>
  <pageSetup paperSize="9"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1000"/>
  <sheetViews>
    <sheetView workbookViewId="0"/>
  </sheetViews>
  <sheetFormatPr defaultColWidth="14.42578125" defaultRowHeight="15" customHeight="1"/>
  <cols>
    <col min="1" max="1" width="5.7109375" customWidth="1"/>
    <col min="2" max="2" width="25.7109375" customWidth="1"/>
    <col min="3" max="3" width="28.5703125" customWidth="1"/>
    <col min="4" max="12" width="15.7109375" customWidth="1"/>
    <col min="13" max="26" width="9.28515625" customWidth="1"/>
  </cols>
  <sheetData>
    <row r="1" spans="1:26" ht="15.75">
      <c r="A1" s="100" t="s">
        <v>1173</v>
      </c>
      <c r="B1" s="199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 ht="15.75">
      <c r="A2" s="105" t="s">
        <v>400</v>
      </c>
      <c r="B2" s="105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5.75">
      <c r="A3" s="963" t="s">
        <v>1174</v>
      </c>
      <c r="B3" s="953"/>
      <c r="C3" s="953"/>
      <c r="D3" s="953"/>
      <c r="E3" s="953"/>
      <c r="F3" s="953"/>
      <c r="G3" s="953"/>
      <c r="H3" s="953"/>
      <c r="I3" s="953"/>
      <c r="J3" s="953"/>
      <c r="K3" s="953"/>
      <c r="L3" s="953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15.75">
      <c r="A4" s="101"/>
      <c r="B4" s="101"/>
      <c r="C4" s="101"/>
      <c r="D4" s="101"/>
      <c r="E4" s="101"/>
      <c r="F4" s="139" t="str">
        <f>'1'!$E$5</f>
        <v>KABUPATEN/KOTA</v>
      </c>
      <c r="G4" s="105" t="str">
        <f>'1'!$F$5</f>
        <v>KARANGANYAR</v>
      </c>
      <c r="H4" s="101"/>
      <c r="I4" s="101"/>
      <c r="J4" s="101"/>
      <c r="K4" s="101"/>
      <c r="L4" s="101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5.75">
      <c r="A5" s="101"/>
      <c r="B5" s="101"/>
      <c r="C5" s="101"/>
      <c r="D5" s="101"/>
      <c r="E5" s="101"/>
      <c r="F5" s="139" t="str">
        <f>'1'!$E$6</f>
        <v>TAHUN</v>
      </c>
      <c r="G5" s="105">
        <f>'1'!$F$6</f>
        <v>2023</v>
      </c>
      <c r="H5" s="101"/>
      <c r="I5" s="101"/>
      <c r="J5" s="101"/>
      <c r="K5" s="101"/>
      <c r="L5" s="101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>
      <c r="A6" s="106"/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19.5" customHeight="1">
      <c r="A7" s="964" t="s">
        <v>4</v>
      </c>
      <c r="B7" s="964" t="s">
        <v>498</v>
      </c>
      <c r="C7" s="964" t="str">
        <f>'12'!C7</f>
        <v>DESA</v>
      </c>
      <c r="D7" s="966" t="s">
        <v>1175</v>
      </c>
      <c r="E7" s="967"/>
      <c r="F7" s="967"/>
      <c r="G7" s="967"/>
      <c r="H7" s="967"/>
      <c r="I7" s="967"/>
      <c r="J7" s="967"/>
      <c r="K7" s="967"/>
      <c r="L7" s="968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19.5" customHeight="1">
      <c r="A8" s="965"/>
      <c r="B8" s="965"/>
      <c r="C8" s="965"/>
      <c r="D8" s="980" t="s">
        <v>1176</v>
      </c>
      <c r="E8" s="958"/>
      <c r="F8" s="959"/>
      <c r="G8" s="980" t="s">
        <v>1177</v>
      </c>
      <c r="H8" s="958"/>
      <c r="I8" s="959"/>
      <c r="J8" s="1024" t="s">
        <v>1178</v>
      </c>
      <c r="K8" s="982"/>
      <c r="L8" s="983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 ht="19.5" customHeight="1">
      <c r="A9" s="955"/>
      <c r="B9" s="955"/>
      <c r="C9" s="955"/>
      <c r="D9" s="201" t="s">
        <v>8</v>
      </c>
      <c r="E9" s="201" t="s">
        <v>9</v>
      </c>
      <c r="F9" s="201" t="s">
        <v>454</v>
      </c>
      <c r="G9" s="201" t="s">
        <v>8</v>
      </c>
      <c r="H9" s="201" t="s">
        <v>9</v>
      </c>
      <c r="I9" s="201" t="s">
        <v>454</v>
      </c>
      <c r="J9" s="201" t="s">
        <v>8</v>
      </c>
      <c r="K9" s="201" t="s">
        <v>9</v>
      </c>
      <c r="L9" s="201" t="s">
        <v>454</v>
      </c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</row>
    <row r="10" spans="1:26">
      <c r="A10" s="115">
        <v>1</v>
      </c>
      <c r="B10" s="142">
        <v>2</v>
      </c>
      <c r="C10" s="142">
        <v>3</v>
      </c>
      <c r="D10" s="142">
        <v>4</v>
      </c>
      <c r="E10" s="142">
        <v>5</v>
      </c>
      <c r="F10" s="142">
        <v>6</v>
      </c>
      <c r="G10" s="142">
        <v>7</v>
      </c>
      <c r="H10" s="142">
        <v>8</v>
      </c>
      <c r="I10" s="142">
        <v>9</v>
      </c>
      <c r="J10" s="142">
        <v>10</v>
      </c>
      <c r="K10" s="142">
        <v>11</v>
      </c>
      <c r="L10" s="142">
        <v>12</v>
      </c>
      <c r="M10" s="119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</row>
    <row r="11" spans="1:26" ht="19.5" customHeight="1">
      <c r="A11" s="392">
        <v>1</v>
      </c>
      <c r="B11" s="749" t="str">
        <f>'9'!B9</f>
        <v>JUMAPOLO</v>
      </c>
      <c r="C11" s="308" t="str">
        <f>'12'!C11</f>
        <v>PASEBAN</v>
      </c>
      <c r="D11" s="346">
        <v>0</v>
      </c>
      <c r="E11" s="346">
        <v>0</v>
      </c>
      <c r="F11" s="346">
        <f t="shared" ref="F11:F22" si="0">SUM(D11:E11)</f>
        <v>0</v>
      </c>
      <c r="G11" s="346">
        <v>0</v>
      </c>
      <c r="H11" s="346">
        <v>0</v>
      </c>
      <c r="I11" s="346">
        <v>0</v>
      </c>
      <c r="J11" s="229">
        <f t="shared" ref="J11:K11" si="1">SUM(D11+G11)</f>
        <v>0</v>
      </c>
      <c r="K11" s="750">
        <f t="shared" si="1"/>
        <v>0</v>
      </c>
      <c r="L11" s="229">
        <f t="shared" ref="L11:L22" si="2">SUM(J11:K11)</f>
        <v>0</v>
      </c>
      <c r="M11" s="102"/>
      <c r="N11" s="304">
        <v>1</v>
      </c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spans="1:26" ht="19.5" customHeight="1">
      <c r="A12" s="392">
        <v>2</v>
      </c>
      <c r="B12" s="292"/>
      <c r="C12" s="308" t="str">
        <f>'12'!C12</f>
        <v>LEMAHBANG</v>
      </c>
      <c r="D12" s="346">
        <v>0</v>
      </c>
      <c r="E12" s="346">
        <v>0</v>
      </c>
      <c r="F12" s="346">
        <f t="shared" si="0"/>
        <v>0</v>
      </c>
      <c r="G12" s="346">
        <v>0</v>
      </c>
      <c r="H12" s="346">
        <v>0</v>
      </c>
      <c r="I12" s="346">
        <v>0</v>
      </c>
      <c r="J12" s="229">
        <f t="shared" ref="J12:J22" si="3">SUM(D12+G11)</f>
        <v>0</v>
      </c>
      <c r="K12" s="750">
        <f t="shared" ref="K12:K22" si="4">SUM(E12+H12)</f>
        <v>0</v>
      </c>
      <c r="L12" s="229">
        <f t="shared" si="2"/>
        <v>0</v>
      </c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 ht="19.5" customHeight="1">
      <c r="A13" s="392">
        <v>3</v>
      </c>
      <c r="B13" s="292"/>
      <c r="C13" s="308" t="str">
        <f>'12'!C13</f>
        <v>KARANGBANGUN</v>
      </c>
      <c r="D13" s="346">
        <v>0</v>
      </c>
      <c r="E13" s="346">
        <v>0</v>
      </c>
      <c r="F13" s="346">
        <f t="shared" si="0"/>
        <v>0</v>
      </c>
      <c r="G13" s="346">
        <v>0</v>
      </c>
      <c r="H13" s="346">
        <v>0</v>
      </c>
      <c r="I13" s="346">
        <v>0</v>
      </c>
      <c r="J13" s="229">
        <f t="shared" si="3"/>
        <v>0</v>
      </c>
      <c r="K13" s="750">
        <f t="shared" si="4"/>
        <v>0</v>
      </c>
      <c r="L13" s="229">
        <f t="shared" si="2"/>
        <v>0</v>
      </c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</row>
    <row r="14" spans="1:26" ht="19.5" customHeight="1">
      <c r="A14" s="392">
        <v>4</v>
      </c>
      <c r="B14" s="292"/>
      <c r="C14" s="308" t="str">
        <f>'12'!C14</f>
        <v>PLOSO</v>
      </c>
      <c r="D14" s="346">
        <v>0</v>
      </c>
      <c r="E14" s="346">
        <v>0</v>
      </c>
      <c r="F14" s="346">
        <f t="shared" si="0"/>
        <v>0</v>
      </c>
      <c r="G14" s="346">
        <v>0</v>
      </c>
      <c r="H14" s="346">
        <v>0</v>
      </c>
      <c r="I14" s="346">
        <v>0</v>
      </c>
      <c r="J14" s="229">
        <f t="shared" si="3"/>
        <v>0</v>
      </c>
      <c r="K14" s="750">
        <f t="shared" si="4"/>
        <v>0</v>
      </c>
      <c r="L14" s="229">
        <f t="shared" si="2"/>
        <v>0</v>
      </c>
      <c r="M14" s="102"/>
      <c r="N14" s="304">
        <v>2</v>
      </c>
      <c r="O14" s="304" t="s">
        <v>1179</v>
      </c>
      <c r="P14" s="102"/>
      <c r="Q14" s="304" t="s">
        <v>797</v>
      </c>
      <c r="R14" s="102"/>
      <c r="S14" s="304" t="s">
        <v>1180</v>
      </c>
      <c r="T14" s="102"/>
      <c r="U14" s="102"/>
      <c r="V14" s="102"/>
      <c r="W14" s="102"/>
      <c r="X14" s="102"/>
      <c r="Y14" s="102"/>
      <c r="Z14" s="102"/>
    </row>
    <row r="15" spans="1:26" ht="19.5" customHeight="1">
      <c r="A15" s="392">
        <v>5</v>
      </c>
      <c r="B15" s="292"/>
      <c r="C15" s="308" t="str">
        <f>'12'!C15</f>
        <v>GIRIWONDO</v>
      </c>
      <c r="D15" s="346">
        <v>0</v>
      </c>
      <c r="E15" s="346">
        <v>0</v>
      </c>
      <c r="F15" s="346">
        <f t="shared" si="0"/>
        <v>0</v>
      </c>
      <c r="G15" s="346">
        <v>0</v>
      </c>
      <c r="H15" s="346">
        <v>0</v>
      </c>
      <c r="I15" s="346">
        <v>0</v>
      </c>
      <c r="J15" s="229">
        <f t="shared" si="3"/>
        <v>0</v>
      </c>
      <c r="K15" s="750">
        <f t="shared" si="4"/>
        <v>0</v>
      </c>
      <c r="L15" s="229">
        <f t="shared" si="2"/>
        <v>0</v>
      </c>
      <c r="M15" s="102"/>
      <c r="N15" s="102"/>
      <c r="O15" s="102"/>
      <c r="P15" s="102"/>
      <c r="Q15" s="304" t="s">
        <v>800</v>
      </c>
      <c r="R15" s="102"/>
      <c r="S15" s="304" t="s">
        <v>1180</v>
      </c>
      <c r="T15" s="102"/>
      <c r="U15" s="102"/>
      <c r="V15" s="102"/>
      <c r="W15" s="102"/>
      <c r="X15" s="102"/>
      <c r="Y15" s="102"/>
      <c r="Z15" s="102"/>
    </row>
    <row r="16" spans="1:26" ht="19.5" customHeight="1">
      <c r="A16" s="392">
        <v>6</v>
      </c>
      <c r="B16" s="292"/>
      <c r="C16" s="308" t="str">
        <f>'12'!C16</f>
        <v>KADIPIRO</v>
      </c>
      <c r="D16" s="346">
        <v>0</v>
      </c>
      <c r="E16" s="346">
        <v>0</v>
      </c>
      <c r="F16" s="346">
        <f t="shared" si="0"/>
        <v>0</v>
      </c>
      <c r="G16" s="346">
        <v>0</v>
      </c>
      <c r="H16" s="346">
        <v>0</v>
      </c>
      <c r="I16" s="346">
        <v>0</v>
      </c>
      <c r="J16" s="229">
        <f t="shared" si="3"/>
        <v>0</v>
      </c>
      <c r="K16" s="750">
        <f t="shared" si="4"/>
        <v>0</v>
      </c>
      <c r="L16" s="229">
        <f t="shared" si="2"/>
        <v>0</v>
      </c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</row>
    <row r="17" spans="1:26" ht="19.5" customHeight="1">
      <c r="A17" s="392">
        <v>7</v>
      </c>
      <c r="B17" s="292"/>
      <c r="C17" s="308" t="str">
        <f>'12'!C17</f>
        <v>JUMANTORO</v>
      </c>
      <c r="D17" s="346">
        <v>0</v>
      </c>
      <c r="E17" s="346">
        <v>0</v>
      </c>
      <c r="F17" s="346">
        <f t="shared" si="0"/>
        <v>0</v>
      </c>
      <c r="G17" s="346">
        <v>0</v>
      </c>
      <c r="H17" s="346">
        <v>0</v>
      </c>
      <c r="I17" s="346">
        <v>0</v>
      </c>
      <c r="J17" s="229">
        <f t="shared" si="3"/>
        <v>0</v>
      </c>
      <c r="K17" s="750">
        <f t="shared" si="4"/>
        <v>0</v>
      </c>
      <c r="L17" s="229">
        <f t="shared" si="2"/>
        <v>0</v>
      </c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</row>
    <row r="18" spans="1:26" ht="19.5" customHeight="1">
      <c r="A18" s="392">
        <v>8</v>
      </c>
      <c r="B18" s="292"/>
      <c r="C18" s="308" t="str">
        <f>'12'!C18</f>
        <v>KEDAWUNG</v>
      </c>
      <c r="D18" s="346">
        <v>1</v>
      </c>
      <c r="E18" s="346">
        <v>0</v>
      </c>
      <c r="F18" s="346">
        <f t="shared" si="0"/>
        <v>1</v>
      </c>
      <c r="G18" s="346">
        <v>0</v>
      </c>
      <c r="H18" s="346">
        <v>0</v>
      </c>
      <c r="I18" s="346">
        <v>0</v>
      </c>
      <c r="J18" s="229">
        <f t="shared" si="3"/>
        <v>1</v>
      </c>
      <c r="K18" s="750">
        <f t="shared" si="4"/>
        <v>0</v>
      </c>
      <c r="L18" s="229">
        <f t="shared" si="2"/>
        <v>1</v>
      </c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</row>
    <row r="19" spans="1:26" ht="19.5" customHeight="1">
      <c r="A19" s="392">
        <v>9</v>
      </c>
      <c r="B19" s="292"/>
      <c r="C19" s="308" t="str">
        <f>'12'!C19</f>
        <v>BAKALAN</v>
      </c>
      <c r="D19" s="346">
        <v>0</v>
      </c>
      <c r="E19" s="346">
        <v>0</v>
      </c>
      <c r="F19" s="346">
        <f t="shared" si="0"/>
        <v>0</v>
      </c>
      <c r="G19" s="346">
        <v>0</v>
      </c>
      <c r="H19" s="346">
        <v>0</v>
      </c>
      <c r="I19" s="346">
        <v>0</v>
      </c>
      <c r="J19" s="229">
        <f t="shared" si="3"/>
        <v>0</v>
      </c>
      <c r="K19" s="750">
        <f t="shared" si="4"/>
        <v>0</v>
      </c>
      <c r="L19" s="229">
        <f t="shared" si="2"/>
        <v>0</v>
      </c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</row>
    <row r="20" spans="1:26" ht="19.5" customHeight="1">
      <c r="A20" s="392">
        <v>10</v>
      </c>
      <c r="B20" s="292"/>
      <c r="C20" s="308" t="str">
        <f>'12'!C20</f>
        <v>JUMAPOLO</v>
      </c>
      <c r="D20" s="346">
        <v>0</v>
      </c>
      <c r="E20" s="346">
        <v>0</v>
      </c>
      <c r="F20" s="346">
        <f t="shared" si="0"/>
        <v>0</v>
      </c>
      <c r="G20" s="346">
        <v>0</v>
      </c>
      <c r="H20" s="346">
        <v>0</v>
      </c>
      <c r="I20" s="346">
        <v>0</v>
      </c>
      <c r="J20" s="229">
        <f t="shared" si="3"/>
        <v>0</v>
      </c>
      <c r="K20" s="750">
        <f t="shared" si="4"/>
        <v>0</v>
      </c>
      <c r="L20" s="229">
        <f t="shared" si="2"/>
        <v>0</v>
      </c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</row>
    <row r="21" spans="1:26" ht="19.5" customHeight="1">
      <c r="A21" s="392">
        <v>11</v>
      </c>
      <c r="B21" s="292"/>
      <c r="C21" s="308" t="str">
        <f>'12'!C21</f>
        <v>KWANGSAN</v>
      </c>
      <c r="D21" s="346">
        <v>0</v>
      </c>
      <c r="E21" s="346">
        <v>0</v>
      </c>
      <c r="F21" s="346">
        <f t="shared" si="0"/>
        <v>0</v>
      </c>
      <c r="G21" s="346">
        <v>0</v>
      </c>
      <c r="H21" s="346">
        <v>0</v>
      </c>
      <c r="I21" s="346">
        <v>0</v>
      </c>
      <c r="J21" s="229">
        <f t="shared" si="3"/>
        <v>0</v>
      </c>
      <c r="K21" s="750">
        <f t="shared" si="4"/>
        <v>0</v>
      </c>
      <c r="L21" s="229">
        <f t="shared" si="2"/>
        <v>0</v>
      </c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</row>
    <row r="22" spans="1:26" ht="19.5" customHeight="1">
      <c r="A22" s="392">
        <v>12</v>
      </c>
      <c r="B22" s="722"/>
      <c r="C22" s="308" t="str">
        <f>'12'!C22</f>
        <v>JATIREJO</v>
      </c>
      <c r="D22" s="346">
        <v>0</v>
      </c>
      <c r="E22" s="346">
        <v>0</v>
      </c>
      <c r="F22" s="346">
        <f t="shared" si="0"/>
        <v>0</v>
      </c>
      <c r="G22" s="346">
        <v>0</v>
      </c>
      <c r="H22" s="346">
        <v>0</v>
      </c>
      <c r="I22" s="346">
        <v>0</v>
      </c>
      <c r="J22" s="229">
        <f t="shared" si="3"/>
        <v>0</v>
      </c>
      <c r="K22" s="750">
        <f t="shared" si="4"/>
        <v>0</v>
      </c>
      <c r="L22" s="229">
        <f t="shared" si="2"/>
        <v>0</v>
      </c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</row>
    <row r="23" spans="1:26" ht="19.5" customHeight="1">
      <c r="A23" s="126"/>
      <c r="B23" s="127"/>
      <c r="C23" s="127"/>
      <c r="D23" s="247"/>
      <c r="E23" s="247"/>
      <c r="F23" s="247"/>
      <c r="G23" s="247"/>
      <c r="H23" s="247"/>
      <c r="I23" s="247"/>
      <c r="J23" s="236"/>
      <c r="K23" s="236"/>
      <c r="L23" s="236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</row>
    <row r="24" spans="1:26" ht="19.5" customHeight="1">
      <c r="A24" s="219" t="s">
        <v>591</v>
      </c>
      <c r="B24" s="751"/>
      <c r="C24" s="752"/>
      <c r="D24" s="753">
        <f t="shared" ref="D24:L24" si="5">SUM(D11:D23)</f>
        <v>1</v>
      </c>
      <c r="E24" s="753">
        <f t="shared" si="5"/>
        <v>0</v>
      </c>
      <c r="F24" s="753">
        <f t="shared" si="5"/>
        <v>1</v>
      </c>
      <c r="G24" s="753">
        <f t="shared" si="5"/>
        <v>0</v>
      </c>
      <c r="H24" s="753">
        <f t="shared" si="5"/>
        <v>0</v>
      </c>
      <c r="I24" s="753">
        <f t="shared" si="5"/>
        <v>0</v>
      </c>
      <c r="J24" s="217">
        <f t="shared" si="5"/>
        <v>1</v>
      </c>
      <c r="K24" s="217">
        <f t="shared" si="5"/>
        <v>0</v>
      </c>
      <c r="L24" s="217">
        <f t="shared" si="5"/>
        <v>1</v>
      </c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</row>
    <row r="25" spans="1:26" ht="19.5" customHeight="1">
      <c r="A25" s="215" t="s">
        <v>1120</v>
      </c>
      <c r="B25" s="296"/>
      <c r="C25" s="754"/>
      <c r="D25" s="298">
        <f t="shared" ref="D25:E25" si="6">D24/$F$24*100</f>
        <v>100</v>
      </c>
      <c r="E25" s="298">
        <f t="shared" si="6"/>
        <v>0</v>
      </c>
      <c r="F25" s="755"/>
      <c r="G25" s="298" t="e">
        <f t="shared" ref="G25:H25" si="7">G24/$I$24*100</f>
        <v>#DIV/0!</v>
      </c>
      <c r="H25" s="298" t="e">
        <f t="shared" si="7"/>
        <v>#DIV/0!</v>
      </c>
      <c r="I25" s="756"/>
      <c r="J25" s="298">
        <f t="shared" ref="J25:K25" si="8">J24/$L$24*100</f>
        <v>100</v>
      </c>
      <c r="K25" s="298">
        <f t="shared" si="8"/>
        <v>0</v>
      </c>
      <c r="L25" s="755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</row>
    <row r="26" spans="1:26" ht="19.5" customHeight="1">
      <c r="A26" s="417" t="s">
        <v>1181</v>
      </c>
      <c r="B26" s="606"/>
      <c r="C26" s="743"/>
      <c r="D26" s="463"/>
      <c r="E26" s="463"/>
      <c r="F26" s="757"/>
      <c r="G26" s="719"/>
      <c r="H26" s="719"/>
      <c r="I26" s="303"/>
      <c r="J26" s="463">
        <f>J24/'2'!C27*100000</f>
        <v>4.4261496923825963</v>
      </c>
      <c r="K26" s="463">
        <f>K24/'2'!D27*100000</f>
        <v>0</v>
      </c>
      <c r="L26" s="463">
        <f>L24/'2'!E27*100000</f>
        <v>2.2340877102835055</v>
      </c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</row>
    <row r="27" spans="1:26" ht="19.5" customHeight="1">
      <c r="A27" s="102"/>
      <c r="B27" s="199"/>
      <c r="C27" s="199"/>
      <c r="D27" s="747"/>
      <c r="E27" s="747"/>
      <c r="F27" s="747"/>
      <c r="G27" s="747"/>
      <c r="H27" s="747"/>
      <c r="I27" s="747"/>
      <c r="J27" s="747"/>
      <c r="K27" s="747"/>
      <c r="L27" s="747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</row>
    <row r="28" spans="1:26" ht="19.5" customHeight="1">
      <c r="A28" s="137" t="s">
        <v>505</v>
      </c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</row>
    <row r="29" spans="1:26" ht="19.5" customHeight="1">
      <c r="A29" s="102" t="s">
        <v>400</v>
      </c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</row>
    <row r="30" spans="1:26" ht="19.5" customHeight="1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</row>
    <row r="31" spans="1:26" ht="19.5" customHeight="1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</row>
    <row r="32" spans="1:26" ht="19.5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</row>
    <row r="33" spans="1:26" ht="19.5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</row>
    <row r="34" spans="1:26" ht="19.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</row>
    <row r="35" spans="1:26" ht="19.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 spans="1:26" ht="21.7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</row>
    <row r="37" spans="1:26" ht="21.7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</row>
    <row r="38" spans="1:26" ht="22.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</row>
    <row r="39" spans="1:26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</row>
    <row r="40" spans="1:26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</row>
    <row r="41" spans="1:26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</row>
    <row r="42" spans="1:26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</row>
    <row r="43" spans="1:26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 spans="1:26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</row>
    <row r="45" spans="1:26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 spans="1:26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 spans="1:26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26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 spans="1:26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spans="1:26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 spans="1:26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 spans="1:26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 spans="1:26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spans="1:26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 spans="1:26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 spans="1:26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 spans="1:26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spans="1:26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 spans="1:26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 spans="1:26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 spans="1:26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spans="1:26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 spans="1:26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 spans="1:26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 spans="1:26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spans="1:26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 spans="1:26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 spans="1:26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 spans="1:26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 spans="1:26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 spans="1:26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 spans="1:26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 spans="1:26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 spans="1:26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 spans="1:26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 spans="1:26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 spans="1:26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 spans="1:26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 spans="1:26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 spans="1:26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 spans="1:26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 spans="1:26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 spans="1:26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 spans="1:26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 spans="1:26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 spans="1:26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 spans="1:26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 spans="1:26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 spans="1:26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 spans="1:26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 spans="1:26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 spans="1:26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 spans="1:26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 spans="1:2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 spans="1:26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 spans="1:26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 spans="1:26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 spans="1:26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 spans="1:26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 spans="1:26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 spans="1:26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 spans="1:26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 spans="1:26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 spans="1:26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 spans="1:26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 spans="1:26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 spans="1:26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 spans="1:26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 spans="1:26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 spans="1:26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 spans="1:26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 spans="1:26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 spans="1:26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 spans="1:26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 spans="1:26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 spans="1:26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 spans="1:26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 spans="1:26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 spans="1:26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 spans="1:26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 spans="1:26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 spans="1:26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 spans="1:26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 spans="1:26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 spans="1:26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 spans="1:26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 spans="1:26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 spans="1:26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 spans="1:26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 spans="1:26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 spans="1:26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 spans="1:26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 spans="1:26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 spans="1:26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 spans="1:26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 spans="1:26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 spans="1:26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 spans="1:26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 spans="1:26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 spans="1:26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 spans="1:26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 spans="1:26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 spans="1:26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 spans="1:26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 spans="1:26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 spans="1:26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 spans="1:26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 spans="1:26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 spans="1:26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 spans="1:26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 spans="1:26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 spans="1:26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 spans="1:26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 spans="1:26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 spans="1:26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 spans="1:26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 spans="1:26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 spans="1:26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 spans="1:26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 spans="1:26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 spans="1:26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 spans="1:26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 spans="1:26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 spans="1:26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 spans="1:26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 spans="1:26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 spans="1:26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 spans="1:26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 spans="1:26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 spans="1:26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 spans="1:26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 spans="1:26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 spans="1:26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 spans="1:26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 spans="1:26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 spans="1:26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 spans="1:26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 spans="1:26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 spans="1:26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 spans="1:26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 spans="1:26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 spans="1:26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 spans="1:26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 spans="1:26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 spans="1:26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 spans="1:26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 spans="1:26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 spans="1:26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 spans="1:26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 spans="1:26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 spans="1:26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 spans="1:26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 spans="1:26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 spans="1:26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 spans="1:26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 spans="1:26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 spans="1:26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 spans="1:26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 spans="1:26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 spans="1:26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 spans="1:26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 spans="1:26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 spans="1:26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 spans="1:26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 spans="1:26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 spans="1:26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 spans="1:26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 spans="1:26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 spans="1:26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 spans="1:26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 spans="1:26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 spans="1:26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 spans="1:26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 spans="1:26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 spans="1:26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 spans="1:26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</row>
    <row r="222" spans="1:26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</row>
    <row r="223" spans="1:26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</row>
    <row r="224" spans="1:26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</row>
    <row r="225" spans="1:12" ht="15.75" customHeight="1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</row>
    <row r="226" spans="1:12" ht="15.75" customHeight="1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</row>
    <row r="227" spans="1:12" ht="15.75" customHeight="1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</row>
    <row r="228" spans="1:12" ht="15.75" customHeight="1">
      <c r="A228" s="102"/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</row>
    <row r="229" spans="1:12" ht="15.75" customHeight="1">
      <c r="A229" s="102"/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</row>
    <row r="230" spans="1:12" ht="15.75" customHeight="1">
      <c r="A230" s="102"/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</row>
    <row r="231" spans="1:12" ht="15.75" customHeight="1"/>
    <row r="232" spans="1:12" ht="15.75" customHeight="1"/>
    <row r="233" spans="1:12" ht="15.75" customHeight="1"/>
    <row r="234" spans="1:12" ht="15.75" customHeight="1"/>
    <row r="235" spans="1:12" ht="15.75" customHeight="1"/>
    <row r="236" spans="1:12" ht="15.75" customHeight="1"/>
    <row r="237" spans="1:12" ht="15.75" customHeight="1"/>
    <row r="238" spans="1:12" ht="15.75" customHeight="1"/>
    <row r="239" spans="1:12" ht="15.75" customHeight="1"/>
    <row r="240" spans="1:12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">
    <mergeCell ref="A3:L3"/>
    <mergeCell ref="A7:A9"/>
    <mergeCell ref="B7:B9"/>
    <mergeCell ref="C7:C9"/>
    <mergeCell ref="D7:L7"/>
    <mergeCell ref="D8:F8"/>
    <mergeCell ref="G8:I8"/>
    <mergeCell ref="J8:L8"/>
  </mergeCells>
  <printOptions horizontalCentered="1"/>
  <pageMargins left="0.6" right="0.67" top="0.9" bottom="0.9" header="0" footer="0"/>
  <pageSetup paperSize="9"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AD1000"/>
  <sheetViews>
    <sheetView workbookViewId="0"/>
  </sheetViews>
  <sheetFormatPr defaultColWidth="14.42578125" defaultRowHeight="15" customHeight="1"/>
  <cols>
    <col min="1" max="1" width="5.7109375" customWidth="1"/>
    <col min="2" max="2" width="26.7109375" customWidth="1"/>
    <col min="3" max="3" width="28.7109375" customWidth="1"/>
    <col min="4" max="10" width="15.7109375" customWidth="1"/>
    <col min="11" max="11" width="23.28515625" customWidth="1"/>
    <col min="12" max="30" width="8.7109375" customWidth="1"/>
  </cols>
  <sheetData>
    <row r="1" spans="1:30" ht="15.75">
      <c r="A1" s="100" t="s">
        <v>1182</v>
      </c>
      <c r="B1" s="199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</row>
    <row r="2" spans="1:30">
      <c r="A2" s="199" t="s">
        <v>400</v>
      </c>
      <c r="B2" s="199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</row>
    <row r="3" spans="1:30" ht="16.5" customHeight="1">
      <c r="A3" s="963" t="s">
        <v>1183</v>
      </c>
      <c r="B3" s="953"/>
      <c r="C3" s="953"/>
      <c r="D3" s="953"/>
      <c r="E3" s="953"/>
      <c r="F3" s="953"/>
      <c r="G3" s="953"/>
      <c r="H3" s="953"/>
      <c r="I3" s="953"/>
      <c r="J3" s="953"/>
      <c r="K3" s="953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  <c r="AA3" s="162"/>
      <c r="AB3" s="162"/>
      <c r="AC3" s="162"/>
      <c r="AD3" s="162"/>
    </row>
    <row r="4" spans="1:30" ht="15.75">
      <c r="A4" s="963" t="s">
        <v>1184</v>
      </c>
      <c r="B4" s="953"/>
      <c r="C4" s="953"/>
      <c r="D4" s="953"/>
      <c r="E4" s="953"/>
      <c r="F4" s="953"/>
      <c r="G4" s="953"/>
      <c r="H4" s="953"/>
      <c r="I4" s="953"/>
      <c r="J4" s="953"/>
      <c r="K4" s="953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</row>
    <row r="5" spans="1:30" ht="15.75">
      <c r="A5" s="101"/>
      <c r="B5" s="101"/>
      <c r="C5" s="101"/>
      <c r="D5" s="101"/>
      <c r="E5" s="139" t="str">
        <f>'1'!$E$5</f>
        <v>KABUPATEN/KOTA</v>
      </c>
      <c r="F5" s="105" t="str">
        <f>'1'!$F$5</f>
        <v>KARANGANYAR</v>
      </c>
      <c r="G5" s="139"/>
      <c r="H5" s="139"/>
      <c r="I5" s="101"/>
      <c r="J5" s="101"/>
      <c r="K5" s="101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02"/>
    </row>
    <row r="6" spans="1:30" ht="15.75">
      <c r="A6" s="101"/>
      <c r="B6" s="101"/>
      <c r="C6" s="101"/>
      <c r="D6" s="101"/>
      <c r="E6" s="139" t="str">
        <f>'1'!$E$6</f>
        <v>TAHUN</v>
      </c>
      <c r="F6" s="105">
        <f>'1'!$F$6</f>
        <v>2023</v>
      </c>
      <c r="G6" s="139"/>
      <c r="H6" s="139"/>
      <c r="I6" s="101"/>
      <c r="J6" s="101"/>
      <c r="K6" s="101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</row>
    <row r="7" spans="1:30">
      <c r="A7" s="106"/>
      <c r="B7" s="106"/>
      <c r="C7" s="106"/>
      <c r="D7" s="106"/>
      <c r="E7" s="106"/>
      <c r="F7" s="106"/>
      <c r="G7" s="106"/>
      <c r="H7" s="106"/>
      <c r="I7" s="106"/>
      <c r="J7" s="106"/>
      <c r="K7" s="106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  <c r="AA7" s="102"/>
      <c r="AB7" s="102"/>
      <c r="AC7" s="102"/>
      <c r="AD7" s="102"/>
    </row>
    <row r="8" spans="1:30" ht="19.5" customHeight="1">
      <c r="A8" s="964" t="s">
        <v>4</v>
      </c>
      <c r="B8" s="964" t="s">
        <v>498</v>
      </c>
      <c r="C8" s="964" t="str">
        <f>'12'!C7</f>
        <v>DESA</v>
      </c>
      <c r="D8" s="988" t="s">
        <v>1175</v>
      </c>
      <c r="E8" s="977"/>
      <c r="F8" s="977"/>
      <c r="G8" s="977"/>
      <c r="H8" s="977"/>
      <c r="I8" s="977"/>
      <c r="J8" s="977"/>
      <c r="K8" s="978"/>
      <c r="L8" s="138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  <c r="AA8" s="102"/>
      <c r="AB8" s="102"/>
      <c r="AC8" s="102"/>
      <c r="AD8" s="102"/>
    </row>
    <row r="9" spans="1:30" ht="83.25" customHeight="1">
      <c r="A9" s="965"/>
      <c r="B9" s="965"/>
      <c r="C9" s="965"/>
      <c r="D9" s="962" t="s">
        <v>1185</v>
      </c>
      <c r="E9" s="1037" t="s">
        <v>1186</v>
      </c>
      <c r="F9" s="959"/>
      <c r="G9" s="980" t="s">
        <v>1187</v>
      </c>
      <c r="H9" s="959"/>
      <c r="I9" s="1008" t="s">
        <v>1188</v>
      </c>
      <c r="J9" s="958"/>
      <c r="K9" s="201" t="s">
        <v>1189</v>
      </c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  <c r="AA9" s="102"/>
      <c r="AB9" s="102"/>
      <c r="AC9" s="102"/>
      <c r="AD9" s="102"/>
    </row>
    <row r="10" spans="1:30" ht="19.5" customHeight="1">
      <c r="A10" s="955"/>
      <c r="B10" s="955"/>
      <c r="C10" s="955"/>
      <c r="D10" s="955"/>
      <c r="E10" s="172" t="s">
        <v>326</v>
      </c>
      <c r="F10" s="172" t="s">
        <v>30</v>
      </c>
      <c r="G10" s="141" t="s">
        <v>326</v>
      </c>
      <c r="H10" s="141" t="s">
        <v>30</v>
      </c>
      <c r="I10" s="141" t="s">
        <v>326</v>
      </c>
      <c r="J10" s="141" t="s">
        <v>30</v>
      </c>
      <c r="K10" s="141" t="s">
        <v>326</v>
      </c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</row>
    <row r="11" spans="1:30">
      <c r="A11" s="115">
        <v>1</v>
      </c>
      <c r="B11" s="142">
        <v>2</v>
      </c>
      <c r="C11" s="142">
        <v>3</v>
      </c>
      <c r="D11" s="142">
        <v>4</v>
      </c>
      <c r="E11" s="142"/>
      <c r="F11" s="142">
        <v>6</v>
      </c>
      <c r="G11" s="142">
        <v>7</v>
      </c>
      <c r="H11" s="142">
        <v>8</v>
      </c>
      <c r="I11" s="142">
        <v>9</v>
      </c>
      <c r="J11" s="142">
        <v>10</v>
      </c>
      <c r="K11" s="142">
        <v>11</v>
      </c>
      <c r="L11" s="119"/>
      <c r="M11" s="119"/>
      <c r="N11" s="119"/>
      <c r="O11" s="119"/>
      <c r="P11" s="119"/>
      <c r="Q11" s="119"/>
      <c r="R11" s="119"/>
      <c r="S11" s="119"/>
      <c r="T11" s="119"/>
      <c r="U11" s="119"/>
      <c r="V11" s="119"/>
      <c r="W11" s="119"/>
      <c r="X11" s="119"/>
      <c r="Y11" s="119"/>
      <c r="Z11" s="119"/>
      <c r="AA11" s="119"/>
      <c r="AB11" s="119"/>
      <c r="AC11" s="119"/>
      <c r="AD11" s="119"/>
    </row>
    <row r="12" spans="1:30">
      <c r="A12" s="392">
        <v>1</v>
      </c>
      <c r="B12" s="393" t="s">
        <v>500</v>
      </c>
      <c r="C12" s="740" t="str">
        <f>'12'!C11</f>
        <v>PASEBAN</v>
      </c>
      <c r="D12" s="402">
        <v>0</v>
      </c>
      <c r="E12" s="402">
        <v>0</v>
      </c>
      <c r="F12" s="742" t="e">
        <f t="shared" ref="F12:F23" si="0">E12/D12*100</f>
        <v>#DIV/0!</v>
      </c>
      <c r="G12" s="758">
        <v>0</v>
      </c>
      <c r="H12" s="742" t="e">
        <f t="shared" ref="H12:H23" si="1">G12/D12*100</f>
        <v>#DIV/0!</v>
      </c>
      <c r="I12" s="758">
        <v>0</v>
      </c>
      <c r="J12" s="742" t="e">
        <f t="shared" ref="J12:J23" si="2">I12/D12*100</f>
        <v>#DIV/0!</v>
      </c>
      <c r="K12" s="758">
        <v>0</v>
      </c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</row>
    <row r="13" spans="1:30">
      <c r="A13" s="392">
        <v>2</v>
      </c>
      <c r="B13" s="292"/>
      <c r="C13" s="740" t="str">
        <f>'12'!C12</f>
        <v>LEMAHBANG</v>
      </c>
      <c r="D13" s="402">
        <v>0</v>
      </c>
      <c r="E13" s="402">
        <v>0</v>
      </c>
      <c r="F13" s="742" t="e">
        <f t="shared" si="0"/>
        <v>#DIV/0!</v>
      </c>
      <c r="G13" s="758">
        <v>0</v>
      </c>
      <c r="H13" s="742" t="e">
        <f t="shared" si="1"/>
        <v>#DIV/0!</v>
      </c>
      <c r="I13" s="758">
        <v>0</v>
      </c>
      <c r="J13" s="742" t="e">
        <f t="shared" si="2"/>
        <v>#DIV/0!</v>
      </c>
      <c r="K13" s="758">
        <v>0</v>
      </c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  <c r="AA13" s="102"/>
      <c r="AB13" s="102"/>
      <c r="AC13" s="102"/>
      <c r="AD13" s="102"/>
    </row>
    <row r="14" spans="1:30">
      <c r="A14" s="392">
        <v>3</v>
      </c>
      <c r="B14" s="292"/>
      <c r="C14" s="740" t="str">
        <f>'12'!C13</f>
        <v>KARANGBANGUN</v>
      </c>
      <c r="D14" s="402">
        <v>0</v>
      </c>
      <c r="E14" s="402">
        <v>0</v>
      </c>
      <c r="F14" s="742" t="e">
        <f t="shared" si="0"/>
        <v>#DIV/0!</v>
      </c>
      <c r="G14" s="758">
        <v>0</v>
      </c>
      <c r="H14" s="742" t="e">
        <f t="shared" si="1"/>
        <v>#DIV/0!</v>
      </c>
      <c r="I14" s="758">
        <v>0</v>
      </c>
      <c r="J14" s="742" t="e">
        <f t="shared" si="2"/>
        <v>#DIV/0!</v>
      </c>
      <c r="K14" s="758">
        <v>0</v>
      </c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</row>
    <row r="15" spans="1:30">
      <c r="A15" s="392">
        <v>4</v>
      </c>
      <c r="B15" s="292"/>
      <c r="C15" s="740" t="str">
        <f>'12'!C14</f>
        <v>PLOSO</v>
      </c>
      <c r="D15" s="402">
        <v>0</v>
      </c>
      <c r="E15" s="402">
        <v>0</v>
      </c>
      <c r="F15" s="742" t="e">
        <f t="shared" si="0"/>
        <v>#DIV/0!</v>
      </c>
      <c r="G15" s="758">
        <v>0</v>
      </c>
      <c r="H15" s="742" t="e">
        <f t="shared" si="1"/>
        <v>#DIV/0!</v>
      </c>
      <c r="I15" s="758">
        <v>0</v>
      </c>
      <c r="J15" s="742" t="e">
        <f t="shared" si="2"/>
        <v>#DIV/0!</v>
      </c>
      <c r="K15" s="758">
        <v>0</v>
      </c>
      <c r="L15" s="102"/>
      <c r="M15" s="102"/>
      <c r="N15" s="304">
        <v>2</v>
      </c>
      <c r="O15" s="304" t="s">
        <v>1190</v>
      </c>
      <c r="P15" s="102"/>
      <c r="Q15" s="304" t="s">
        <v>797</v>
      </c>
      <c r="R15" s="304">
        <v>2</v>
      </c>
      <c r="S15" s="102"/>
      <c r="T15" s="102"/>
      <c r="U15" s="102"/>
      <c r="V15" s="102"/>
      <c r="W15" s="102"/>
      <c r="X15" s="102"/>
      <c r="Y15" s="102"/>
      <c r="Z15" s="102"/>
      <c r="AA15" s="102"/>
      <c r="AB15" s="102"/>
      <c r="AC15" s="102"/>
      <c r="AD15" s="102"/>
    </row>
    <row r="16" spans="1:30">
      <c r="A16" s="392">
        <v>5</v>
      </c>
      <c r="B16" s="292"/>
      <c r="C16" s="740" t="str">
        <f>'12'!C15</f>
        <v>GIRIWONDO</v>
      </c>
      <c r="D16" s="402">
        <v>0</v>
      </c>
      <c r="E16" s="402">
        <v>0</v>
      </c>
      <c r="F16" s="742" t="e">
        <f t="shared" si="0"/>
        <v>#DIV/0!</v>
      </c>
      <c r="G16" s="758">
        <v>0</v>
      </c>
      <c r="H16" s="742" t="e">
        <f t="shared" si="1"/>
        <v>#DIV/0!</v>
      </c>
      <c r="I16" s="758">
        <v>0</v>
      </c>
      <c r="J16" s="742" t="e">
        <f t="shared" si="2"/>
        <v>#DIV/0!</v>
      </c>
      <c r="K16" s="758">
        <v>0</v>
      </c>
      <c r="L16" s="102"/>
      <c r="M16" s="102"/>
      <c r="N16" s="102"/>
      <c r="O16" s="102"/>
      <c r="P16" s="102"/>
      <c r="Q16" s="304" t="s">
        <v>800</v>
      </c>
      <c r="R16" s="304">
        <v>2</v>
      </c>
      <c r="S16" s="102"/>
      <c r="T16" s="102"/>
      <c r="U16" s="102"/>
      <c r="V16" s="102"/>
      <c r="W16" s="102"/>
      <c r="X16" s="102"/>
      <c r="Y16" s="102"/>
      <c r="Z16" s="102"/>
      <c r="AA16" s="102"/>
      <c r="AB16" s="102"/>
      <c r="AC16" s="102"/>
      <c r="AD16" s="102"/>
    </row>
    <row r="17" spans="1:30">
      <c r="A17" s="392">
        <v>6</v>
      </c>
      <c r="B17" s="292"/>
      <c r="C17" s="740" t="str">
        <f>'12'!C16</f>
        <v>KADIPIRO</v>
      </c>
      <c r="D17" s="402">
        <v>0</v>
      </c>
      <c r="E17" s="402">
        <v>0</v>
      </c>
      <c r="F17" s="742" t="e">
        <f t="shared" si="0"/>
        <v>#DIV/0!</v>
      </c>
      <c r="G17" s="758">
        <v>0</v>
      </c>
      <c r="H17" s="742" t="e">
        <f t="shared" si="1"/>
        <v>#DIV/0!</v>
      </c>
      <c r="I17" s="758">
        <v>0</v>
      </c>
      <c r="J17" s="742" t="e">
        <f t="shared" si="2"/>
        <v>#DIV/0!</v>
      </c>
      <c r="K17" s="758">
        <v>0</v>
      </c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  <c r="AA17" s="102"/>
      <c r="AB17" s="102"/>
      <c r="AC17" s="102"/>
      <c r="AD17" s="102"/>
    </row>
    <row r="18" spans="1:30">
      <c r="A18" s="392">
        <v>7</v>
      </c>
      <c r="B18" s="292"/>
      <c r="C18" s="740" t="str">
        <f>'12'!C17</f>
        <v>JUMANTORO</v>
      </c>
      <c r="D18" s="402">
        <v>0</v>
      </c>
      <c r="E18" s="402">
        <v>0</v>
      </c>
      <c r="F18" s="742" t="e">
        <f t="shared" si="0"/>
        <v>#DIV/0!</v>
      </c>
      <c r="G18" s="758">
        <v>0</v>
      </c>
      <c r="H18" s="742" t="e">
        <f t="shared" si="1"/>
        <v>#DIV/0!</v>
      </c>
      <c r="I18" s="758">
        <v>0</v>
      </c>
      <c r="J18" s="742" t="e">
        <f t="shared" si="2"/>
        <v>#DIV/0!</v>
      </c>
      <c r="K18" s="758">
        <v>0</v>
      </c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</row>
    <row r="19" spans="1:30">
      <c r="A19" s="392">
        <v>8</v>
      </c>
      <c r="B19" s="292"/>
      <c r="C19" s="740" t="str">
        <f>'12'!C18</f>
        <v>KEDAWUNG</v>
      </c>
      <c r="D19" s="402">
        <v>1</v>
      </c>
      <c r="E19" s="402">
        <v>1</v>
      </c>
      <c r="F19" s="742">
        <f t="shared" si="0"/>
        <v>100</v>
      </c>
      <c r="G19" s="758">
        <v>0</v>
      </c>
      <c r="H19" s="742">
        <f t="shared" si="1"/>
        <v>0</v>
      </c>
      <c r="I19" s="758">
        <v>1</v>
      </c>
      <c r="J19" s="742">
        <f t="shared" si="2"/>
        <v>100</v>
      </c>
      <c r="K19" s="758">
        <v>0</v>
      </c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  <c r="AA19" s="102"/>
      <c r="AB19" s="102"/>
      <c r="AC19" s="102"/>
      <c r="AD19" s="102"/>
    </row>
    <row r="20" spans="1:30">
      <c r="A20" s="392">
        <v>9</v>
      </c>
      <c r="B20" s="292"/>
      <c r="C20" s="740" t="str">
        <f>'12'!C19</f>
        <v>BAKALAN</v>
      </c>
      <c r="D20" s="402">
        <v>0</v>
      </c>
      <c r="E20" s="402">
        <v>0</v>
      </c>
      <c r="F20" s="742" t="e">
        <f t="shared" si="0"/>
        <v>#DIV/0!</v>
      </c>
      <c r="G20" s="758">
        <v>0</v>
      </c>
      <c r="H20" s="742" t="e">
        <f t="shared" si="1"/>
        <v>#DIV/0!</v>
      </c>
      <c r="I20" s="758">
        <v>0</v>
      </c>
      <c r="J20" s="742" t="e">
        <f t="shared" si="2"/>
        <v>#DIV/0!</v>
      </c>
      <c r="K20" s="758">
        <v>0</v>
      </c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102"/>
    </row>
    <row r="21" spans="1:30" ht="15.75" customHeight="1">
      <c r="A21" s="392">
        <v>10</v>
      </c>
      <c r="B21" s="292"/>
      <c r="C21" s="740" t="str">
        <f>'12'!C20</f>
        <v>JUMAPOLO</v>
      </c>
      <c r="D21" s="402">
        <v>0</v>
      </c>
      <c r="E21" s="402">
        <v>0</v>
      </c>
      <c r="F21" s="742" t="e">
        <f t="shared" si="0"/>
        <v>#DIV/0!</v>
      </c>
      <c r="G21" s="758">
        <v>0</v>
      </c>
      <c r="H21" s="742" t="e">
        <f t="shared" si="1"/>
        <v>#DIV/0!</v>
      </c>
      <c r="I21" s="758">
        <v>0</v>
      </c>
      <c r="J21" s="742" t="e">
        <f t="shared" si="2"/>
        <v>#DIV/0!</v>
      </c>
      <c r="K21" s="758">
        <v>0</v>
      </c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  <c r="AA21" s="102"/>
      <c r="AB21" s="102"/>
      <c r="AC21" s="102"/>
      <c r="AD21" s="102"/>
    </row>
    <row r="22" spans="1:30" ht="15.75" customHeight="1">
      <c r="A22" s="392">
        <v>11</v>
      </c>
      <c r="B22" s="292"/>
      <c r="C22" s="740" t="str">
        <f>'12'!C21</f>
        <v>KWANGSAN</v>
      </c>
      <c r="D22" s="402">
        <v>0</v>
      </c>
      <c r="E22" s="402">
        <v>0</v>
      </c>
      <c r="F22" s="742" t="e">
        <f t="shared" si="0"/>
        <v>#DIV/0!</v>
      </c>
      <c r="G22" s="758">
        <v>0</v>
      </c>
      <c r="H22" s="742" t="e">
        <f t="shared" si="1"/>
        <v>#DIV/0!</v>
      </c>
      <c r="I22" s="758">
        <v>0</v>
      </c>
      <c r="J22" s="742" t="e">
        <f t="shared" si="2"/>
        <v>#DIV/0!</v>
      </c>
      <c r="K22" s="758">
        <v>0</v>
      </c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  <c r="AA22" s="102"/>
      <c r="AB22" s="102"/>
      <c r="AC22" s="102"/>
      <c r="AD22" s="102"/>
    </row>
    <row r="23" spans="1:30" ht="15.75" customHeight="1">
      <c r="A23" s="392">
        <v>12</v>
      </c>
      <c r="B23" s="722"/>
      <c r="C23" s="740" t="str">
        <f>'12'!C22</f>
        <v>JATIREJO</v>
      </c>
      <c r="D23" s="402">
        <v>0</v>
      </c>
      <c r="E23" s="402">
        <v>0</v>
      </c>
      <c r="F23" s="742" t="e">
        <f t="shared" si="0"/>
        <v>#DIV/0!</v>
      </c>
      <c r="G23" s="758">
        <v>0</v>
      </c>
      <c r="H23" s="742" t="e">
        <f t="shared" si="1"/>
        <v>#DIV/0!</v>
      </c>
      <c r="I23" s="758">
        <v>0</v>
      </c>
      <c r="J23" s="742" t="e">
        <f t="shared" si="2"/>
        <v>#DIV/0!</v>
      </c>
      <c r="K23" s="758">
        <v>0</v>
      </c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  <c r="AA23" s="102"/>
      <c r="AB23" s="102"/>
      <c r="AC23" s="102"/>
      <c r="AD23" s="102"/>
    </row>
    <row r="24" spans="1:30" ht="15.75" customHeight="1">
      <c r="A24" s="219" t="s">
        <v>591</v>
      </c>
      <c r="B24" s="203"/>
      <c r="C24" s="203"/>
      <c r="D24" s="293"/>
      <c r="E24" s="293"/>
      <c r="F24" s="294"/>
      <c r="G24" s="293"/>
      <c r="H24" s="294"/>
      <c r="I24" s="293"/>
      <c r="J24" s="294"/>
      <c r="K24" s="293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  <c r="AA24" s="102"/>
      <c r="AB24" s="102"/>
      <c r="AC24" s="102"/>
      <c r="AD24" s="102"/>
    </row>
    <row r="25" spans="1:30" ht="15.75" customHeight="1">
      <c r="A25" s="417" t="s">
        <v>1191</v>
      </c>
      <c r="B25" s="296"/>
      <c r="C25" s="754"/>
      <c r="D25" s="297">
        <f t="shared" ref="D25:E25" si="3">SUM(D12:D24)</f>
        <v>1</v>
      </c>
      <c r="E25" s="297">
        <f t="shared" si="3"/>
        <v>1</v>
      </c>
      <c r="F25" s="298">
        <f>E25/D25*100</f>
        <v>100</v>
      </c>
      <c r="G25" s="297">
        <f>SUM(G12:G24)</f>
        <v>0</v>
      </c>
      <c r="H25" s="298">
        <f>G25/D25*100</f>
        <v>0</v>
      </c>
      <c r="I25" s="297">
        <f>SUM(I12:I24)</f>
        <v>1</v>
      </c>
      <c r="J25" s="298">
        <f>I25/D25*100</f>
        <v>100</v>
      </c>
      <c r="K25" s="297">
        <f>SUM(K12:K24)</f>
        <v>0</v>
      </c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102"/>
      <c r="AB25" s="102"/>
      <c r="AC25" s="102"/>
      <c r="AD25" s="102"/>
    </row>
    <row r="26" spans="1:30" ht="15.75" customHeight="1">
      <c r="A26" s="137"/>
      <c r="B26" s="606"/>
      <c r="C26" s="743"/>
      <c r="D26" s="759"/>
      <c r="E26" s="759"/>
      <c r="F26" s="759"/>
      <c r="G26" s="719">
        <f>G25/'2'!E27*1000000</f>
        <v>0</v>
      </c>
      <c r="H26" s="759"/>
      <c r="I26" s="759"/>
      <c r="J26" s="760"/>
      <c r="K26" s="761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  <c r="AA26" s="102"/>
      <c r="AB26" s="102"/>
      <c r="AC26" s="102"/>
      <c r="AD26" s="102"/>
    </row>
    <row r="27" spans="1:30" ht="15.75" customHeight="1">
      <c r="A27" s="137" t="s">
        <v>505</v>
      </c>
      <c r="B27" s="199"/>
      <c r="C27" s="199"/>
      <c r="D27" s="199"/>
      <c r="E27" s="199"/>
      <c r="F27" s="199"/>
      <c r="G27" s="199"/>
      <c r="H27" s="199"/>
      <c r="I27" s="747"/>
      <c r="J27" s="747"/>
      <c r="K27" s="747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  <c r="AA27" s="102"/>
      <c r="AB27" s="102"/>
      <c r="AC27" s="102"/>
      <c r="AD27" s="102"/>
    </row>
    <row r="28" spans="1:30" ht="15.75" customHeight="1">
      <c r="A28" s="102" t="s">
        <v>400</v>
      </c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</row>
    <row r="29" spans="1:30" ht="15.75" customHeight="1">
      <c r="A29" s="102"/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  <c r="AA29" s="102"/>
      <c r="AB29" s="102"/>
      <c r="AC29" s="102"/>
      <c r="AD29" s="102"/>
    </row>
    <row r="30" spans="1:30" ht="15.75" customHeight="1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</row>
    <row r="31" spans="1:30" ht="15.75" customHeight="1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  <c r="AA31" s="102"/>
      <c r="AB31" s="102"/>
      <c r="AC31" s="102"/>
      <c r="AD31" s="102"/>
    </row>
    <row r="32" spans="1:30" ht="15.75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</row>
    <row r="33" spans="1:30" ht="15.75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  <c r="AA33" s="102"/>
      <c r="AB33" s="102"/>
      <c r="AC33" s="102"/>
      <c r="AD33" s="102"/>
    </row>
    <row r="34" spans="1:30" ht="15.7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  <c r="AC34" s="102"/>
      <c r="AD34" s="102"/>
    </row>
    <row r="35" spans="1:30" ht="15.7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  <c r="AA35" s="102"/>
      <c r="AB35" s="102"/>
      <c r="AC35" s="102"/>
      <c r="AD35" s="102"/>
    </row>
    <row r="36" spans="1:30" ht="19.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  <c r="AD36" s="102"/>
    </row>
    <row r="37" spans="1:30" ht="19.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  <c r="AA37" s="102"/>
      <c r="AB37" s="102"/>
      <c r="AC37" s="102"/>
      <c r="AD37" s="102"/>
    </row>
    <row r="38" spans="1:30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747"/>
      <c r="M38" s="747"/>
      <c r="N38" s="747"/>
      <c r="O38" s="747"/>
      <c r="P38" s="747"/>
      <c r="Q38" s="747"/>
      <c r="R38" s="747"/>
      <c r="S38" s="747"/>
      <c r="T38" s="747"/>
      <c r="U38" s="747"/>
      <c r="V38" s="747"/>
      <c r="W38" s="747"/>
      <c r="X38" s="747"/>
      <c r="Y38" s="747"/>
      <c r="Z38" s="747"/>
      <c r="AA38" s="747"/>
      <c r="AB38" s="747"/>
      <c r="AC38" s="747"/>
      <c r="AD38" s="747"/>
    </row>
    <row r="39" spans="1:30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  <c r="AA39" s="102"/>
      <c r="AB39" s="102"/>
      <c r="AC39" s="102"/>
      <c r="AD39" s="102"/>
    </row>
    <row r="40" spans="1:30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</row>
    <row r="41" spans="1:30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  <c r="AA41" s="102"/>
      <c r="AB41" s="102"/>
      <c r="AC41" s="102"/>
      <c r="AD41" s="102"/>
    </row>
    <row r="42" spans="1:30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</row>
    <row r="43" spans="1:30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  <c r="AA43" s="102"/>
      <c r="AB43" s="102"/>
      <c r="AC43" s="102"/>
      <c r="AD43" s="102"/>
    </row>
    <row r="44" spans="1:30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</row>
    <row r="45" spans="1:30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  <c r="AD45" s="102"/>
    </row>
    <row r="46" spans="1:30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  <c r="AD46" s="102"/>
    </row>
    <row r="47" spans="1:30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  <c r="AA47" s="102"/>
      <c r="AB47" s="102"/>
      <c r="AC47" s="102"/>
      <c r="AD47" s="102"/>
    </row>
    <row r="48" spans="1:30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/>
      <c r="AC48" s="102"/>
      <c r="AD48" s="102"/>
    </row>
    <row r="49" spans="1:30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  <c r="AD49" s="102"/>
    </row>
    <row r="50" spans="1:30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</row>
    <row r="51" spans="1:30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  <c r="AA51" s="102"/>
      <c r="AB51" s="102"/>
      <c r="AC51" s="102"/>
      <c r="AD51" s="102"/>
    </row>
    <row r="52" spans="1:30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  <c r="AA52" s="102"/>
      <c r="AB52" s="102"/>
      <c r="AC52" s="102"/>
      <c r="AD52" s="102"/>
    </row>
    <row r="53" spans="1:30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  <c r="AA53" s="102"/>
      <c r="AB53" s="102"/>
      <c r="AC53" s="102"/>
      <c r="AD53" s="102"/>
    </row>
    <row r="54" spans="1:30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  <c r="AC54" s="102"/>
      <c r="AD54" s="102"/>
    </row>
    <row r="55" spans="1:30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</row>
    <row r="56" spans="1:30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  <c r="AA56" s="102"/>
      <c r="AB56" s="102"/>
      <c r="AC56" s="102"/>
      <c r="AD56" s="102"/>
    </row>
    <row r="57" spans="1:30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  <c r="AA57" s="102"/>
      <c r="AB57" s="102"/>
      <c r="AC57" s="102"/>
      <c r="AD57" s="102"/>
    </row>
    <row r="58" spans="1:30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  <c r="AA58" s="102"/>
      <c r="AB58" s="102"/>
      <c r="AC58" s="102"/>
      <c r="AD58" s="102"/>
    </row>
    <row r="59" spans="1:30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  <c r="AA59" s="102"/>
      <c r="AB59" s="102"/>
      <c r="AC59" s="102"/>
      <c r="AD59" s="102"/>
    </row>
    <row r="60" spans="1:30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</row>
    <row r="61" spans="1:30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  <c r="AB61" s="102"/>
      <c r="AC61" s="102"/>
      <c r="AD61" s="102"/>
    </row>
    <row r="62" spans="1:30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  <c r="AA62" s="102"/>
      <c r="AB62" s="102"/>
      <c r="AC62" s="102"/>
      <c r="AD62" s="102"/>
    </row>
    <row r="63" spans="1:30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  <c r="AA63" s="102"/>
      <c r="AB63" s="102"/>
      <c r="AC63" s="102"/>
      <c r="AD63" s="102"/>
    </row>
    <row r="64" spans="1:30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  <c r="AA64" s="102"/>
      <c r="AB64" s="102"/>
      <c r="AC64" s="102"/>
      <c r="AD64" s="102"/>
    </row>
    <row r="65" spans="1:30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</row>
    <row r="66" spans="1:30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</row>
    <row r="67" spans="1:30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  <c r="AD67" s="102"/>
    </row>
    <row r="68" spans="1:30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</row>
    <row r="69" spans="1:30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  <c r="AD69" s="102"/>
    </row>
    <row r="70" spans="1:30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</row>
    <row r="71" spans="1:30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  <c r="AD71" s="102"/>
    </row>
    <row r="72" spans="1:30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</row>
    <row r="73" spans="1:30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  <c r="AD73" s="102"/>
    </row>
    <row r="74" spans="1:30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</row>
    <row r="75" spans="1:30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</row>
    <row r="76" spans="1:30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102"/>
    </row>
    <row r="77" spans="1:30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</row>
    <row r="78" spans="1:30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  <c r="AB78" s="102"/>
      <c r="AC78" s="102"/>
      <c r="AD78" s="102"/>
    </row>
    <row r="79" spans="1:30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  <c r="AC79" s="102"/>
      <c r="AD79" s="102"/>
    </row>
    <row r="80" spans="1:30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</row>
    <row r="81" spans="1:30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  <c r="AC81" s="102"/>
      <c r="AD81" s="102"/>
    </row>
    <row r="82" spans="1:30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  <c r="AB82" s="102"/>
      <c r="AC82" s="102"/>
      <c r="AD82" s="102"/>
    </row>
    <row r="83" spans="1:30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  <c r="AD83" s="102"/>
    </row>
    <row r="84" spans="1:30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  <c r="AD84" s="102"/>
    </row>
    <row r="85" spans="1:30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</row>
    <row r="86" spans="1:30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</row>
    <row r="87" spans="1:30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</row>
    <row r="88" spans="1:30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</row>
    <row r="89" spans="1:30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</row>
    <row r="90" spans="1:30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</row>
    <row r="91" spans="1:30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</row>
    <row r="92" spans="1:30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  <c r="AD92" s="102"/>
    </row>
    <row r="93" spans="1:30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  <c r="AB93" s="102"/>
      <c r="AC93" s="102"/>
      <c r="AD93" s="102"/>
    </row>
    <row r="94" spans="1:30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  <c r="AB94" s="102"/>
      <c r="AC94" s="102"/>
      <c r="AD94" s="102"/>
    </row>
    <row r="95" spans="1:30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  <c r="AA95" s="102"/>
      <c r="AB95" s="102"/>
      <c r="AC95" s="102"/>
      <c r="AD95" s="102"/>
    </row>
    <row r="96" spans="1:30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  <c r="AB96" s="102"/>
      <c r="AC96" s="102"/>
      <c r="AD96" s="102"/>
    </row>
    <row r="97" spans="1:30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  <c r="AB97" s="102"/>
      <c r="AC97" s="102"/>
      <c r="AD97" s="102"/>
    </row>
    <row r="98" spans="1:30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  <c r="AB98" s="102"/>
      <c r="AC98" s="102"/>
      <c r="AD98" s="102"/>
    </row>
    <row r="99" spans="1:30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</row>
    <row r="100" spans="1:30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  <c r="AC100" s="102"/>
      <c r="AD100" s="102"/>
    </row>
    <row r="101" spans="1:30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</row>
    <row r="102" spans="1:30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  <c r="AA102" s="102"/>
      <c r="AB102" s="102"/>
      <c r="AC102" s="102"/>
      <c r="AD102" s="102"/>
    </row>
    <row r="103" spans="1:30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  <c r="AD103" s="102"/>
    </row>
    <row r="104" spans="1:30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  <c r="AA104" s="102"/>
      <c r="AB104" s="102"/>
      <c r="AC104" s="102"/>
      <c r="AD104" s="102"/>
    </row>
    <row r="105" spans="1:30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  <c r="AD105" s="102"/>
    </row>
    <row r="106" spans="1:30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  <c r="AA106" s="102"/>
      <c r="AB106" s="102"/>
      <c r="AC106" s="102"/>
      <c r="AD106" s="102"/>
    </row>
    <row r="107" spans="1:30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</row>
    <row r="108" spans="1:30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  <c r="AA108" s="102"/>
      <c r="AB108" s="102"/>
      <c r="AC108" s="102"/>
      <c r="AD108" s="102"/>
    </row>
    <row r="109" spans="1:30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  <c r="AA109" s="102"/>
      <c r="AB109" s="102"/>
      <c r="AC109" s="102"/>
      <c r="AD109" s="102"/>
    </row>
    <row r="110" spans="1:30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  <c r="AA110" s="102"/>
      <c r="AB110" s="102"/>
      <c r="AC110" s="102"/>
      <c r="AD110" s="102"/>
    </row>
    <row r="111" spans="1:30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  <c r="AA111" s="102"/>
      <c r="AB111" s="102"/>
      <c r="AC111" s="102"/>
      <c r="AD111" s="102"/>
    </row>
    <row r="112" spans="1:30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  <c r="AA112" s="102"/>
      <c r="AB112" s="102"/>
      <c r="AC112" s="102"/>
      <c r="AD112" s="102"/>
    </row>
    <row r="113" spans="1:30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</row>
    <row r="114" spans="1:30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</row>
    <row r="115" spans="1:30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</row>
    <row r="116" spans="1:30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</row>
    <row r="117" spans="1:30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</row>
    <row r="118" spans="1:30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  <c r="AA118" s="102"/>
      <c r="AB118" s="102"/>
      <c r="AC118" s="102"/>
      <c r="AD118" s="102"/>
    </row>
    <row r="119" spans="1:30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</row>
    <row r="120" spans="1:30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  <c r="AA120" s="102"/>
      <c r="AB120" s="102"/>
      <c r="AC120" s="102"/>
      <c r="AD120" s="102"/>
    </row>
    <row r="121" spans="1:30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  <c r="AA121" s="102"/>
      <c r="AB121" s="102"/>
      <c r="AC121" s="102"/>
      <c r="AD121" s="102"/>
    </row>
    <row r="122" spans="1:30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  <c r="AA122" s="102"/>
      <c r="AB122" s="102"/>
      <c r="AC122" s="102"/>
      <c r="AD122" s="102"/>
    </row>
    <row r="123" spans="1:30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  <c r="AB123" s="102"/>
      <c r="AC123" s="102"/>
      <c r="AD123" s="102"/>
    </row>
    <row r="124" spans="1:30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  <c r="AA124" s="102"/>
      <c r="AB124" s="102"/>
      <c r="AC124" s="102"/>
      <c r="AD124" s="102"/>
    </row>
    <row r="125" spans="1:30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  <c r="AA125" s="102"/>
      <c r="AB125" s="102"/>
      <c r="AC125" s="102"/>
      <c r="AD125" s="102"/>
    </row>
    <row r="126" spans="1:30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  <c r="AA126" s="102"/>
      <c r="AB126" s="102"/>
      <c r="AC126" s="102"/>
      <c r="AD126" s="102"/>
    </row>
    <row r="127" spans="1:30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</row>
    <row r="128" spans="1:30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  <c r="AB128" s="102"/>
      <c r="AC128" s="102"/>
      <c r="AD128" s="102"/>
    </row>
    <row r="129" spans="1:30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  <c r="AA129" s="102"/>
      <c r="AB129" s="102"/>
      <c r="AC129" s="102"/>
      <c r="AD129" s="102"/>
    </row>
    <row r="130" spans="1:30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  <c r="AB130" s="102"/>
      <c r="AC130" s="102"/>
      <c r="AD130" s="102"/>
    </row>
    <row r="131" spans="1:30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  <c r="AB131" s="102"/>
      <c r="AC131" s="102"/>
      <c r="AD131" s="102"/>
    </row>
    <row r="132" spans="1:30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  <c r="AA132" s="102"/>
      <c r="AB132" s="102"/>
      <c r="AC132" s="102"/>
      <c r="AD132" s="102"/>
    </row>
    <row r="133" spans="1:30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  <c r="AA133" s="102"/>
      <c r="AB133" s="102"/>
      <c r="AC133" s="102"/>
      <c r="AD133" s="102"/>
    </row>
    <row r="134" spans="1:30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  <c r="AA134" s="102"/>
      <c r="AB134" s="102"/>
      <c r="AC134" s="102"/>
      <c r="AD134" s="102"/>
    </row>
    <row r="135" spans="1:30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  <c r="AA135" s="102"/>
      <c r="AB135" s="102"/>
      <c r="AC135" s="102"/>
      <c r="AD135" s="102"/>
    </row>
    <row r="136" spans="1:30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</row>
    <row r="137" spans="1:30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  <c r="AB137" s="102"/>
      <c r="AC137" s="102"/>
      <c r="AD137" s="102"/>
    </row>
    <row r="138" spans="1:30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  <c r="AB138" s="102"/>
      <c r="AC138" s="102"/>
      <c r="AD138" s="102"/>
    </row>
    <row r="139" spans="1:30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  <c r="AB139" s="102"/>
      <c r="AC139" s="102"/>
      <c r="AD139" s="102"/>
    </row>
    <row r="140" spans="1:30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  <c r="AA140" s="102"/>
      <c r="AB140" s="102"/>
      <c r="AC140" s="102"/>
      <c r="AD140" s="102"/>
    </row>
    <row r="141" spans="1:30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</row>
    <row r="142" spans="1:30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</row>
    <row r="143" spans="1:30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</row>
    <row r="144" spans="1:30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</row>
    <row r="145" spans="1:30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</row>
    <row r="146" spans="1:30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</row>
    <row r="147" spans="1:30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</row>
    <row r="148" spans="1:30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  <c r="AA148" s="102"/>
      <c r="AB148" s="102"/>
      <c r="AC148" s="102"/>
      <c r="AD148" s="102"/>
    </row>
    <row r="149" spans="1:30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  <c r="AA149" s="102"/>
      <c r="AB149" s="102"/>
      <c r="AC149" s="102"/>
      <c r="AD149" s="102"/>
    </row>
    <row r="150" spans="1:30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  <c r="AA150" s="102"/>
      <c r="AB150" s="102"/>
      <c r="AC150" s="102"/>
      <c r="AD150" s="102"/>
    </row>
    <row r="151" spans="1:30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  <c r="AA151" s="102"/>
      <c r="AB151" s="102"/>
      <c r="AC151" s="102"/>
      <c r="AD151" s="102"/>
    </row>
    <row r="152" spans="1:30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  <c r="AA152" s="102"/>
      <c r="AB152" s="102"/>
      <c r="AC152" s="102"/>
      <c r="AD152" s="102"/>
    </row>
    <row r="153" spans="1:30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  <c r="AA153" s="102"/>
      <c r="AB153" s="102"/>
      <c r="AC153" s="102"/>
      <c r="AD153" s="102"/>
    </row>
    <row r="154" spans="1:30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  <c r="AA154" s="102"/>
      <c r="AB154" s="102"/>
      <c r="AC154" s="102"/>
      <c r="AD154" s="102"/>
    </row>
    <row r="155" spans="1:30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  <c r="AA155" s="102"/>
      <c r="AB155" s="102"/>
      <c r="AC155" s="102"/>
      <c r="AD155" s="102"/>
    </row>
    <row r="156" spans="1:30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  <c r="AA156" s="102"/>
      <c r="AB156" s="102"/>
      <c r="AC156" s="102"/>
      <c r="AD156" s="102"/>
    </row>
    <row r="157" spans="1:30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  <c r="AA157" s="102"/>
      <c r="AB157" s="102"/>
      <c r="AC157" s="102"/>
      <c r="AD157" s="102"/>
    </row>
    <row r="158" spans="1:30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  <c r="AA158" s="102"/>
      <c r="AB158" s="102"/>
      <c r="AC158" s="102"/>
      <c r="AD158" s="102"/>
    </row>
    <row r="159" spans="1:30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  <c r="AB159" s="102"/>
      <c r="AC159" s="102"/>
      <c r="AD159" s="102"/>
    </row>
    <row r="160" spans="1:30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  <c r="AA160" s="102"/>
      <c r="AB160" s="102"/>
      <c r="AC160" s="102"/>
      <c r="AD160" s="102"/>
    </row>
    <row r="161" spans="1:30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  <c r="AA161" s="102"/>
      <c r="AB161" s="102"/>
      <c r="AC161" s="102"/>
      <c r="AD161" s="102"/>
    </row>
    <row r="162" spans="1:30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  <c r="AA162" s="102"/>
      <c r="AB162" s="102"/>
      <c r="AC162" s="102"/>
      <c r="AD162" s="102"/>
    </row>
    <row r="163" spans="1:30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  <c r="AA163" s="102"/>
      <c r="AB163" s="102"/>
      <c r="AC163" s="102"/>
      <c r="AD163" s="102"/>
    </row>
    <row r="164" spans="1:30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  <c r="AA164" s="102"/>
      <c r="AB164" s="102"/>
      <c r="AC164" s="102"/>
      <c r="AD164" s="102"/>
    </row>
    <row r="165" spans="1:30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</row>
    <row r="166" spans="1:30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  <c r="AA166" s="102"/>
      <c r="AB166" s="102"/>
      <c r="AC166" s="102"/>
      <c r="AD166" s="102"/>
    </row>
    <row r="167" spans="1:30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  <c r="AA167" s="102"/>
      <c r="AB167" s="102"/>
      <c r="AC167" s="102"/>
      <c r="AD167" s="102"/>
    </row>
    <row r="168" spans="1:30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  <c r="AA168" s="102"/>
      <c r="AB168" s="102"/>
      <c r="AC168" s="102"/>
      <c r="AD168" s="102"/>
    </row>
    <row r="169" spans="1:30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  <c r="AA169" s="102"/>
      <c r="AB169" s="102"/>
      <c r="AC169" s="102"/>
      <c r="AD169" s="102"/>
    </row>
    <row r="170" spans="1:30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  <c r="AA170" s="102"/>
      <c r="AB170" s="102"/>
      <c r="AC170" s="102"/>
      <c r="AD170" s="102"/>
    </row>
    <row r="171" spans="1:30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  <c r="AA171" s="102"/>
      <c r="AB171" s="102"/>
      <c r="AC171" s="102"/>
      <c r="AD171" s="102"/>
    </row>
    <row r="172" spans="1:30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  <c r="AA172" s="102"/>
      <c r="AB172" s="102"/>
      <c r="AC172" s="102"/>
      <c r="AD172" s="102"/>
    </row>
    <row r="173" spans="1:30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  <c r="AA173" s="102"/>
      <c r="AB173" s="102"/>
      <c r="AC173" s="102"/>
      <c r="AD173" s="102"/>
    </row>
    <row r="174" spans="1:30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  <c r="AA174" s="102"/>
      <c r="AB174" s="102"/>
      <c r="AC174" s="102"/>
      <c r="AD174" s="102"/>
    </row>
    <row r="175" spans="1:30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  <c r="AA175" s="102"/>
      <c r="AB175" s="102"/>
      <c r="AC175" s="102"/>
      <c r="AD175" s="102"/>
    </row>
    <row r="176" spans="1:30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  <c r="AA176" s="102"/>
      <c r="AB176" s="102"/>
      <c r="AC176" s="102"/>
      <c r="AD176" s="102"/>
    </row>
    <row r="177" spans="1:30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  <c r="AA177" s="102"/>
      <c r="AB177" s="102"/>
      <c r="AC177" s="102"/>
      <c r="AD177" s="102"/>
    </row>
    <row r="178" spans="1:30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  <c r="AA178" s="102"/>
      <c r="AB178" s="102"/>
      <c r="AC178" s="102"/>
      <c r="AD178" s="102"/>
    </row>
    <row r="179" spans="1:30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  <c r="AA179" s="102"/>
      <c r="AB179" s="102"/>
      <c r="AC179" s="102"/>
      <c r="AD179" s="102"/>
    </row>
    <row r="180" spans="1:30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  <c r="AA180" s="102"/>
      <c r="AB180" s="102"/>
      <c r="AC180" s="102"/>
      <c r="AD180" s="102"/>
    </row>
    <row r="181" spans="1:30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  <c r="AA181" s="102"/>
      <c r="AB181" s="102"/>
      <c r="AC181" s="102"/>
      <c r="AD181" s="102"/>
    </row>
    <row r="182" spans="1:30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  <c r="AA182" s="102"/>
      <c r="AB182" s="102"/>
      <c r="AC182" s="102"/>
      <c r="AD182" s="102"/>
    </row>
    <row r="183" spans="1:30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  <c r="AC183" s="102"/>
      <c r="AD183" s="102"/>
    </row>
    <row r="184" spans="1:30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  <c r="AC184" s="102"/>
      <c r="AD184" s="102"/>
    </row>
    <row r="185" spans="1:30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  <c r="AC185" s="102"/>
      <c r="AD185" s="102"/>
    </row>
    <row r="186" spans="1:30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  <c r="AA186" s="102"/>
      <c r="AB186" s="102"/>
      <c r="AC186" s="102"/>
      <c r="AD186" s="102"/>
    </row>
    <row r="187" spans="1:30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  <c r="AA187" s="102"/>
      <c r="AB187" s="102"/>
      <c r="AC187" s="102"/>
      <c r="AD187" s="102"/>
    </row>
    <row r="188" spans="1:30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  <c r="AA188" s="102"/>
      <c r="AB188" s="102"/>
      <c r="AC188" s="102"/>
      <c r="AD188" s="102"/>
    </row>
    <row r="189" spans="1:30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  <c r="AA189" s="102"/>
      <c r="AB189" s="102"/>
      <c r="AC189" s="102"/>
      <c r="AD189" s="102"/>
    </row>
    <row r="190" spans="1:30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  <c r="AA190" s="102"/>
      <c r="AB190" s="102"/>
      <c r="AC190" s="102"/>
      <c r="AD190" s="102"/>
    </row>
    <row r="191" spans="1:30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  <c r="AA191" s="102"/>
      <c r="AB191" s="102"/>
      <c r="AC191" s="102"/>
      <c r="AD191" s="102"/>
    </row>
    <row r="192" spans="1:30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  <c r="AA192" s="102"/>
      <c r="AB192" s="102"/>
      <c r="AC192" s="102"/>
      <c r="AD192" s="102"/>
    </row>
    <row r="193" spans="1:30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  <c r="AA193" s="102"/>
      <c r="AB193" s="102"/>
      <c r="AC193" s="102"/>
      <c r="AD193" s="102"/>
    </row>
    <row r="194" spans="1:30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  <c r="AA194" s="102"/>
      <c r="AB194" s="102"/>
      <c r="AC194" s="102"/>
      <c r="AD194" s="102"/>
    </row>
    <row r="195" spans="1:30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  <c r="AA195" s="102"/>
      <c r="AB195" s="102"/>
      <c r="AC195" s="102"/>
      <c r="AD195" s="102"/>
    </row>
    <row r="196" spans="1:30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  <c r="AA196" s="102"/>
      <c r="AB196" s="102"/>
      <c r="AC196" s="102"/>
      <c r="AD196" s="102"/>
    </row>
    <row r="197" spans="1:30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  <c r="AA197" s="102"/>
      <c r="AB197" s="102"/>
      <c r="AC197" s="102"/>
      <c r="AD197" s="102"/>
    </row>
    <row r="198" spans="1:30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  <c r="AA198" s="102"/>
      <c r="AB198" s="102"/>
      <c r="AC198" s="102"/>
      <c r="AD198" s="102"/>
    </row>
    <row r="199" spans="1:30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  <c r="AA199" s="102"/>
      <c r="AB199" s="102"/>
      <c r="AC199" s="102"/>
      <c r="AD199" s="102"/>
    </row>
    <row r="200" spans="1:30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  <c r="AA200" s="102"/>
      <c r="AB200" s="102"/>
      <c r="AC200" s="102"/>
      <c r="AD200" s="102"/>
    </row>
    <row r="201" spans="1:30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  <c r="AA201" s="102"/>
      <c r="AB201" s="102"/>
      <c r="AC201" s="102"/>
      <c r="AD201" s="102"/>
    </row>
    <row r="202" spans="1:30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  <c r="AA202" s="102"/>
      <c r="AB202" s="102"/>
      <c r="AC202" s="102"/>
      <c r="AD202" s="102"/>
    </row>
    <row r="203" spans="1:30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  <c r="AA203" s="102"/>
      <c r="AB203" s="102"/>
      <c r="AC203" s="102"/>
      <c r="AD203" s="102"/>
    </row>
    <row r="204" spans="1:30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  <c r="AA204" s="102"/>
      <c r="AB204" s="102"/>
      <c r="AC204" s="102"/>
      <c r="AD204" s="102"/>
    </row>
    <row r="205" spans="1:30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  <c r="AA205" s="102"/>
      <c r="AB205" s="102"/>
      <c r="AC205" s="102"/>
      <c r="AD205" s="102"/>
    </row>
    <row r="206" spans="1:30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  <c r="AA206" s="102"/>
      <c r="AB206" s="102"/>
      <c r="AC206" s="102"/>
      <c r="AD206" s="102"/>
    </row>
    <row r="207" spans="1:30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  <c r="AA207" s="102"/>
      <c r="AB207" s="102"/>
      <c r="AC207" s="102"/>
      <c r="AD207" s="102"/>
    </row>
    <row r="208" spans="1:30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  <c r="AA208" s="102"/>
      <c r="AB208" s="102"/>
      <c r="AC208" s="102"/>
      <c r="AD208" s="102"/>
    </row>
    <row r="209" spans="1:30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  <c r="AA209" s="102"/>
      <c r="AB209" s="102"/>
      <c r="AC209" s="102"/>
      <c r="AD209" s="102"/>
    </row>
    <row r="210" spans="1:30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  <c r="AA210" s="102"/>
      <c r="AB210" s="102"/>
      <c r="AC210" s="102"/>
      <c r="AD210" s="102"/>
    </row>
    <row r="211" spans="1:30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  <c r="AA211" s="102"/>
      <c r="AB211" s="102"/>
      <c r="AC211" s="102"/>
      <c r="AD211" s="102"/>
    </row>
    <row r="212" spans="1:30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  <c r="AA212" s="102"/>
      <c r="AB212" s="102"/>
      <c r="AC212" s="102"/>
      <c r="AD212" s="102"/>
    </row>
    <row r="213" spans="1:30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</row>
    <row r="214" spans="1:30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  <c r="AA214" s="102"/>
      <c r="AB214" s="102"/>
      <c r="AC214" s="102"/>
      <c r="AD214" s="102"/>
    </row>
    <row r="215" spans="1:30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  <c r="AA215" s="102"/>
      <c r="AB215" s="102"/>
      <c r="AC215" s="102"/>
      <c r="AD215" s="102"/>
    </row>
    <row r="216" spans="1:30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  <c r="AA216" s="102"/>
      <c r="AB216" s="102"/>
      <c r="AC216" s="102"/>
      <c r="AD216" s="102"/>
    </row>
    <row r="217" spans="1:30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  <c r="AA217" s="102"/>
      <c r="AB217" s="102"/>
      <c r="AC217" s="102"/>
      <c r="AD217" s="102"/>
    </row>
    <row r="218" spans="1:30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  <c r="AA218" s="102"/>
      <c r="AB218" s="102"/>
      <c r="AC218" s="102"/>
      <c r="AD218" s="102"/>
    </row>
    <row r="219" spans="1:30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  <c r="AA219" s="102"/>
      <c r="AB219" s="102"/>
      <c r="AC219" s="102"/>
      <c r="AD219" s="102"/>
    </row>
    <row r="220" spans="1:30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  <c r="AA220" s="102"/>
      <c r="AB220" s="102"/>
      <c r="AC220" s="102"/>
      <c r="AD220" s="102"/>
    </row>
    <row r="221" spans="1:30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  <c r="AA221" s="102"/>
      <c r="AB221" s="102"/>
      <c r="AC221" s="102"/>
      <c r="AD221" s="102"/>
    </row>
    <row r="222" spans="1:30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  <c r="AA222" s="102"/>
      <c r="AB222" s="102"/>
      <c r="AC222" s="102"/>
      <c r="AD222" s="102"/>
    </row>
    <row r="223" spans="1:30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  <c r="AA223" s="102"/>
      <c r="AB223" s="102"/>
      <c r="AC223" s="102"/>
      <c r="AD223" s="102"/>
    </row>
    <row r="224" spans="1:30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  <c r="AA224" s="102"/>
      <c r="AB224" s="102"/>
      <c r="AC224" s="102"/>
      <c r="AD224" s="102"/>
    </row>
    <row r="225" spans="1:30" ht="15.75" customHeight="1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  <c r="AA225" s="102"/>
      <c r="AB225" s="102"/>
      <c r="AC225" s="102"/>
      <c r="AD225" s="102"/>
    </row>
    <row r="226" spans="1:30" ht="15.75" customHeight="1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  <c r="AA226" s="102"/>
      <c r="AB226" s="102"/>
      <c r="AC226" s="102"/>
      <c r="AD226" s="102"/>
    </row>
    <row r="227" spans="1:30" ht="15.75" customHeight="1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  <c r="AA227" s="102"/>
      <c r="AB227" s="102"/>
      <c r="AC227" s="102"/>
      <c r="AD227" s="102"/>
    </row>
    <row r="228" spans="1:30" ht="15.75" customHeight="1">
      <c r="A228" s="102"/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  <c r="AA228" s="102"/>
      <c r="AB228" s="102"/>
      <c r="AC228" s="102"/>
      <c r="AD228" s="102"/>
    </row>
    <row r="229" spans="1:30" ht="15.75" customHeight="1"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  <c r="AA229" s="102"/>
      <c r="AB229" s="102"/>
      <c r="AC229" s="102"/>
      <c r="AD229" s="102"/>
    </row>
    <row r="230" spans="1:30" ht="15.75" customHeight="1"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</row>
    <row r="231" spans="1:30" ht="15.75" customHeight="1"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</row>
    <row r="232" spans="1:30" ht="15.75" customHeight="1"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</row>
    <row r="233" spans="1:30" ht="15.75" customHeight="1"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</row>
    <row r="234" spans="1:30" ht="15.75" customHeight="1"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</row>
    <row r="235" spans="1:30" ht="15.75" customHeight="1">
      <c r="B235" s="102"/>
      <c r="C235" s="102"/>
      <c r="D235" s="102"/>
      <c r="E235" s="102"/>
      <c r="F235" s="102"/>
      <c r="G235" s="102"/>
      <c r="H235" s="102"/>
      <c r="I235" s="102"/>
      <c r="J235" s="102"/>
      <c r="K235" s="102"/>
    </row>
    <row r="236" spans="1:30" ht="15.75" customHeight="1"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</row>
    <row r="237" spans="1:30" ht="15.75" customHeight="1"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</row>
    <row r="238" spans="1:30" ht="15.75" customHeight="1">
      <c r="B238" s="102"/>
      <c r="C238" s="102"/>
      <c r="D238" s="102"/>
      <c r="E238" s="102"/>
      <c r="F238" s="102"/>
      <c r="G238" s="102"/>
      <c r="H238" s="102"/>
      <c r="I238" s="102"/>
      <c r="J238" s="102"/>
      <c r="K238" s="102"/>
    </row>
    <row r="239" spans="1:30" ht="15.75" customHeight="1">
      <c r="B239" s="102"/>
      <c r="C239" s="102"/>
      <c r="D239" s="102"/>
      <c r="E239" s="102"/>
      <c r="F239" s="102"/>
      <c r="G239" s="102"/>
      <c r="H239" s="102"/>
      <c r="I239" s="102"/>
      <c r="J239" s="102"/>
      <c r="K239" s="102"/>
    </row>
    <row r="240" spans="1:3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0">
    <mergeCell ref="E9:F9"/>
    <mergeCell ref="G9:H9"/>
    <mergeCell ref="A3:K3"/>
    <mergeCell ref="A4:K4"/>
    <mergeCell ref="A8:A10"/>
    <mergeCell ref="B8:B10"/>
    <mergeCell ref="C8:C10"/>
    <mergeCell ref="D8:K8"/>
    <mergeCell ref="D9:D10"/>
    <mergeCell ref="I9:J9"/>
  </mergeCells>
  <printOptions horizontalCentered="1"/>
  <pageMargins left="0.96" right="0.81" top="1.07" bottom="0.9" header="0" footer="0"/>
  <pageSetup paperSize="9" orientation="landscape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1000"/>
  <sheetViews>
    <sheetView workbookViewId="0"/>
  </sheetViews>
  <sheetFormatPr defaultColWidth="14.42578125" defaultRowHeight="15" customHeight="1"/>
  <cols>
    <col min="1" max="1" width="5.7109375" customWidth="1"/>
    <col min="2" max="2" width="21.7109375" customWidth="1"/>
    <col min="3" max="3" width="25.5703125" customWidth="1"/>
    <col min="4" max="12" width="12.7109375" customWidth="1"/>
    <col min="13" max="26" width="9.28515625" customWidth="1"/>
  </cols>
  <sheetData>
    <row r="1" spans="1:26" ht="15.75">
      <c r="A1" s="100" t="s">
        <v>1192</v>
      </c>
      <c r="B1" s="199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>
      <c r="A2" s="199" t="s">
        <v>400</v>
      </c>
      <c r="B2" s="199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5.75">
      <c r="A3" s="963" t="s">
        <v>1193</v>
      </c>
      <c r="B3" s="953"/>
      <c r="C3" s="953"/>
      <c r="D3" s="953"/>
      <c r="E3" s="953"/>
      <c r="F3" s="953"/>
      <c r="G3" s="953"/>
      <c r="H3" s="953"/>
      <c r="I3" s="953"/>
      <c r="J3" s="953"/>
      <c r="K3" s="953"/>
      <c r="L3" s="953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15.75">
      <c r="A4" s="101"/>
      <c r="B4" s="101"/>
      <c r="C4" s="101"/>
      <c r="D4" s="101"/>
      <c r="E4" s="101"/>
      <c r="F4" s="139" t="str">
        <f>'1'!$E$5</f>
        <v>KABUPATEN/KOTA</v>
      </c>
      <c r="G4" s="105" t="str">
        <f>'1'!$F$5</f>
        <v>KARANGANYAR</v>
      </c>
      <c r="H4" s="103"/>
      <c r="I4" s="103"/>
      <c r="J4" s="105"/>
      <c r="K4" s="103"/>
      <c r="L4" s="103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5.75">
      <c r="A5" s="101"/>
      <c r="B5" s="101"/>
      <c r="C5" s="101"/>
      <c r="D5" s="101"/>
      <c r="E5" s="101"/>
      <c r="F5" s="139" t="str">
        <f>'1'!$E$6</f>
        <v>TAHUN</v>
      </c>
      <c r="G5" s="105">
        <f>'1'!$F$6</f>
        <v>2023</v>
      </c>
      <c r="H5" s="101"/>
      <c r="I5" s="103"/>
      <c r="J5" s="105"/>
      <c r="K5" s="103"/>
      <c r="L5" s="103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>
      <c r="A6" s="106"/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15" customHeight="1">
      <c r="A7" s="964" t="s">
        <v>4</v>
      </c>
      <c r="B7" s="964" t="s">
        <v>498</v>
      </c>
      <c r="C7" s="964" t="str">
        <f>'12'!C7</f>
        <v>DESA</v>
      </c>
      <c r="D7" s="966" t="s">
        <v>1194</v>
      </c>
      <c r="E7" s="967"/>
      <c r="F7" s="967"/>
      <c r="G7" s="967"/>
      <c r="H7" s="967"/>
      <c r="I7" s="967"/>
      <c r="J7" s="967"/>
      <c r="K7" s="967"/>
      <c r="L7" s="968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28.5" customHeight="1">
      <c r="A8" s="965"/>
      <c r="B8" s="965"/>
      <c r="C8" s="965"/>
      <c r="D8" s="980" t="s">
        <v>1195</v>
      </c>
      <c r="E8" s="958"/>
      <c r="F8" s="959"/>
      <c r="G8" s="980" t="s">
        <v>1196</v>
      </c>
      <c r="H8" s="958"/>
      <c r="I8" s="959"/>
      <c r="J8" s="980" t="s">
        <v>326</v>
      </c>
      <c r="K8" s="958"/>
      <c r="L8" s="959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 ht="18" customHeight="1">
      <c r="A9" s="955"/>
      <c r="B9" s="955"/>
      <c r="C9" s="955"/>
      <c r="D9" s="141" t="s">
        <v>1197</v>
      </c>
      <c r="E9" s="141" t="s">
        <v>1179</v>
      </c>
      <c r="F9" s="141" t="s">
        <v>600</v>
      </c>
      <c r="G9" s="141" t="s">
        <v>1197</v>
      </c>
      <c r="H9" s="141" t="s">
        <v>1179</v>
      </c>
      <c r="I9" s="141" t="s">
        <v>600</v>
      </c>
      <c r="J9" s="141" t="s">
        <v>1197</v>
      </c>
      <c r="K9" s="141" t="s">
        <v>1179</v>
      </c>
      <c r="L9" s="141" t="s">
        <v>600</v>
      </c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</row>
    <row r="10" spans="1:26">
      <c r="A10" s="115">
        <v>1</v>
      </c>
      <c r="B10" s="142">
        <v>2</v>
      </c>
      <c r="C10" s="115">
        <v>3</v>
      </c>
      <c r="D10" s="115">
        <v>4</v>
      </c>
      <c r="E10" s="115">
        <v>5</v>
      </c>
      <c r="F10" s="115">
        <v>6</v>
      </c>
      <c r="G10" s="115">
        <v>7</v>
      </c>
      <c r="H10" s="115">
        <v>8</v>
      </c>
      <c r="I10" s="115">
        <v>9</v>
      </c>
      <c r="J10" s="115">
        <v>10</v>
      </c>
      <c r="K10" s="115">
        <v>11</v>
      </c>
      <c r="L10" s="115">
        <v>12</v>
      </c>
      <c r="M10" s="119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</row>
    <row r="11" spans="1:26">
      <c r="A11" s="392">
        <v>1</v>
      </c>
      <c r="B11" s="304" t="s">
        <v>500</v>
      </c>
      <c r="C11" s="374" t="str">
        <f>'12'!C11</f>
        <v>PASEBAN</v>
      </c>
      <c r="D11" s="424">
        <v>0</v>
      </c>
      <c r="E11" s="424">
        <v>0</v>
      </c>
      <c r="F11" s="424">
        <v>0</v>
      </c>
      <c r="G11" s="424">
        <v>0</v>
      </c>
      <c r="H11" s="424">
        <v>0</v>
      </c>
      <c r="I11" s="424">
        <v>0</v>
      </c>
      <c r="J11" s="424">
        <v>0</v>
      </c>
      <c r="K11" s="424">
        <v>0</v>
      </c>
      <c r="L11" s="424">
        <v>0</v>
      </c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spans="1:26">
      <c r="A12" s="392">
        <v>2</v>
      </c>
      <c r="B12" s="102"/>
      <c r="C12" s="374" t="str">
        <f>'12'!C12</f>
        <v>LEMAHBANG</v>
      </c>
      <c r="D12" s="424">
        <v>0</v>
      </c>
      <c r="E12" s="424">
        <v>0</v>
      </c>
      <c r="F12" s="424">
        <v>0</v>
      </c>
      <c r="G12" s="424">
        <v>0</v>
      </c>
      <c r="H12" s="424">
        <v>0</v>
      </c>
      <c r="I12" s="424">
        <v>0</v>
      </c>
      <c r="J12" s="424">
        <v>0</v>
      </c>
      <c r="K12" s="424">
        <v>0</v>
      </c>
      <c r="L12" s="424">
        <v>0</v>
      </c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>
      <c r="A13" s="392">
        <v>3</v>
      </c>
      <c r="B13" s="102"/>
      <c r="C13" s="374" t="str">
        <f>'12'!C13</f>
        <v>KARANGBANGUN</v>
      </c>
      <c r="D13" s="424">
        <v>0</v>
      </c>
      <c r="E13" s="424">
        <v>0</v>
      </c>
      <c r="F13" s="424">
        <v>0</v>
      </c>
      <c r="G13" s="424">
        <v>0</v>
      </c>
      <c r="H13" s="424">
        <v>0</v>
      </c>
      <c r="I13" s="424">
        <v>0</v>
      </c>
      <c r="J13" s="424">
        <v>0</v>
      </c>
      <c r="K13" s="424">
        <v>0</v>
      </c>
      <c r="L13" s="424">
        <v>0</v>
      </c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</row>
    <row r="14" spans="1:26">
      <c r="A14" s="392">
        <v>4</v>
      </c>
      <c r="B14" s="102"/>
      <c r="C14" s="374" t="str">
        <f>'12'!C14</f>
        <v>PLOSO</v>
      </c>
      <c r="D14" s="424">
        <v>0</v>
      </c>
      <c r="E14" s="424">
        <v>0</v>
      </c>
      <c r="F14" s="424">
        <v>0</v>
      </c>
      <c r="G14" s="424">
        <v>0</v>
      </c>
      <c r="H14" s="424">
        <v>0</v>
      </c>
      <c r="I14" s="424">
        <v>0</v>
      </c>
      <c r="J14" s="424">
        <v>0</v>
      </c>
      <c r="K14" s="424">
        <v>0</v>
      </c>
      <c r="L14" s="424">
        <v>0</v>
      </c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</row>
    <row r="15" spans="1:26">
      <c r="A15" s="392">
        <v>5</v>
      </c>
      <c r="B15" s="102"/>
      <c r="C15" s="374" t="str">
        <f>'12'!C15</f>
        <v>GIRIWONDO</v>
      </c>
      <c r="D15" s="424">
        <v>0</v>
      </c>
      <c r="E15" s="424">
        <v>0</v>
      </c>
      <c r="F15" s="424">
        <v>0</v>
      </c>
      <c r="G15" s="424">
        <v>0</v>
      </c>
      <c r="H15" s="424">
        <v>0</v>
      </c>
      <c r="I15" s="424">
        <v>0</v>
      </c>
      <c r="J15" s="424">
        <v>0</v>
      </c>
      <c r="K15" s="424">
        <v>0</v>
      </c>
      <c r="L15" s="424">
        <v>0</v>
      </c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</row>
    <row r="16" spans="1:26">
      <c r="A16" s="392">
        <v>6</v>
      </c>
      <c r="B16" s="102"/>
      <c r="C16" s="374" t="str">
        <f>'12'!C16</f>
        <v>KADIPIRO</v>
      </c>
      <c r="D16" s="424">
        <v>0</v>
      </c>
      <c r="E16" s="424">
        <v>0</v>
      </c>
      <c r="F16" s="424">
        <v>0</v>
      </c>
      <c r="G16" s="424">
        <v>0</v>
      </c>
      <c r="H16" s="424">
        <v>0</v>
      </c>
      <c r="I16" s="424">
        <v>0</v>
      </c>
      <c r="J16" s="424">
        <v>0</v>
      </c>
      <c r="K16" s="424">
        <v>0</v>
      </c>
      <c r="L16" s="424">
        <v>0</v>
      </c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</row>
    <row r="17" spans="1:26">
      <c r="A17" s="392">
        <v>7</v>
      </c>
      <c r="B17" s="102"/>
      <c r="C17" s="374" t="str">
        <f>'12'!C17</f>
        <v>JUMANTORO</v>
      </c>
      <c r="D17" s="424">
        <v>0</v>
      </c>
      <c r="E17" s="424">
        <v>0</v>
      </c>
      <c r="F17" s="424">
        <v>0</v>
      </c>
      <c r="G17" s="424">
        <v>0</v>
      </c>
      <c r="H17" s="424">
        <v>0</v>
      </c>
      <c r="I17" s="424">
        <v>0</v>
      </c>
      <c r="J17" s="424">
        <v>0</v>
      </c>
      <c r="K17" s="424">
        <v>0</v>
      </c>
      <c r="L17" s="424">
        <v>0</v>
      </c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</row>
    <row r="18" spans="1:26">
      <c r="A18" s="392">
        <v>8</v>
      </c>
      <c r="B18" s="102"/>
      <c r="C18" s="374" t="str">
        <f>'12'!C18</f>
        <v>KEDAWUNG</v>
      </c>
      <c r="D18" s="424">
        <v>1</v>
      </c>
      <c r="E18" s="424">
        <v>0</v>
      </c>
      <c r="F18" s="424">
        <v>0</v>
      </c>
      <c r="G18" s="424">
        <v>0</v>
      </c>
      <c r="H18" s="424">
        <v>0</v>
      </c>
      <c r="I18" s="424">
        <v>0</v>
      </c>
      <c r="J18" s="424">
        <v>1</v>
      </c>
      <c r="K18" s="424">
        <v>0</v>
      </c>
      <c r="L18" s="424">
        <v>1</v>
      </c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</row>
    <row r="19" spans="1:26">
      <c r="A19" s="392">
        <v>9</v>
      </c>
      <c r="B19" s="102"/>
      <c r="C19" s="374" t="str">
        <f>'12'!C19</f>
        <v>BAKALAN</v>
      </c>
      <c r="D19" s="424">
        <v>0</v>
      </c>
      <c r="E19" s="424">
        <v>0</v>
      </c>
      <c r="F19" s="424">
        <v>0</v>
      </c>
      <c r="G19" s="424">
        <v>0</v>
      </c>
      <c r="H19" s="424">
        <v>0</v>
      </c>
      <c r="I19" s="424">
        <v>0</v>
      </c>
      <c r="J19" s="424">
        <v>0</v>
      </c>
      <c r="K19" s="424">
        <v>0</v>
      </c>
      <c r="L19" s="424">
        <v>0</v>
      </c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</row>
    <row r="20" spans="1:26">
      <c r="A20" s="392">
        <v>10</v>
      </c>
      <c r="B20" s="102"/>
      <c r="C20" s="374" t="str">
        <f>'12'!C20</f>
        <v>JUMAPOLO</v>
      </c>
      <c r="D20" s="424">
        <v>0</v>
      </c>
      <c r="E20" s="424">
        <v>0</v>
      </c>
      <c r="F20" s="424">
        <v>0</v>
      </c>
      <c r="G20" s="424">
        <v>0</v>
      </c>
      <c r="H20" s="424">
        <v>0</v>
      </c>
      <c r="I20" s="424">
        <v>0</v>
      </c>
      <c r="J20" s="424">
        <v>0</v>
      </c>
      <c r="K20" s="424">
        <v>0</v>
      </c>
      <c r="L20" s="424">
        <v>0</v>
      </c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</row>
    <row r="21" spans="1:26" ht="15.75" customHeight="1">
      <c r="A21" s="392">
        <v>11</v>
      </c>
      <c r="B21" s="102"/>
      <c r="C21" s="374" t="str">
        <f>'12'!C21</f>
        <v>KWANGSAN</v>
      </c>
      <c r="D21" s="424">
        <v>0</v>
      </c>
      <c r="E21" s="424">
        <v>0</v>
      </c>
      <c r="F21" s="424">
        <v>0</v>
      </c>
      <c r="G21" s="424">
        <v>0</v>
      </c>
      <c r="H21" s="424">
        <v>0</v>
      </c>
      <c r="I21" s="424">
        <v>0</v>
      </c>
      <c r="J21" s="424">
        <v>0</v>
      </c>
      <c r="K21" s="424">
        <v>0</v>
      </c>
      <c r="L21" s="424">
        <v>0</v>
      </c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</row>
    <row r="22" spans="1:26" ht="15.75" customHeight="1">
      <c r="A22" s="392">
        <v>12</v>
      </c>
      <c r="B22" s="106"/>
      <c r="C22" s="374" t="str">
        <f>'12'!C22</f>
        <v>JATIREJO</v>
      </c>
      <c r="D22" s="424">
        <v>0</v>
      </c>
      <c r="E22" s="424">
        <v>0</v>
      </c>
      <c r="F22" s="424">
        <v>0</v>
      </c>
      <c r="G22" s="424">
        <v>0</v>
      </c>
      <c r="H22" s="424">
        <v>0</v>
      </c>
      <c r="I22" s="424">
        <v>0</v>
      </c>
      <c r="J22" s="424">
        <v>0</v>
      </c>
      <c r="K22" s="424">
        <v>0</v>
      </c>
      <c r="L22" s="424">
        <v>0</v>
      </c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</row>
    <row r="23" spans="1:26" ht="15.75" customHeight="1">
      <c r="A23" s="175"/>
      <c r="B23" s="203"/>
      <c r="C23" s="203"/>
      <c r="D23" s="241"/>
      <c r="E23" s="241"/>
      <c r="F23" s="241"/>
      <c r="G23" s="236"/>
      <c r="H23" s="226"/>
      <c r="I23" s="236"/>
      <c r="J23" s="236"/>
      <c r="K23" s="226"/>
      <c r="L23" s="236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</row>
    <row r="24" spans="1:26" ht="15.75" customHeight="1">
      <c r="A24" s="215" t="s">
        <v>591</v>
      </c>
      <c r="B24" s="296"/>
      <c r="C24" s="754"/>
      <c r="D24" s="217">
        <f t="shared" ref="D24:L24" si="0">SUM(D11:D23)</f>
        <v>1</v>
      </c>
      <c r="E24" s="217">
        <f t="shared" si="0"/>
        <v>0</v>
      </c>
      <c r="F24" s="217">
        <f t="shared" si="0"/>
        <v>0</v>
      </c>
      <c r="G24" s="217">
        <f t="shared" si="0"/>
        <v>0</v>
      </c>
      <c r="H24" s="217">
        <f t="shared" si="0"/>
        <v>0</v>
      </c>
      <c r="I24" s="217">
        <f t="shared" si="0"/>
        <v>0</v>
      </c>
      <c r="J24" s="217">
        <f t="shared" si="0"/>
        <v>1</v>
      </c>
      <c r="K24" s="217">
        <f t="shared" si="0"/>
        <v>0</v>
      </c>
      <c r="L24" s="217">
        <f t="shared" si="0"/>
        <v>1</v>
      </c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</row>
    <row r="25" spans="1:26" ht="15.75" customHeight="1">
      <c r="A25" s="606" t="s">
        <v>1198</v>
      </c>
      <c r="B25" s="762"/>
      <c r="C25" s="762"/>
      <c r="D25" s="763"/>
      <c r="E25" s="764"/>
      <c r="F25" s="764"/>
      <c r="G25" s="764"/>
      <c r="H25" s="764"/>
      <c r="I25" s="764"/>
      <c r="J25" s="765"/>
      <c r="K25" s="766"/>
      <c r="L25" s="745">
        <f>L24/'2'!E27*10000</f>
        <v>0.22340877102835058</v>
      </c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</row>
    <row r="26" spans="1:26" ht="15.75" customHeight="1">
      <c r="A26" s="102"/>
      <c r="B26" s="199"/>
      <c r="C26" s="199"/>
      <c r="D26" s="746"/>
      <c r="E26" s="747"/>
      <c r="F26" s="747"/>
      <c r="G26" s="747"/>
      <c r="H26" s="747"/>
      <c r="I26" s="270"/>
      <c r="J26" s="747"/>
      <c r="K26" s="747"/>
      <c r="L26" s="270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</row>
    <row r="27" spans="1:26" ht="15.75" customHeight="1">
      <c r="A27" s="137" t="s">
        <v>505</v>
      </c>
      <c r="B27" s="102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</row>
    <row r="28" spans="1:26" ht="15.75" customHeight="1">
      <c r="A28" s="102" t="s">
        <v>400</v>
      </c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</row>
    <row r="29" spans="1:26" ht="15.75" customHeight="1">
      <c r="A29" s="102"/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</row>
    <row r="30" spans="1:26" ht="15.75" customHeight="1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</row>
    <row r="31" spans="1:26" ht="15.75" customHeight="1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</row>
    <row r="32" spans="1:26" ht="15.75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</row>
    <row r="33" spans="1:26" ht="15.75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</row>
    <row r="34" spans="1:26" ht="15.7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</row>
    <row r="35" spans="1:26" ht="15.7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 spans="1:26" ht="19.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</row>
    <row r="37" spans="1:26" ht="17.2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</row>
    <row r="38" spans="1:26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</row>
    <row r="39" spans="1:26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</row>
    <row r="40" spans="1:26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</row>
    <row r="41" spans="1:26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</row>
    <row r="42" spans="1:26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</row>
    <row r="43" spans="1:26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 spans="1:26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</row>
    <row r="45" spans="1:26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 spans="1:26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 spans="1:26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26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 spans="1:26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spans="1:26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 spans="1:26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 spans="1:26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 spans="1:26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spans="1:26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 spans="1:26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 spans="1:26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 spans="1:26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spans="1:26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 spans="1:26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 spans="1:26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 spans="1:26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spans="1:26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 spans="1:26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 spans="1:26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 spans="1:26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spans="1:26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 spans="1:26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 spans="1:26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 spans="1:26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 spans="1:26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 spans="1:26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 spans="1:26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 spans="1:26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 spans="1:26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 spans="1:26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 spans="1:26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 spans="1:26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 spans="1:26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 spans="1:26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 spans="1:26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 spans="1:26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 spans="1:26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 spans="1:26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 spans="1:26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 spans="1:26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 spans="1:26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 spans="1:26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 spans="1:26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 spans="1:26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 spans="1:26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 spans="1:26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 spans="1:26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 spans="1:26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 spans="1:2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 spans="1:26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 spans="1:26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 spans="1:26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 spans="1:26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 spans="1:26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 spans="1:26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 spans="1:26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 spans="1:26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 spans="1:26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 spans="1:26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 spans="1:26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 spans="1:26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 spans="1:26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 spans="1:26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 spans="1:26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 spans="1:26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 spans="1:26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 spans="1:26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 spans="1:26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 spans="1:26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 spans="1:26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 spans="1:26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 spans="1:26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 spans="1:26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 spans="1:26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 spans="1:26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 spans="1:26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 spans="1:26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 spans="1:26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 spans="1:26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 spans="1:26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 spans="1:26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 spans="1:26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 spans="1:26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 spans="1:26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 spans="1:26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 spans="1:26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 spans="1:26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 spans="1:26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 spans="1:26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 spans="1:26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 spans="1:26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 spans="1:26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 spans="1:26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 spans="1:26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 spans="1:26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 spans="1:26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 spans="1:26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 spans="1:26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 spans="1:26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 spans="1:26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 spans="1:26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 spans="1:26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 spans="1:26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 spans="1:26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 spans="1:26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 spans="1:26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 spans="1:26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 spans="1:26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 spans="1:26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 spans="1:26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 spans="1:26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 spans="1:26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 spans="1:26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 spans="1:26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 spans="1:26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 spans="1:26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 spans="1:26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 spans="1:26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 spans="1:26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 spans="1:26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 spans="1:26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 spans="1:26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 spans="1:26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 spans="1:26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 spans="1:26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 spans="1:26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 spans="1:26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 spans="1:26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 spans="1:26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 spans="1:26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 spans="1:26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 spans="1:26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 spans="1:26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 spans="1:26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 spans="1:26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 spans="1:26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 spans="1:26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 spans="1:26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 spans="1:26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 spans="1:26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 spans="1:26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 spans="1:26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 spans="1:26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 spans="1:26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 spans="1:26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 spans="1:26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 spans="1:26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 spans="1:26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 spans="1:26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 spans="1:26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 spans="1:26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 spans="1:26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 spans="1:26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 spans="1:26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 spans="1:26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 spans="1:26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 spans="1:26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 spans="1:26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 spans="1:26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 spans="1:26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 spans="1:26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 spans="1:26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 spans="1:26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 spans="1:26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 spans="1:26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 spans="1:26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 spans="1:26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 spans="1:26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 spans="1:26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 spans="1:26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 spans="1:26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</row>
    <row r="222" spans="1:26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</row>
    <row r="223" spans="1:26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</row>
    <row r="224" spans="1:26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</row>
    <row r="225" spans="1:12" ht="15.75" customHeight="1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</row>
    <row r="226" spans="1:12" ht="15.75" customHeight="1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</row>
    <row r="227" spans="1:12" ht="15.75" customHeight="1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</row>
    <row r="228" spans="1:12" ht="15.75" customHeight="1">
      <c r="A228" s="102"/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</row>
    <row r="229" spans="1:12" ht="15.75" customHeight="1">
      <c r="A229" s="102"/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</row>
    <row r="230" spans="1:12" ht="15.75" customHeight="1">
      <c r="A230" s="102"/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</row>
    <row r="231" spans="1:12" ht="15.75" customHeight="1"/>
    <row r="232" spans="1:12" ht="15.75" customHeight="1"/>
    <row r="233" spans="1:12" ht="15.75" customHeight="1"/>
    <row r="234" spans="1:12" ht="15.75" customHeight="1"/>
    <row r="235" spans="1:12" ht="15.75" customHeight="1"/>
    <row r="236" spans="1:12" ht="15.75" customHeight="1"/>
    <row r="237" spans="1:12" ht="15.75" customHeight="1"/>
    <row r="238" spans="1:12" ht="15.75" customHeight="1"/>
    <row r="239" spans="1:12" ht="15.75" customHeight="1"/>
    <row r="240" spans="1:12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">
    <mergeCell ref="A3:L3"/>
    <mergeCell ref="A7:A9"/>
    <mergeCell ref="B7:B9"/>
    <mergeCell ref="C7:C9"/>
    <mergeCell ref="D7:L7"/>
    <mergeCell ref="D8:F8"/>
    <mergeCell ref="G8:I8"/>
    <mergeCell ref="J8:L8"/>
  </mergeCells>
  <printOptions horizontalCentered="1"/>
  <pageMargins left="1.1299999999999999" right="0.97" top="0.9" bottom="0.9" header="0" footer="0"/>
  <pageSetup paperSize="9" orientation="landscape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1000"/>
  <sheetViews>
    <sheetView workbookViewId="0"/>
  </sheetViews>
  <sheetFormatPr defaultColWidth="14.42578125" defaultRowHeight="15" customHeight="1"/>
  <cols>
    <col min="1" max="1" width="5.7109375" customWidth="1"/>
    <col min="2" max="2" width="19.7109375" customWidth="1"/>
    <col min="3" max="3" width="28.5703125" customWidth="1"/>
    <col min="4" max="4" width="15.5703125" customWidth="1"/>
    <col min="5" max="5" width="15.42578125" customWidth="1"/>
    <col min="6" max="6" width="11.28515625" customWidth="1"/>
    <col min="7" max="7" width="15" customWidth="1"/>
    <col min="8" max="8" width="16.7109375" customWidth="1"/>
    <col min="9" max="9" width="15.28515625" customWidth="1"/>
    <col min="10" max="26" width="9.28515625" customWidth="1"/>
  </cols>
  <sheetData>
    <row r="1" spans="1:26" ht="15.75">
      <c r="A1" s="100" t="s">
        <v>1157</v>
      </c>
      <c r="B1" s="199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>
      <c r="A2" s="199" t="s">
        <v>400</v>
      </c>
      <c r="B2" s="199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5.75">
      <c r="A3" s="734" t="s">
        <v>1158</v>
      </c>
      <c r="B3" s="734"/>
      <c r="C3" s="734"/>
      <c r="D3" s="734"/>
      <c r="E3" s="734"/>
      <c r="F3" s="734"/>
      <c r="G3" s="734"/>
      <c r="H3" s="734"/>
      <c r="I3" s="734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15.75">
      <c r="A4" s="101"/>
      <c r="B4" s="101"/>
      <c r="C4" s="101"/>
      <c r="D4" s="101"/>
      <c r="E4" s="139" t="str">
        <f>'1'!$E$5</f>
        <v>KABUPATEN/KOTA</v>
      </c>
      <c r="F4" s="105" t="str">
        <f>'1'!$F$5</f>
        <v>KARANGANYAR</v>
      </c>
      <c r="G4" s="103"/>
      <c r="H4" s="103"/>
      <c r="I4" s="103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5.75">
      <c r="A5" s="101"/>
      <c r="B5" s="101"/>
      <c r="C5" s="101"/>
      <c r="D5" s="101"/>
      <c r="E5" s="139" t="str">
        <f>'1'!$E$6</f>
        <v>TAHUN</v>
      </c>
      <c r="F5" s="105">
        <f>'1'!$F$6</f>
        <v>2023</v>
      </c>
      <c r="G5" s="103"/>
      <c r="H5" s="103"/>
      <c r="I5" s="103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>
      <c r="A6" s="106"/>
      <c r="B6" s="106"/>
      <c r="C6" s="106"/>
      <c r="D6" s="106"/>
      <c r="E6" s="106"/>
      <c r="F6" s="106"/>
      <c r="G6" s="106"/>
      <c r="H6" s="106"/>
      <c r="I6" s="106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15.75">
      <c r="A7" s="1046" t="s">
        <v>4</v>
      </c>
      <c r="B7" s="986" t="s">
        <v>498</v>
      </c>
      <c r="C7" s="986" t="str">
        <f>'12'!C7</f>
        <v>DESA</v>
      </c>
      <c r="D7" s="1009" t="s">
        <v>1159</v>
      </c>
      <c r="E7" s="995"/>
      <c r="F7" s="996"/>
      <c r="G7" s="1009" t="s">
        <v>1160</v>
      </c>
      <c r="H7" s="995"/>
      <c r="I7" s="996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15" customHeight="1">
      <c r="A8" s="1030"/>
      <c r="B8" s="965"/>
      <c r="C8" s="965"/>
      <c r="D8" s="109" t="s">
        <v>3</v>
      </c>
      <c r="E8" s="735">
        <f>F5-1</f>
        <v>2022</v>
      </c>
      <c r="F8" s="736"/>
      <c r="G8" s="737" t="s">
        <v>3</v>
      </c>
      <c r="H8" s="738">
        <f>F5-2</f>
        <v>2021</v>
      </c>
      <c r="I8" s="739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 ht="26.25" customHeight="1">
      <c r="A9" s="1030"/>
      <c r="B9" s="965"/>
      <c r="C9" s="965"/>
      <c r="D9" s="1020" t="s">
        <v>1161</v>
      </c>
      <c r="E9" s="962" t="s">
        <v>1162</v>
      </c>
      <c r="F9" s="962" t="s">
        <v>1163</v>
      </c>
      <c r="G9" s="1020" t="s">
        <v>1164</v>
      </c>
      <c r="H9" s="962" t="s">
        <v>1162</v>
      </c>
      <c r="I9" s="962" t="s">
        <v>1165</v>
      </c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</row>
    <row r="10" spans="1:26" ht="28.5" customHeight="1">
      <c r="A10" s="1030"/>
      <c r="B10" s="965"/>
      <c r="C10" s="965"/>
      <c r="D10" s="971"/>
      <c r="E10" s="955"/>
      <c r="F10" s="955"/>
      <c r="G10" s="971"/>
      <c r="H10" s="955"/>
      <c r="I10" s="955"/>
      <c r="J10" s="102"/>
      <c r="K10" s="102"/>
      <c r="L10" s="102"/>
      <c r="M10" s="102"/>
      <c r="N10" s="102"/>
      <c r="O10" s="102"/>
      <c r="P10" s="102"/>
      <c r="Q10" s="102"/>
      <c r="R10" s="101"/>
      <c r="S10" s="102"/>
      <c r="T10" s="102"/>
      <c r="U10" s="102"/>
      <c r="V10" s="102"/>
      <c r="W10" s="102"/>
      <c r="X10" s="102"/>
      <c r="Y10" s="102"/>
      <c r="Z10" s="102"/>
    </row>
    <row r="11" spans="1:26">
      <c r="A11" s="142">
        <v>1</v>
      </c>
      <c r="B11" s="142">
        <v>2</v>
      </c>
      <c r="C11" s="142">
        <v>3</v>
      </c>
      <c r="D11" s="142">
        <v>4</v>
      </c>
      <c r="E11" s="142">
        <v>5</v>
      </c>
      <c r="F11" s="142">
        <v>6</v>
      </c>
      <c r="G11" s="142">
        <v>7</v>
      </c>
      <c r="H11" s="142">
        <v>8</v>
      </c>
      <c r="I11" s="142">
        <v>9</v>
      </c>
      <c r="J11" s="264"/>
      <c r="K11" s="264"/>
      <c r="L11" s="264"/>
      <c r="M11" s="119"/>
      <c r="N11" s="119"/>
      <c r="O11" s="119"/>
      <c r="P11" s="119"/>
      <c r="Q11" s="119"/>
      <c r="R11" s="119"/>
      <c r="S11" s="119"/>
      <c r="T11" s="119"/>
      <c r="U11" s="119"/>
      <c r="V11" s="119"/>
      <c r="W11" s="119"/>
      <c r="X11" s="119"/>
      <c r="Y11" s="119"/>
      <c r="Z11" s="119"/>
    </row>
    <row r="12" spans="1:26">
      <c r="A12" s="383">
        <v>1</v>
      </c>
      <c r="B12" s="413" t="s">
        <v>500</v>
      </c>
      <c r="C12" s="740" t="str">
        <f>'12'!C11</f>
        <v>PASEBAN</v>
      </c>
      <c r="D12" s="741">
        <v>0</v>
      </c>
      <c r="E12" s="741">
        <v>0</v>
      </c>
      <c r="F12" s="742" t="e">
        <f t="shared" ref="F12:F24" si="0">E12/D12*100</f>
        <v>#DIV/0!</v>
      </c>
      <c r="G12" s="741">
        <v>0</v>
      </c>
      <c r="H12" s="741">
        <v>0</v>
      </c>
      <c r="I12" s="742" t="e">
        <f t="shared" ref="I12:I24" si="1">H12/G12*100</f>
        <v>#DIV/0!</v>
      </c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>
      <c r="A13" s="383">
        <v>2</v>
      </c>
      <c r="B13" s="308"/>
      <c r="C13" s="740" t="str">
        <f>'12'!C12</f>
        <v>LEMAHBANG</v>
      </c>
      <c r="D13" s="741">
        <v>0</v>
      </c>
      <c r="E13" s="741">
        <v>0</v>
      </c>
      <c r="F13" s="742" t="e">
        <f t="shared" si="0"/>
        <v>#DIV/0!</v>
      </c>
      <c r="G13" s="741">
        <v>0</v>
      </c>
      <c r="H13" s="741">
        <v>0</v>
      </c>
      <c r="I13" s="742" t="e">
        <f t="shared" si="1"/>
        <v>#DIV/0!</v>
      </c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</row>
    <row r="14" spans="1:26">
      <c r="A14" s="383">
        <v>3</v>
      </c>
      <c r="B14" s="308"/>
      <c r="C14" s="740" t="str">
        <f>'12'!C13</f>
        <v>KARANGBANGUN</v>
      </c>
      <c r="D14" s="741">
        <v>0</v>
      </c>
      <c r="E14" s="741">
        <v>0</v>
      </c>
      <c r="F14" s="742" t="e">
        <f t="shared" si="0"/>
        <v>#DIV/0!</v>
      </c>
      <c r="G14" s="741">
        <v>0</v>
      </c>
      <c r="H14" s="741">
        <v>0</v>
      </c>
      <c r="I14" s="742" t="e">
        <f t="shared" si="1"/>
        <v>#DIV/0!</v>
      </c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</row>
    <row r="15" spans="1:26">
      <c r="A15" s="383">
        <v>4</v>
      </c>
      <c r="B15" s="308"/>
      <c r="C15" s="740" t="str">
        <f>'12'!C14</f>
        <v>PLOSO</v>
      </c>
      <c r="D15" s="741">
        <v>0</v>
      </c>
      <c r="E15" s="741">
        <v>0</v>
      </c>
      <c r="F15" s="742" t="e">
        <f t="shared" si="0"/>
        <v>#DIV/0!</v>
      </c>
      <c r="G15" s="741">
        <v>0</v>
      </c>
      <c r="H15" s="741">
        <v>0</v>
      </c>
      <c r="I15" s="742" t="e">
        <f t="shared" si="1"/>
        <v>#DIV/0!</v>
      </c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</row>
    <row r="16" spans="1:26">
      <c r="A16" s="383">
        <v>5</v>
      </c>
      <c r="B16" s="308"/>
      <c r="C16" s="740" t="str">
        <f>'12'!C15</f>
        <v>GIRIWONDO</v>
      </c>
      <c r="D16" s="741">
        <v>0</v>
      </c>
      <c r="E16" s="741">
        <v>0</v>
      </c>
      <c r="F16" s="742" t="e">
        <f t="shared" si="0"/>
        <v>#DIV/0!</v>
      </c>
      <c r="G16" s="741">
        <v>0</v>
      </c>
      <c r="H16" s="741">
        <v>0</v>
      </c>
      <c r="I16" s="742" t="e">
        <f t="shared" si="1"/>
        <v>#DIV/0!</v>
      </c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</row>
    <row r="17" spans="1:26">
      <c r="A17" s="383">
        <v>6</v>
      </c>
      <c r="B17" s="308"/>
      <c r="C17" s="740" t="str">
        <f>'12'!C16</f>
        <v>KADIPIRO</v>
      </c>
      <c r="D17" s="741">
        <v>0</v>
      </c>
      <c r="E17" s="741">
        <v>0</v>
      </c>
      <c r="F17" s="742" t="e">
        <f t="shared" si="0"/>
        <v>#DIV/0!</v>
      </c>
      <c r="G17" s="741">
        <v>0</v>
      </c>
      <c r="H17" s="741">
        <v>0</v>
      </c>
      <c r="I17" s="742" t="e">
        <f t="shared" si="1"/>
        <v>#DIV/0!</v>
      </c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</row>
    <row r="18" spans="1:26">
      <c r="A18" s="383">
        <v>7</v>
      </c>
      <c r="B18" s="308"/>
      <c r="C18" s="740" t="str">
        <f>'12'!C17</f>
        <v>JUMANTORO</v>
      </c>
      <c r="D18" s="741">
        <v>0</v>
      </c>
      <c r="E18" s="741">
        <v>0</v>
      </c>
      <c r="F18" s="742" t="e">
        <f t="shared" si="0"/>
        <v>#DIV/0!</v>
      </c>
      <c r="G18" s="741">
        <v>0</v>
      </c>
      <c r="H18" s="741">
        <v>0</v>
      </c>
      <c r="I18" s="742" t="e">
        <f t="shared" si="1"/>
        <v>#DIV/0!</v>
      </c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</row>
    <row r="19" spans="1:26">
      <c r="A19" s="383">
        <v>8</v>
      </c>
      <c r="B19" s="308"/>
      <c r="C19" s="740" t="str">
        <f>'12'!C18</f>
        <v>KEDAWUNG</v>
      </c>
      <c r="D19" s="741">
        <v>0</v>
      </c>
      <c r="E19" s="741">
        <v>0</v>
      </c>
      <c r="F19" s="742" t="e">
        <f t="shared" si="0"/>
        <v>#DIV/0!</v>
      </c>
      <c r="G19" s="741">
        <v>1</v>
      </c>
      <c r="H19" s="741">
        <v>1</v>
      </c>
      <c r="I19" s="742">
        <f t="shared" si="1"/>
        <v>100</v>
      </c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</row>
    <row r="20" spans="1:26">
      <c r="A20" s="383">
        <v>9</v>
      </c>
      <c r="B20" s="308"/>
      <c r="C20" s="740" t="str">
        <f>'12'!C19</f>
        <v>BAKALAN</v>
      </c>
      <c r="D20" s="741">
        <v>0</v>
      </c>
      <c r="E20" s="741">
        <v>0</v>
      </c>
      <c r="F20" s="742" t="e">
        <f t="shared" si="0"/>
        <v>#DIV/0!</v>
      </c>
      <c r="G20" s="741">
        <v>0</v>
      </c>
      <c r="H20" s="741">
        <v>0</v>
      </c>
      <c r="I20" s="742" t="e">
        <f t="shared" si="1"/>
        <v>#DIV/0!</v>
      </c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</row>
    <row r="21" spans="1:26" ht="15.75" customHeight="1">
      <c r="A21" s="383">
        <v>10</v>
      </c>
      <c r="B21" s="308"/>
      <c r="C21" s="740" t="str">
        <f>'12'!C20</f>
        <v>JUMAPOLO</v>
      </c>
      <c r="D21" s="741">
        <v>0</v>
      </c>
      <c r="E21" s="741">
        <v>0</v>
      </c>
      <c r="F21" s="742" t="e">
        <f t="shared" si="0"/>
        <v>#DIV/0!</v>
      </c>
      <c r="G21" s="741">
        <v>0</v>
      </c>
      <c r="H21" s="741">
        <v>0</v>
      </c>
      <c r="I21" s="742" t="e">
        <f t="shared" si="1"/>
        <v>#DIV/0!</v>
      </c>
      <c r="J21" s="102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</row>
    <row r="22" spans="1:26" ht="15.75" customHeight="1">
      <c r="A22" s="383">
        <v>11</v>
      </c>
      <c r="B22" s="308"/>
      <c r="C22" s="740" t="str">
        <f>'12'!C21</f>
        <v>KWANGSAN</v>
      </c>
      <c r="D22" s="741">
        <v>0</v>
      </c>
      <c r="E22" s="741">
        <v>0</v>
      </c>
      <c r="F22" s="742" t="e">
        <f t="shared" si="0"/>
        <v>#DIV/0!</v>
      </c>
      <c r="G22" s="741">
        <v>0</v>
      </c>
      <c r="H22" s="741">
        <v>0</v>
      </c>
      <c r="I22" s="742" t="e">
        <f t="shared" si="1"/>
        <v>#DIV/0!</v>
      </c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</row>
    <row r="23" spans="1:26" ht="15.75" customHeight="1">
      <c r="A23" s="383">
        <v>12</v>
      </c>
      <c r="B23" s="308"/>
      <c r="C23" s="740" t="str">
        <f>'12'!C22</f>
        <v>JATIREJO</v>
      </c>
      <c r="D23" s="741">
        <v>0</v>
      </c>
      <c r="E23" s="741">
        <v>0</v>
      </c>
      <c r="F23" s="742" t="e">
        <f t="shared" si="0"/>
        <v>#DIV/0!</v>
      </c>
      <c r="G23" s="741">
        <v>0</v>
      </c>
      <c r="H23" s="741">
        <v>0</v>
      </c>
      <c r="I23" s="742" t="e">
        <f t="shared" si="1"/>
        <v>#DIV/0!</v>
      </c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</row>
    <row r="24" spans="1:26" ht="15.75" customHeight="1">
      <c r="A24" s="417" t="s">
        <v>591</v>
      </c>
      <c r="B24" s="606"/>
      <c r="C24" s="743"/>
      <c r="D24" s="744">
        <f t="shared" ref="D24:E24" si="2">SUM(D12:D23)</f>
        <v>0</v>
      </c>
      <c r="E24" s="744">
        <f t="shared" si="2"/>
        <v>0</v>
      </c>
      <c r="F24" s="745" t="e">
        <f t="shared" si="0"/>
        <v>#DIV/0!</v>
      </c>
      <c r="G24" s="744">
        <f t="shared" ref="G24:H24" si="3">SUM(G12:G23)</f>
        <v>1</v>
      </c>
      <c r="H24" s="744">
        <f t="shared" si="3"/>
        <v>1</v>
      </c>
      <c r="I24" s="690">
        <f t="shared" si="1"/>
        <v>100</v>
      </c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</row>
    <row r="25" spans="1:26" ht="15.75" customHeight="1">
      <c r="A25" s="102"/>
      <c r="B25" s="199"/>
      <c r="C25" s="199"/>
      <c r="D25" s="746"/>
      <c r="E25" s="747"/>
      <c r="F25" s="747"/>
      <c r="G25" s="748"/>
      <c r="H25" s="748"/>
      <c r="I25" s="270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</row>
    <row r="26" spans="1:26" ht="15.75" customHeight="1">
      <c r="A26" s="137" t="s">
        <v>505</v>
      </c>
      <c r="B26" s="137"/>
      <c r="C26" s="137"/>
      <c r="D26" s="137"/>
      <c r="E26" s="137"/>
      <c r="F26" s="137"/>
      <c r="G26" s="137"/>
      <c r="H26" s="137"/>
      <c r="I26" s="137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</row>
    <row r="27" spans="1:26" ht="15.75" customHeight="1">
      <c r="A27" s="137" t="s">
        <v>1166</v>
      </c>
      <c r="B27" s="137"/>
      <c r="C27" s="137"/>
      <c r="D27" s="137"/>
      <c r="E27" s="137"/>
      <c r="F27" s="137"/>
      <c r="G27" s="137"/>
      <c r="H27" s="137"/>
      <c r="I27" s="137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</row>
    <row r="28" spans="1:26" ht="15.75" customHeight="1">
      <c r="A28" s="137" t="s">
        <v>1167</v>
      </c>
      <c r="B28" s="137" t="s">
        <v>1168</v>
      </c>
      <c r="C28" s="137"/>
      <c r="D28" s="137"/>
      <c r="E28" s="137"/>
      <c r="F28" s="137"/>
      <c r="G28" s="137"/>
      <c r="H28" s="137"/>
      <c r="I28" s="137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</row>
    <row r="29" spans="1:26" ht="15.75" customHeight="1">
      <c r="A29" s="137"/>
      <c r="B29" s="137" t="s">
        <v>1169</v>
      </c>
      <c r="C29" s="137"/>
      <c r="D29" s="137"/>
      <c r="E29" s="137"/>
      <c r="F29" s="137"/>
      <c r="G29" s="137"/>
      <c r="H29" s="137"/>
      <c r="I29" s="137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</row>
    <row r="30" spans="1:26" ht="15.75" customHeight="1">
      <c r="A30" s="137" t="s">
        <v>1170</v>
      </c>
      <c r="B30" s="137" t="s">
        <v>1171</v>
      </c>
      <c r="C30" s="137"/>
      <c r="D30" s="137"/>
      <c r="E30" s="137"/>
      <c r="F30" s="137"/>
      <c r="G30" s="137"/>
      <c r="H30" s="137"/>
      <c r="I30" s="137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</row>
    <row r="31" spans="1:26" ht="15.75" customHeight="1">
      <c r="A31" s="137"/>
      <c r="B31" s="137" t="s">
        <v>1172</v>
      </c>
      <c r="C31" s="137"/>
      <c r="D31" s="137"/>
      <c r="E31" s="137"/>
      <c r="F31" s="137"/>
      <c r="G31" s="137"/>
      <c r="H31" s="137"/>
      <c r="I31" s="137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</row>
    <row r="32" spans="1:26" ht="15.75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</row>
    <row r="33" spans="1:26" ht="15.75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</row>
    <row r="34" spans="1:26" ht="15.7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</row>
    <row r="35" spans="1:26" ht="15.7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 spans="1:26" ht="19.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</row>
    <row r="37" spans="1:26" ht="15.7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</row>
    <row r="38" spans="1:26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747"/>
      <c r="K38" s="747"/>
      <c r="L38" s="270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</row>
    <row r="39" spans="1:26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37"/>
      <c r="K39" s="137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</row>
    <row r="40" spans="1:26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37"/>
      <c r="K40" s="137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</row>
    <row r="41" spans="1:26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37"/>
      <c r="K41" s="137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</row>
    <row r="42" spans="1:26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37"/>
      <c r="K42" s="137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</row>
    <row r="43" spans="1:26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37"/>
      <c r="K43" s="137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 spans="1:26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37"/>
      <c r="K44" s="137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</row>
    <row r="45" spans="1:26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 spans="1:26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 spans="1:26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26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 spans="1:26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spans="1:26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 spans="1:26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 spans="1:26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 spans="1:26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spans="1:26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 spans="1:26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 spans="1:26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 spans="1:26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spans="1:26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 spans="1:26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 spans="1:26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 spans="1:26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spans="1:26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 spans="1:26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 spans="1:26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 spans="1:26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spans="1:26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 spans="1:26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 spans="1:26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 spans="1:26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 spans="1:26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 spans="1:26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 spans="1:26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 spans="1:26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 spans="1:26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 spans="1:26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 spans="1:26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 spans="1:26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 spans="1:26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 spans="1:26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 spans="1:26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 spans="1:26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 spans="1:26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 spans="1:26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 spans="1:26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 spans="1:26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 spans="1:26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 spans="1:26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 spans="1:26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 spans="1:26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 spans="1:26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 spans="1:26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 spans="1:26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 spans="1:26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 spans="1:2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 spans="1:26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 spans="1:26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 spans="1:26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 spans="1:26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 spans="1:26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 spans="1:26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 spans="1:26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 spans="1:26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 spans="1:26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 spans="1:26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 spans="1:26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 spans="1:26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 spans="1:26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 spans="1:26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 spans="1:26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 spans="1:26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 spans="1:26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 spans="1:26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 spans="1:26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 spans="1:26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 spans="1:26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 spans="1:26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 spans="1:26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 spans="1:26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 spans="1:26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 spans="1:26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 spans="1:26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 spans="1:26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 spans="1:26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 spans="1:26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 spans="1:26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 spans="1:26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 spans="1:26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 spans="1:26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 spans="1:26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 spans="1:26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 spans="1:26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 spans="1:26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 spans="1:26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 spans="1:26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 spans="1:26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 spans="1:26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 spans="1:26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 spans="1:26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 spans="1:26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 spans="1:26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 spans="1:26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 spans="1:26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 spans="1:26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 spans="1:26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 spans="1:26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 spans="1:26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 spans="1:26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 spans="1:26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 spans="1:26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 spans="1:26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 spans="1:26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 spans="1:26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 spans="1:26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 spans="1:26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 spans="1:26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 spans="1:26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 spans="1:26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 spans="1:26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 spans="1:26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 spans="1:26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 spans="1:26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 spans="1:26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 spans="1:26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 spans="1:26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 spans="1:26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 spans="1:26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 spans="1:26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 spans="1:26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 spans="1:26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 spans="1:26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 spans="1:26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 spans="1:26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 spans="1:26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 spans="1:26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 spans="1:26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 spans="1:26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 spans="1:26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 spans="1:26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 spans="1:26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 spans="1:26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 spans="1:26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 spans="1:26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 spans="1:26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 spans="1:26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 spans="1:26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 spans="1:26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 spans="1:26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 spans="1:26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 spans="1:26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 spans="1:26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 spans="1:26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 spans="1:26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 spans="1:26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 spans="1:26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 spans="1:26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 spans="1:26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 spans="1:26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 spans="1:26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 spans="1:26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 spans="1:26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 spans="1:26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 spans="1:26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 spans="1:26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 spans="1:26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 spans="1:26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 spans="1:26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 spans="1:26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 spans="1:26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 spans="1:26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 spans="1:26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 spans="1:26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 spans="1:26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 spans="1:26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 spans="1:26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 spans="1:26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 spans="1:26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</row>
    <row r="222" spans="1:26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</row>
    <row r="223" spans="1:26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</row>
    <row r="224" spans="1:26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</row>
    <row r="225" spans="1:26" ht="15.75" customHeight="1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</row>
    <row r="226" spans="1:26" ht="15.75" customHeight="1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</row>
    <row r="227" spans="1:26" ht="15.75" customHeight="1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</row>
    <row r="228" spans="1:26" ht="15.75" customHeight="1">
      <c r="A228" s="102"/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</row>
    <row r="229" spans="1:26" ht="15.75" customHeight="1">
      <c r="A229" s="102"/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</row>
    <row r="230" spans="1:26" ht="15.75" customHeight="1">
      <c r="A230" s="102"/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  <c r="Z230" s="102"/>
    </row>
    <row r="231" spans="1:26" ht="15.75" customHeight="1"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  <c r="Z231" s="102"/>
    </row>
    <row r="232" spans="1:26" ht="15.75" customHeight="1"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2"/>
      <c r="Z232" s="102"/>
    </row>
    <row r="233" spans="1:26" ht="15.75" customHeight="1">
      <c r="B233" s="102"/>
      <c r="C233" s="102"/>
      <c r="D233" s="102"/>
      <c r="E233" s="102"/>
      <c r="F233" s="102"/>
      <c r="G233" s="102"/>
      <c r="H233" s="102"/>
      <c r="I233" s="102"/>
    </row>
    <row r="234" spans="1:26" ht="15.75" customHeight="1">
      <c r="B234" s="102"/>
      <c r="C234" s="102"/>
      <c r="D234" s="102"/>
      <c r="E234" s="102"/>
      <c r="F234" s="102"/>
      <c r="G234" s="102"/>
      <c r="H234" s="102"/>
      <c r="I234" s="102"/>
    </row>
    <row r="235" spans="1:26" ht="15.75" customHeight="1">
      <c r="B235" s="102"/>
      <c r="C235" s="102"/>
      <c r="D235" s="102"/>
      <c r="E235" s="102"/>
      <c r="F235" s="102"/>
      <c r="G235" s="102"/>
      <c r="H235" s="102"/>
      <c r="I235" s="102"/>
    </row>
    <row r="236" spans="1:26" ht="15.75" customHeight="1">
      <c r="B236" s="102"/>
      <c r="C236" s="102"/>
      <c r="D236" s="102"/>
      <c r="E236" s="102"/>
      <c r="F236" s="102"/>
      <c r="G236" s="102"/>
      <c r="H236" s="102"/>
      <c r="I236" s="102"/>
    </row>
    <row r="237" spans="1:26" ht="15.75" customHeight="1">
      <c r="B237" s="102"/>
      <c r="C237" s="102"/>
      <c r="D237" s="102"/>
      <c r="E237" s="102"/>
      <c r="F237" s="102"/>
      <c r="G237" s="102"/>
      <c r="H237" s="102"/>
      <c r="I237" s="102"/>
    </row>
    <row r="238" spans="1:26" ht="15.75" customHeight="1">
      <c r="B238" s="102"/>
      <c r="C238" s="102"/>
      <c r="D238" s="102"/>
      <c r="E238" s="102"/>
      <c r="F238" s="102"/>
      <c r="G238" s="102"/>
      <c r="H238" s="102"/>
      <c r="I238" s="102"/>
    </row>
    <row r="239" spans="1:26" ht="15.75" customHeight="1">
      <c r="B239" s="102"/>
      <c r="C239" s="102"/>
      <c r="D239" s="102"/>
      <c r="E239" s="102"/>
      <c r="F239" s="102"/>
      <c r="G239" s="102"/>
      <c r="H239" s="102"/>
      <c r="I239" s="102"/>
    </row>
    <row r="240" spans="1:26" ht="15.75" customHeight="1">
      <c r="B240" s="102"/>
      <c r="C240" s="102"/>
      <c r="D240" s="102"/>
      <c r="E240" s="102"/>
      <c r="F240" s="102"/>
      <c r="G240" s="102"/>
      <c r="H240" s="102"/>
      <c r="I240" s="102"/>
    </row>
    <row r="241" spans="2:9" ht="15.75" customHeight="1">
      <c r="B241" s="102"/>
      <c r="C241" s="102"/>
      <c r="D241" s="102"/>
      <c r="E241" s="102"/>
      <c r="F241" s="102"/>
      <c r="G241" s="102"/>
      <c r="H241" s="102"/>
      <c r="I241" s="102"/>
    </row>
    <row r="242" spans="2:9" ht="15.75" customHeight="1"/>
    <row r="243" spans="2:9" ht="15.75" customHeight="1"/>
    <row r="244" spans="2:9" ht="15.75" customHeight="1"/>
    <row r="245" spans="2:9" ht="15.75" customHeight="1"/>
    <row r="246" spans="2:9" ht="15.75" customHeight="1"/>
    <row r="247" spans="2:9" ht="15.75" customHeight="1"/>
    <row r="248" spans="2:9" ht="15.75" customHeight="1"/>
    <row r="249" spans="2:9" ht="15.75" customHeight="1"/>
    <row r="250" spans="2:9" ht="15.75" customHeight="1"/>
    <row r="251" spans="2:9" ht="15.75" customHeight="1"/>
    <row r="252" spans="2:9" ht="15.75" customHeight="1"/>
    <row r="253" spans="2:9" ht="15.75" customHeight="1"/>
    <row r="254" spans="2:9" ht="15.75" customHeight="1"/>
    <row r="255" spans="2:9" ht="15.75" customHeight="1"/>
    <row r="256" spans="2: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1">
    <mergeCell ref="F9:F10"/>
    <mergeCell ref="G9:G10"/>
    <mergeCell ref="H9:H10"/>
    <mergeCell ref="I9:I10"/>
    <mergeCell ref="A7:A10"/>
    <mergeCell ref="B7:B10"/>
    <mergeCell ref="C7:C10"/>
    <mergeCell ref="D7:F7"/>
    <mergeCell ref="G7:I7"/>
    <mergeCell ref="D9:D10"/>
    <mergeCell ref="E9:E10"/>
  </mergeCells>
  <printOptions horizontalCentered="1"/>
  <pageMargins left="1.1000000000000001" right="0.84" top="1.1399999999999999" bottom="0.9" header="0" footer="0"/>
  <pageSetup paperSize="9" orientation="landscape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1000"/>
  <sheetViews>
    <sheetView workbookViewId="0">
      <selection activeCell="E22" sqref="E22"/>
    </sheetView>
  </sheetViews>
  <sheetFormatPr defaultColWidth="14.42578125" defaultRowHeight="15" customHeight="1"/>
  <cols>
    <col min="1" max="1" width="5.7109375" customWidth="1"/>
    <col min="2" max="2" width="22.28515625" customWidth="1"/>
    <col min="3" max="3" width="27.28515625" customWidth="1"/>
    <col min="4" max="4" width="21.28515625" customWidth="1"/>
    <col min="5" max="5" width="20.28515625" customWidth="1"/>
    <col min="6" max="6" width="14.42578125" customWidth="1"/>
    <col min="7" max="8" width="11.7109375" customWidth="1"/>
    <col min="9" max="9" width="16.7109375" customWidth="1"/>
    <col min="10" max="12" width="12.42578125" customWidth="1"/>
    <col min="13" max="13" width="17" customWidth="1"/>
    <col min="14" max="22" width="10.7109375" customWidth="1"/>
    <col min="23" max="25" width="12.7109375" customWidth="1"/>
  </cols>
  <sheetData>
    <row r="1" spans="1:26" ht="15.75">
      <c r="A1" s="100" t="s">
        <v>1199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5.75">
      <c r="A3" s="1033" t="s">
        <v>1200</v>
      </c>
      <c r="B3" s="953"/>
      <c r="C3" s="953"/>
      <c r="D3" s="953"/>
      <c r="E3" s="953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15.75">
      <c r="A4" s="101"/>
      <c r="B4" s="101"/>
      <c r="C4" s="139" t="str">
        <f>'1'!$E$5</f>
        <v>KABUPATEN/KOTA</v>
      </c>
      <c r="D4" s="105" t="str">
        <f>'1'!$F$5</f>
        <v>KARANGANYAR</v>
      </c>
      <c r="E4" s="101"/>
      <c r="F4" s="102"/>
      <c r="G4" s="102"/>
      <c r="H4" s="102"/>
      <c r="I4" s="102"/>
      <c r="J4" s="102"/>
      <c r="K4" s="440"/>
      <c r="L4" s="440"/>
      <c r="M4" s="440"/>
      <c r="N4" s="199"/>
      <c r="O4" s="199"/>
      <c r="P4" s="199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5.75">
      <c r="A5" s="101"/>
      <c r="B5" s="101"/>
      <c r="C5" s="139" t="str">
        <f>'1'!$E$6</f>
        <v>TAHUN</v>
      </c>
      <c r="D5" s="105">
        <f>'1'!$F$6</f>
        <v>2023</v>
      </c>
      <c r="E5" s="101"/>
      <c r="F5" s="102"/>
      <c r="G5" s="102"/>
      <c r="H5" s="102"/>
      <c r="I5" s="102"/>
      <c r="J5" s="102"/>
      <c r="K5" s="440"/>
      <c r="L5" s="440"/>
      <c r="M5" s="440"/>
      <c r="N5" s="199"/>
      <c r="O5" s="199"/>
      <c r="P5" s="199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>
      <c r="A6" s="169"/>
      <c r="B6" s="169"/>
      <c r="C6" s="169"/>
      <c r="D6" s="169"/>
      <c r="E6" s="169"/>
      <c r="F6" s="162"/>
      <c r="G6" s="162"/>
      <c r="H6" s="162"/>
      <c r="I6" s="16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42.75" customHeight="1">
      <c r="A7" s="114" t="s">
        <v>4</v>
      </c>
      <c r="B7" s="114" t="s">
        <v>498</v>
      </c>
      <c r="C7" s="114" t="str">
        <f>'12'!C7</f>
        <v>DESA</v>
      </c>
      <c r="D7" s="172" t="s">
        <v>1201</v>
      </c>
      <c r="E7" s="172" t="s">
        <v>1202</v>
      </c>
      <c r="F7" s="7"/>
      <c r="G7" s="1059"/>
      <c r="H7" s="953"/>
      <c r="I7" s="953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02"/>
      <c r="X7" s="102"/>
      <c r="Y7" s="102"/>
      <c r="Z7" s="102"/>
    </row>
    <row r="8" spans="1:26" ht="14.25" customHeight="1">
      <c r="A8" s="115">
        <v>1</v>
      </c>
      <c r="B8" s="143">
        <v>2</v>
      </c>
      <c r="C8" s="142">
        <v>3</v>
      </c>
      <c r="D8" s="116">
        <v>4</v>
      </c>
      <c r="E8" s="115">
        <v>5</v>
      </c>
      <c r="F8" s="767"/>
      <c r="G8" s="768"/>
      <c r="H8" s="768"/>
      <c r="I8" s="768"/>
      <c r="J8" s="768"/>
      <c r="K8" s="768"/>
      <c r="L8" s="768"/>
      <c r="M8" s="768"/>
      <c r="N8" s="768"/>
      <c r="O8" s="768"/>
      <c r="P8" s="768"/>
      <c r="Q8" s="768"/>
      <c r="R8" s="768"/>
      <c r="S8" s="768"/>
      <c r="T8" s="768"/>
      <c r="U8" s="768"/>
      <c r="V8" s="264"/>
      <c r="W8" s="768"/>
      <c r="X8" s="768"/>
      <c r="Y8" s="768"/>
      <c r="Z8" s="768"/>
    </row>
    <row r="9" spans="1:26">
      <c r="A9" s="487">
        <v>1</v>
      </c>
      <c r="B9" s="416" t="str">
        <f>'9'!B9</f>
        <v>JUMAPOLO</v>
      </c>
      <c r="C9" s="934" t="str">
        <f>'29'!C11</f>
        <v>PASEBAN</v>
      </c>
      <c r="D9" s="936">
        <v>601</v>
      </c>
      <c r="E9" s="935">
        <v>0</v>
      </c>
      <c r="F9" s="102"/>
      <c r="G9" s="164"/>
      <c r="H9" s="164"/>
      <c r="I9" s="164"/>
      <c r="J9" s="164"/>
      <c r="K9" s="164"/>
      <c r="L9" s="164"/>
      <c r="M9" s="164"/>
      <c r="N9" s="164"/>
      <c r="O9" s="164"/>
      <c r="P9" s="164"/>
      <c r="Q9" s="164"/>
      <c r="R9" s="164"/>
      <c r="S9" s="164"/>
      <c r="T9" s="102"/>
      <c r="U9" s="164"/>
      <c r="V9" s="769"/>
      <c r="W9" s="164"/>
      <c r="X9" s="164"/>
      <c r="Y9" s="164"/>
      <c r="Z9" s="164"/>
    </row>
    <row r="10" spans="1:26">
      <c r="A10" s="487">
        <v>2</v>
      </c>
      <c r="B10" s="416"/>
      <c r="C10" s="934" t="str">
        <f>'29'!C12</f>
        <v>LEMAHBANG</v>
      </c>
      <c r="D10" s="936">
        <v>657</v>
      </c>
      <c r="E10" s="935">
        <v>0</v>
      </c>
      <c r="F10" s="102"/>
      <c r="G10" s="164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02"/>
      <c r="U10" s="164"/>
      <c r="V10" s="769"/>
      <c r="W10" s="164"/>
      <c r="X10" s="164"/>
      <c r="Y10" s="164"/>
      <c r="Z10" s="164"/>
    </row>
    <row r="11" spans="1:26">
      <c r="A11" s="487">
        <v>3</v>
      </c>
      <c r="B11" s="416"/>
      <c r="C11" s="934" t="str">
        <f>'29'!C13</f>
        <v>KARANGBANGUN</v>
      </c>
      <c r="D11" s="936">
        <v>829</v>
      </c>
      <c r="E11" s="935">
        <v>0</v>
      </c>
      <c r="F11" s="102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02"/>
      <c r="U11" s="164"/>
      <c r="V11" s="769"/>
      <c r="W11" s="164"/>
      <c r="X11" s="164"/>
      <c r="Y11" s="164"/>
      <c r="Z11" s="164"/>
    </row>
    <row r="12" spans="1:26">
      <c r="A12" s="487">
        <v>4</v>
      </c>
      <c r="B12" s="416"/>
      <c r="C12" s="934" t="str">
        <f>'29'!C14</f>
        <v>PLOSO</v>
      </c>
      <c r="D12" s="936">
        <v>847</v>
      </c>
      <c r="E12" s="935">
        <v>0</v>
      </c>
      <c r="F12" s="102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02"/>
      <c r="U12" s="164"/>
      <c r="V12" s="769"/>
      <c r="W12" s="164"/>
      <c r="X12" s="164"/>
      <c r="Y12" s="164"/>
      <c r="Z12" s="164"/>
    </row>
    <row r="13" spans="1:26">
      <c r="A13" s="487">
        <v>5</v>
      </c>
      <c r="B13" s="416"/>
      <c r="C13" s="934" t="str">
        <f>'29'!C15</f>
        <v>GIRIWONDO</v>
      </c>
      <c r="D13" s="936">
        <v>674</v>
      </c>
      <c r="E13" s="935">
        <v>0</v>
      </c>
      <c r="F13" s="102"/>
      <c r="G13" s="164"/>
      <c r="H13" s="164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02"/>
      <c r="U13" s="164"/>
      <c r="V13" s="769"/>
      <c r="W13" s="164"/>
      <c r="X13" s="164"/>
      <c r="Y13" s="164"/>
      <c r="Z13" s="164"/>
    </row>
    <row r="14" spans="1:26">
      <c r="A14" s="487">
        <v>6</v>
      </c>
      <c r="B14" s="416"/>
      <c r="C14" s="934" t="str">
        <f>'29'!C16</f>
        <v>KADIPIRO</v>
      </c>
      <c r="D14" s="936">
        <v>630</v>
      </c>
      <c r="E14" s="935">
        <v>0</v>
      </c>
      <c r="F14" s="102"/>
      <c r="G14" s="164"/>
      <c r="H14" s="164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02"/>
      <c r="U14" s="164"/>
      <c r="V14" s="769"/>
      <c r="W14" s="164"/>
      <c r="X14" s="164"/>
      <c r="Y14" s="164"/>
      <c r="Z14" s="164"/>
    </row>
    <row r="15" spans="1:26">
      <c r="A15" s="487">
        <v>7</v>
      </c>
      <c r="B15" s="416"/>
      <c r="C15" s="934" t="str">
        <f>'29'!C17</f>
        <v>JUMANTORO</v>
      </c>
      <c r="D15" s="936">
        <v>728</v>
      </c>
      <c r="E15" s="935">
        <v>1</v>
      </c>
      <c r="F15" s="102"/>
      <c r="G15" s="164"/>
      <c r="H15" s="164"/>
      <c r="I15" s="164"/>
      <c r="J15" s="164"/>
      <c r="K15" s="164"/>
      <c r="L15" s="164"/>
      <c r="M15" s="164"/>
      <c r="N15" s="164"/>
      <c r="O15" s="164"/>
      <c r="P15" s="164"/>
      <c r="Q15" s="164"/>
      <c r="R15" s="164"/>
      <c r="S15" s="164"/>
      <c r="T15" s="102"/>
      <c r="U15" s="164"/>
      <c r="V15" s="769"/>
      <c r="W15" s="164"/>
      <c r="X15" s="164"/>
      <c r="Y15" s="164"/>
      <c r="Z15" s="164"/>
    </row>
    <row r="16" spans="1:26">
      <c r="A16" s="487">
        <v>8</v>
      </c>
      <c r="B16" s="416"/>
      <c r="C16" s="934" t="str">
        <f>'29'!C18</f>
        <v>KEDAWUNG</v>
      </c>
      <c r="D16" s="936">
        <v>763</v>
      </c>
      <c r="E16" s="935">
        <v>0</v>
      </c>
      <c r="F16" s="102"/>
      <c r="G16" s="164"/>
      <c r="H16" s="164"/>
      <c r="I16" s="164"/>
      <c r="J16" s="164"/>
      <c r="K16" s="164"/>
      <c r="L16" s="164"/>
      <c r="M16" s="164"/>
      <c r="N16" s="164"/>
      <c r="O16" s="164"/>
      <c r="P16" s="164"/>
      <c r="Q16" s="164"/>
      <c r="R16" s="164"/>
      <c r="S16" s="164"/>
      <c r="T16" s="102"/>
      <c r="U16" s="164"/>
      <c r="V16" s="769"/>
      <c r="W16" s="164"/>
      <c r="X16" s="164"/>
      <c r="Y16" s="164"/>
      <c r="Z16" s="164"/>
    </row>
    <row r="17" spans="1:26">
      <c r="A17" s="487">
        <v>9</v>
      </c>
      <c r="B17" s="416"/>
      <c r="C17" s="934" t="str">
        <f>'29'!C19</f>
        <v>BAKALAN</v>
      </c>
      <c r="D17" s="936">
        <v>804</v>
      </c>
      <c r="E17" s="935">
        <v>0</v>
      </c>
      <c r="F17" s="102"/>
      <c r="G17" s="164"/>
      <c r="H17" s="164"/>
      <c r="I17" s="164"/>
      <c r="J17" s="164"/>
      <c r="K17" s="164"/>
      <c r="L17" s="164"/>
      <c r="M17" s="164"/>
      <c r="N17" s="164"/>
      <c r="O17" s="164"/>
      <c r="P17" s="164"/>
      <c r="Q17" s="164"/>
      <c r="R17" s="164"/>
      <c r="S17" s="164"/>
      <c r="T17" s="102"/>
      <c r="U17" s="164"/>
      <c r="V17" s="769"/>
      <c r="W17" s="164"/>
      <c r="X17" s="164"/>
      <c r="Y17" s="164"/>
      <c r="Z17" s="164"/>
    </row>
    <row r="18" spans="1:26">
      <c r="A18" s="487">
        <v>10</v>
      </c>
      <c r="B18" s="416"/>
      <c r="C18" s="934" t="str">
        <f>'29'!C20</f>
        <v>JUMAPOLO</v>
      </c>
      <c r="D18" s="936">
        <v>824</v>
      </c>
      <c r="E18" s="935">
        <v>0</v>
      </c>
      <c r="F18" s="102"/>
      <c r="G18" s="164"/>
      <c r="H18" s="164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02"/>
      <c r="U18" s="164"/>
      <c r="V18" s="769"/>
      <c r="W18" s="164"/>
      <c r="X18" s="164"/>
      <c r="Y18" s="164"/>
      <c r="Z18" s="164"/>
    </row>
    <row r="19" spans="1:26">
      <c r="A19" s="487">
        <v>11</v>
      </c>
      <c r="B19" s="416"/>
      <c r="C19" s="934" t="str">
        <f>'29'!C21</f>
        <v>KWANGSAN</v>
      </c>
      <c r="D19" s="936">
        <v>1221</v>
      </c>
      <c r="E19" s="935">
        <v>0</v>
      </c>
      <c r="F19" s="102"/>
      <c r="G19" s="164"/>
      <c r="H19" s="164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02"/>
      <c r="U19" s="164"/>
      <c r="V19" s="769"/>
      <c r="W19" s="164"/>
      <c r="X19" s="164"/>
      <c r="Y19" s="164"/>
      <c r="Z19" s="164"/>
    </row>
    <row r="20" spans="1:26">
      <c r="A20" s="487">
        <v>12</v>
      </c>
      <c r="B20" s="503"/>
      <c r="C20" s="934" t="str">
        <f>'29'!C22</f>
        <v>JATIREJO</v>
      </c>
      <c r="D20" s="936">
        <v>715</v>
      </c>
      <c r="E20" s="935">
        <v>1</v>
      </c>
      <c r="F20" s="102"/>
      <c r="G20" s="164"/>
      <c r="H20" s="164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02"/>
      <c r="U20" s="164"/>
      <c r="V20" s="769"/>
      <c r="W20" s="164"/>
      <c r="X20" s="164"/>
      <c r="Y20" s="164"/>
      <c r="Z20" s="164"/>
    </row>
    <row r="21" spans="1:26" ht="15.75" customHeight="1">
      <c r="A21" s="296" t="s">
        <v>591</v>
      </c>
      <c r="B21" s="660"/>
      <c r="C21" s="661"/>
      <c r="D21" s="733">
        <f>SUM(D9:D20)</f>
        <v>9293</v>
      </c>
      <c r="E21" s="770">
        <v>2</v>
      </c>
      <c r="F21" s="102"/>
      <c r="G21" s="164"/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02"/>
      <c r="U21" s="164"/>
      <c r="V21" s="769"/>
      <c r="W21" s="164"/>
      <c r="X21" s="164"/>
      <c r="Y21" s="164"/>
      <c r="Z21" s="164"/>
    </row>
    <row r="22" spans="1:26" ht="15.75" customHeight="1">
      <c r="A22" s="606" t="s">
        <v>1203</v>
      </c>
      <c r="B22" s="628"/>
      <c r="C22" s="628"/>
      <c r="D22" s="159"/>
      <c r="E22" s="771">
        <f>E21/D21*100000</f>
        <v>21.521575379317767</v>
      </c>
      <c r="F22" s="102"/>
      <c r="G22" s="164"/>
      <c r="H22" s="164"/>
      <c r="I22" s="164"/>
      <c r="J22" s="164"/>
      <c r="K22" s="164"/>
      <c r="L22" s="164"/>
      <c r="M22" s="164"/>
      <c r="N22" s="164"/>
      <c r="O22" s="164"/>
      <c r="P22" s="164"/>
      <c r="Q22" s="164"/>
      <c r="R22" s="164"/>
      <c r="S22" s="164"/>
      <c r="T22" s="102"/>
      <c r="U22" s="164"/>
      <c r="V22" s="769"/>
      <c r="W22" s="164"/>
      <c r="X22" s="164"/>
      <c r="Y22" s="164"/>
      <c r="Z22" s="164"/>
    </row>
    <row r="23" spans="1:26" ht="15.75" customHeight="1">
      <c r="A23" s="163"/>
      <c r="B23" s="772"/>
      <c r="C23" s="772"/>
      <c r="D23" s="772"/>
      <c r="E23" s="772"/>
      <c r="F23" s="102"/>
      <c r="G23" s="164"/>
      <c r="H23" s="164"/>
      <c r="I23" s="164"/>
      <c r="J23" s="164"/>
      <c r="K23" s="164"/>
      <c r="L23" s="164"/>
      <c r="M23" s="164"/>
      <c r="N23" s="164"/>
      <c r="O23" s="164"/>
      <c r="P23" s="164"/>
      <c r="Q23" s="164"/>
      <c r="R23" s="164"/>
      <c r="S23" s="164"/>
      <c r="T23" s="102"/>
      <c r="U23" s="164"/>
      <c r="V23" s="769"/>
      <c r="W23" s="164"/>
      <c r="X23" s="164"/>
      <c r="Y23" s="164"/>
      <c r="Z23" s="164"/>
    </row>
    <row r="24" spans="1:26" ht="15.75" customHeight="1">
      <c r="A24" s="137" t="s">
        <v>505</v>
      </c>
      <c r="B24" s="137"/>
      <c r="C24" s="137"/>
      <c r="D24" s="137"/>
      <c r="E24" s="137"/>
      <c r="F24" s="102"/>
      <c r="G24" s="164"/>
      <c r="H24" s="164"/>
      <c r="I24" s="164"/>
      <c r="J24" s="164"/>
      <c r="K24" s="164"/>
      <c r="L24" s="164"/>
      <c r="M24" s="164"/>
      <c r="N24" s="164"/>
      <c r="O24" s="164"/>
      <c r="P24" s="164"/>
      <c r="Q24" s="164"/>
      <c r="R24" s="164"/>
      <c r="S24" s="164"/>
      <c r="T24" s="102"/>
      <c r="U24" s="164"/>
      <c r="V24" s="769"/>
      <c r="W24" s="164"/>
      <c r="X24" s="164"/>
      <c r="Y24" s="164"/>
      <c r="Z24" s="164"/>
    </row>
    <row r="25" spans="1:26" ht="15.75" customHeight="1">
      <c r="A25" s="137" t="s">
        <v>1204</v>
      </c>
      <c r="B25" s="137"/>
      <c r="C25" s="137"/>
      <c r="D25" s="137"/>
      <c r="E25" s="137"/>
      <c r="F25" s="102"/>
      <c r="G25" s="164"/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02"/>
      <c r="U25" s="164"/>
      <c r="V25" s="769"/>
      <c r="W25" s="164"/>
      <c r="X25" s="164"/>
      <c r="Y25" s="164"/>
      <c r="Z25" s="164"/>
    </row>
    <row r="26" spans="1:26" ht="15.75" customHeight="1">
      <c r="A26" s="102"/>
      <c r="B26" s="102"/>
      <c r="C26" s="102"/>
      <c r="D26" s="102"/>
      <c r="E26" s="102"/>
      <c r="F26" s="102"/>
      <c r="G26" s="164"/>
      <c r="H26" s="164"/>
      <c r="I26" s="164"/>
      <c r="J26" s="164"/>
      <c r="K26" s="164"/>
      <c r="L26" s="164"/>
      <c r="M26" s="164"/>
      <c r="N26" s="164"/>
      <c r="O26" s="164"/>
      <c r="P26" s="164"/>
      <c r="Q26" s="164"/>
      <c r="R26" s="164"/>
      <c r="S26" s="164"/>
      <c r="T26" s="102"/>
      <c r="U26" s="164"/>
      <c r="V26" s="769"/>
      <c r="W26" s="164"/>
      <c r="X26" s="164"/>
      <c r="Y26" s="164"/>
      <c r="Z26" s="164"/>
    </row>
    <row r="27" spans="1:26" ht="15.75" customHeight="1">
      <c r="A27" s="102"/>
      <c r="B27" s="102"/>
      <c r="C27" s="102"/>
      <c r="D27" s="102"/>
      <c r="E27" s="102"/>
      <c r="F27" s="102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02"/>
      <c r="U27" s="164"/>
      <c r="V27" s="769"/>
      <c r="W27" s="164"/>
      <c r="X27" s="164"/>
      <c r="Y27" s="164"/>
      <c r="Z27" s="164"/>
    </row>
    <row r="28" spans="1:26" ht="15.75" customHeight="1">
      <c r="A28" s="102"/>
      <c r="B28" s="102"/>
      <c r="C28" s="102"/>
      <c r="D28" s="102"/>
      <c r="E28" s="773"/>
      <c r="F28" s="102"/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02"/>
      <c r="U28" s="164"/>
      <c r="V28" s="769"/>
      <c r="W28" s="164"/>
      <c r="X28" s="164"/>
      <c r="Y28" s="164"/>
      <c r="Z28" s="164"/>
    </row>
    <row r="29" spans="1:26" ht="15.75" customHeight="1">
      <c r="A29" s="102"/>
      <c r="B29" s="102"/>
      <c r="C29" s="102"/>
      <c r="D29" s="102"/>
      <c r="E29" s="102"/>
      <c r="F29" s="102"/>
      <c r="G29" s="164"/>
      <c r="H29" s="164"/>
      <c r="I29" s="164"/>
      <c r="J29" s="164"/>
      <c r="K29" s="164"/>
      <c r="L29" s="164"/>
      <c r="M29" s="164"/>
      <c r="N29" s="164"/>
      <c r="O29" s="164"/>
      <c r="P29" s="164"/>
      <c r="Q29" s="164"/>
      <c r="R29" s="164"/>
      <c r="S29" s="164"/>
      <c r="T29" s="102"/>
      <c r="U29" s="164"/>
      <c r="V29" s="769"/>
      <c r="W29" s="164"/>
      <c r="X29" s="164"/>
      <c r="Y29" s="164"/>
      <c r="Z29" s="164"/>
    </row>
    <row r="30" spans="1:26" ht="15.75" customHeight="1">
      <c r="A30" s="102"/>
      <c r="B30" s="102"/>
      <c r="C30" s="102"/>
      <c r="D30" s="102"/>
      <c r="E30" s="102"/>
      <c r="F30" s="102"/>
      <c r="G30" s="164"/>
      <c r="H30" s="164"/>
      <c r="I30" s="164"/>
      <c r="J30" s="164"/>
      <c r="K30" s="164"/>
      <c r="L30" s="164"/>
      <c r="M30" s="164"/>
      <c r="N30" s="164"/>
      <c r="O30" s="164"/>
      <c r="P30" s="164"/>
      <c r="Q30" s="164"/>
      <c r="R30" s="164"/>
      <c r="S30" s="164"/>
      <c r="T30" s="102"/>
      <c r="U30" s="164"/>
      <c r="V30" s="769"/>
      <c r="W30" s="164"/>
      <c r="X30" s="164"/>
      <c r="Y30" s="164"/>
      <c r="Z30" s="164"/>
    </row>
    <row r="31" spans="1:26" ht="15.75" customHeight="1">
      <c r="A31" s="102"/>
      <c r="B31" s="102"/>
      <c r="C31" s="102"/>
      <c r="D31" s="102"/>
      <c r="E31" s="102"/>
      <c r="F31" s="102"/>
      <c r="G31" s="164"/>
      <c r="H31" s="164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02"/>
      <c r="U31" s="164"/>
      <c r="V31" s="769"/>
      <c r="W31" s="164"/>
      <c r="X31" s="164"/>
      <c r="Y31" s="164"/>
      <c r="Z31" s="164"/>
    </row>
    <row r="32" spans="1:26" ht="15.75" customHeight="1">
      <c r="A32" s="102"/>
      <c r="B32" s="102"/>
      <c r="C32" s="102"/>
      <c r="D32" s="102"/>
      <c r="E32" s="102"/>
      <c r="F32" s="102"/>
      <c r="G32" s="164"/>
      <c r="H32" s="164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02"/>
      <c r="U32" s="164"/>
      <c r="V32" s="769"/>
      <c r="W32" s="164"/>
      <c r="X32" s="164"/>
      <c r="Y32" s="164"/>
      <c r="Z32" s="164"/>
    </row>
    <row r="33" spans="1:26" ht="15.75" customHeight="1">
      <c r="A33" s="102"/>
      <c r="B33" s="102"/>
      <c r="C33" s="102"/>
      <c r="D33" s="102"/>
      <c r="E33" s="102"/>
      <c r="F33" s="283"/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02"/>
      <c r="U33" s="164"/>
      <c r="V33" s="769"/>
      <c r="W33" s="164"/>
      <c r="X33" s="164"/>
      <c r="Y33" s="164"/>
      <c r="Z33" s="164"/>
    </row>
    <row r="34" spans="1:26" ht="15.75" customHeight="1">
      <c r="A34" s="102"/>
      <c r="B34" s="102"/>
      <c r="C34" s="102"/>
      <c r="D34" s="102"/>
      <c r="E34" s="102"/>
      <c r="F34" s="283"/>
      <c r="G34" s="164"/>
      <c r="H34" s="164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02"/>
      <c r="U34" s="164"/>
      <c r="V34" s="769"/>
      <c r="W34" s="164"/>
      <c r="X34" s="164"/>
      <c r="Y34" s="164"/>
      <c r="Z34" s="164"/>
    </row>
    <row r="35" spans="1:26" ht="15.75" customHeight="1">
      <c r="A35" s="102"/>
      <c r="B35" s="102"/>
      <c r="C35" s="102"/>
      <c r="D35" s="102"/>
      <c r="E35" s="102"/>
      <c r="F35" s="774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 spans="1:26" ht="15.7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</row>
    <row r="37" spans="1:26" ht="15.7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</row>
    <row r="38" spans="1:26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</row>
    <row r="39" spans="1:26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</row>
    <row r="40" spans="1:26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</row>
    <row r="41" spans="1:26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</row>
    <row r="42" spans="1:26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</row>
    <row r="43" spans="1:26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 spans="1:26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</row>
    <row r="45" spans="1:26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 spans="1:26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 spans="1:26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26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 spans="1:26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spans="1:26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 spans="1:26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 spans="1:26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 spans="1:26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spans="1:26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 spans="1:26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 spans="1:26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 spans="1:26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spans="1:26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 spans="1:26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 spans="1:26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 spans="1:26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spans="1:26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 spans="1:26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 spans="1:26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 spans="1:26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spans="1:26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 spans="1:26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 spans="1:26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 spans="1:26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 spans="1:26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 spans="1:26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 spans="1:26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 spans="1:26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 spans="1:26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 spans="1:26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 spans="1:26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 spans="1:26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 spans="1:26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 spans="1:26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 spans="1:26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 spans="1:26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 spans="1:26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 spans="1:26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 spans="1:26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 spans="1:26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 spans="1:26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 spans="1:26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 spans="1:26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 spans="1:26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 spans="1:26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 spans="1:26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 spans="1:26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 spans="1:26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 spans="1:2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 spans="1:26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 spans="1:26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 spans="1:26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 spans="1:26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 spans="1:26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 spans="1:26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 spans="1:26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 spans="1:26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 spans="1:26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 spans="1:26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 spans="1:26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 spans="1:26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 spans="1:26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 spans="1:26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 spans="1:26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 spans="1:26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 spans="1:26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 spans="1:26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 spans="1:26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 spans="1:26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 spans="1:26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 spans="1:26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 spans="1:26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 spans="1:26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 spans="1:26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 spans="1:26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 spans="1:26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 spans="1:26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 spans="1:26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 spans="1:26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 spans="1:26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 spans="1:26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 spans="1:26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 spans="1:26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 spans="1:26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 spans="1:26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 spans="1:26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 spans="1:26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 spans="1:26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 spans="1:26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 spans="1:26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 spans="1:26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 spans="1:26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 spans="1:26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 spans="1:26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 spans="1:26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 spans="1:26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 spans="1:26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 spans="1:26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 spans="1:26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 spans="1:26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 spans="1:26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 spans="1:26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 spans="1:26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 spans="1:26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 spans="1:26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 spans="1:26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 spans="1:26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 spans="1:26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 spans="1:26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 spans="1:26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 spans="1:26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 spans="1:26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 spans="1:26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 spans="1:26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 spans="1:26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 spans="1:26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 spans="1:26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 spans="1:26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 spans="1:26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 spans="1:26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 spans="1:26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 spans="1:26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 spans="1:26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 spans="1:26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 spans="1:26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 spans="1:26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 spans="1:26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 spans="1:26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 spans="1:26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 spans="1:26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 spans="1:26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 spans="1:26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 spans="1:26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 spans="1:26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 spans="1:26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 spans="1:26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 spans="1:26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 spans="1:26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 spans="1:26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 spans="1:26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 spans="1:26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 spans="1:26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 spans="1:26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 spans="1:26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 spans="1:26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 spans="1:26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 spans="1:26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 spans="1:26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 spans="1:26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 spans="1:26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 spans="1:26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 spans="1:26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 spans="1:26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 spans="1:26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 spans="1:26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 spans="1:26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 spans="1:26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 spans="1:26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 spans="1:26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 spans="1:26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 spans="1:26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 spans="1:26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 spans="1:26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 spans="1:26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 spans="1:26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 spans="1:26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 spans="1:26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 spans="1:26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 spans="1:26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 spans="1:26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 spans="1:26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</row>
    <row r="222" spans="1:26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</row>
    <row r="223" spans="1:26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</row>
    <row r="224" spans="1:26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</row>
    <row r="225" spans="1:26" ht="15.75" customHeight="1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</row>
    <row r="226" spans="1:26" ht="15.75" customHeight="1"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</row>
    <row r="227" spans="1:26" ht="15.75" customHeight="1"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</row>
    <row r="228" spans="1:26" ht="15.75" customHeight="1"/>
    <row r="229" spans="1:26" ht="15.75" customHeight="1"/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A3:E3"/>
    <mergeCell ref="G7:I7"/>
  </mergeCells>
  <printOptions horizontalCentered="1"/>
  <pageMargins left="1.05" right="0.9" top="1.1499999999999999" bottom="0.9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Z1000"/>
  <sheetViews>
    <sheetView workbookViewId="0"/>
  </sheetViews>
  <sheetFormatPr defaultColWidth="14.42578125" defaultRowHeight="15" customHeight="1"/>
  <cols>
    <col min="1" max="1" width="5.7109375" customWidth="1"/>
    <col min="2" max="2" width="40.7109375" customWidth="1"/>
    <col min="3" max="5" width="30.7109375" customWidth="1"/>
    <col min="6" max="7" width="20.7109375" customWidth="1"/>
    <col min="8" max="25" width="9.28515625" customWidth="1"/>
  </cols>
  <sheetData>
    <row r="1" spans="1:26" ht="15.75">
      <c r="A1" s="100" t="s">
        <v>472</v>
      </c>
      <c r="B1" s="199"/>
      <c r="C1" s="199"/>
      <c r="D1" s="199"/>
      <c r="E1" s="199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 ht="15.75">
      <c r="A2" s="199"/>
      <c r="B2" s="199"/>
      <c r="C2" s="199"/>
      <c r="D2" s="199"/>
      <c r="E2" s="199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5.75">
      <c r="A3" s="963" t="s">
        <v>473</v>
      </c>
      <c r="B3" s="953"/>
      <c r="C3" s="953"/>
      <c r="D3" s="953"/>
      <c r="E3" s="953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15.75">
      <c r="A4" s="101"/>
      <c r="B4" s="101"/>
      <c r="C4" s="139" t="str">
        <f>'1'!E5</f>
        <v>KABUPATEN/KOTA</v>
      </c>
      <c r="D4" s="105" t="str">
        <f>'1'!F5</f>
        <v>KARANGANYAR</v>
      </c>
      <c r="E4" s="103"/>
      <c r="F4" s="232"/>
      <c r="G4" s="232"/>
      <c r="H4" s="232"/>
      <c r="I4" s="232"/>
      <c r="J4" s="232"/>
      <c r="K4" s="232"/>
      <c r="L4" s="232"/>
      <c r="M4" s="232"/>
      <c r="N4" s="232"/>
      <c r="O4" s="23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5.75">
      <c r="A5" s="101"/>
      <c r="B5" s="101"/>
      <c r="C5" s="139" t="str">
        <f>'1'!E6</f>
        <v>TAHUN</v>
      </c>
      <c r="D5" s="105">
        <f>'1'!F6</f>
        <v>2023</v>
      </c>
      <c r="E5" s="103"/>
      <c r="F5" s="232"/>
      <c r="G5" s="232"/>
      <c r="H5" s="232"/>
      <c r="I5" s="232"/>
      <c r="J5" s="232"/>
      <c r="K5" s="232"/>
      <c r="L5" s="232"/>
      <c r="M5" s="232"/>
      <c r="N5" s="232"/>
      <c r="O5" s="23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>
      <c r="A6" s="102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29.25" customHeight="1">
      <c r="A7" s="986" t="s">
        <v>4</v>
      </c>
      <c r="B7" s="991" t="s">
        <v>412</v>
      </c>
      <c r="C7" s="992" t="s">
        <v>326</v>
      </c>
      <c r="D7" s="976" t="s">
        <v>474</v>
      </c>
      <c r="E7" s="978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18.75" customHeight="1">
      <c r="A8" s="955"/>
      <c r="B8" s="971"/>
      <c r="C8" s="955"/>
      <c r="D8" s="201" t="s">
        <v>326</v>
      </c>
      <c r="E8" s="201" t="s">
        <v>30</v>
      </c>
      <c r="F8" s="102"/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 ht="15" customHeight="1">
      <c r="A9" s="142">
        <v>1</v>
      </c>
      <c r="B9" s="142">
        <v>2</v>
      </c>
      <c r="C9" s="213">
        <v>3</v>
      </c>
      <c r="D9" s="142">
        <v>4</v>
      </c>
      <c r="E9" s="142">
        <v>5</v>
      </c>
      <c r="F9" s="119"/>
      <c r="G9" s="119"/>
      <c r="H9" s="119"/>
      <c r="I9" s="119"/>
      <c r="J9" s="119"/>
      <c r="K9" s="119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</row>
    <row r="10" spans="1:26" ht="39.75" customHeight="1">
      <c r="A10" s="203">
        <v>1</v>
      </c>
      <c r="B10" s="203" t="s">
        <v>413</v>
      </c>
      <c r="C10" s="226" t="s">
        <v>20</v>
      </c>
      <c r="D10" s="226"/>
      <c r="E10" s="234" t="e">
        <f t="shared" ref="E10:E11" si="0">D10/C10*100</f>
        <v>#VALUE!</v>
      </c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</row>
    <row r="11" spans="1:26" ht="39.75" customHeight="1">
      <c r="A11" s="203">
        <v>2</v>
      </c>
      <c r="B11" s="203" t="s">
        <v>475</v>
      </c>
      <c r="C11" s="226" t="s">
        <v>20</v>
      </c>
      <c r="D11" s="226"/>
      <c r="E11" s="234" t="e">
        <f t="shared" si="0"/>
        <v>#VALUE!</v>
      </c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spans="1:26" ht="27" customHeight="1">
      <c r="A12" s="235"/>
      <c r="B12" s="127"/>
      <c r="C12" s="236"/>
      <c r="D12" s="236"/>
      <c r="E12" s="234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 ht="39.75" customHeight="1">
      <c r="A13" s="989" t="s">
        <v>1</v>
      </c>
      <c r="B13" s="990"/>
      <c r="C13" s="237">
        <f t="shared" ref="C13:D13" si="1">SUM(C10:C11)</f>
        <v>0</v>
      </c>
      <c r="D13" s="237">
        <f t="shared" si="1"/>
        <v>0</v>
      </c>
      <c r="E13" s="238" t="e">
        <f>D13/C13*100</f>
        <v>#DIV/0!</v>
      </c>
      <c r="F13" s="102"/>
      <c r="G13" s="102"/>
      <c r="H13" s="102"/>
      <c r="I13" s="102"/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</row>
    <row r="14" spans="1:26" ht="19.5" customHeight="1">
      <c r="A14" s="102"/>
      <c r="B14" s="102"/>
      <c r="C14" s="102"/>
      <c r="D14" s="102"/>
      <c r="E14" s="102"/>
      <c r="F14" s="102"/>
      <c r="G14" s="102"/>
      <c r="H14" s="102"/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</row>
    <row r="15" spans="1:26">
      <c r="A15" s="137" t="s">
        <v>470</v>
      </c>
      <c r="B15" s="137"/>
      <c r="C15" s="137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</row>
    <row r="16" spans="1:26">
      <c r="A16" s="137"/>
      <c r="B16" s="137"/>
      <c r="C16" s="137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</row>
    <row r="17" spans="1:26">
      <c r="A17" s="137"/>
      <c r="B17" s="137"/>
      <c r="C17" s="137"/>
      <c r="D17" s="102"/>
      <c r="E17" s="102"/>
      <c r="F17" s="102"/>
      <c r="G17" s="102"/>
      <c r="H17" s="102"/>
      <c r="I17" s="102"/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</row>
    <row r="18" spans="1:26">
      <c r="A18" s="102"/>
      <c r="B18" s="102"/>
      <c r="C18" s="102"/>
      <c r="D18" s="102"/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</row>
    <row r="19" spans="1:26">
      <c r="A19" s="102"/>
      <c r="B19" s="102"/>
      <c r="C19" s="102"/>
      <c r="D19" s="102"/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</row>
    <row r="20" spans="1:26">
      <c r="A20" s="102"/>
      <c r="B20" s="102"/>
      <c r="C20" s="102"/>
      <c r="D20" s="102"/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</row>
    <row r="21" spans="1:26" ht="15.75" customHeight="1">
      <c r="A21" s="102"/>
      <c r="B21" s="102"/>
      <c r="C21" s="102"/>
      <c r="D21" s="102"/>
      <c r="E21" s="102"/>
      <c r="F21" s="102"/>
      <c r="G21" s="102"/>
      <c r="H21" s="102"/>
      <c r="I21" s="102"/>
      <c r="J21" s="102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</row>
    <row r="22" spans="1:26" ht="15.75" customHeight="1">
      <c r="A22" s="102"/>
      <c r="B22" s="102"/>
      <c r="C22" s="102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</row>
    <row r="23" spans="1:26" ht="15.75" customHeight="1">
      <c r="A23" s="102"/>
      <c r="B23" s="102"/>
      <c r="C23" s="102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</row>
    <row r="24" spans="1:26" ht="15.75" customHeight="1">
      <c r="A24" s="102"/>
      <c r="B24" s="102"/>
      <c r="C24" s="102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</row>
    <row r="25" spans="1:26" ht="15.75" customHeight="1">
      <c r="A25" s="102"/>
      <c r="B25" s="102"/>
      <c r="C25" s="102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</row>
    <row r="26" spans="1:26" ht="15.75" customHeight="1">
      <c r="A26" s="102"/>
      <c r="B26" s="102"/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</row>
    <row r="27" spans="1:26" ht="15.75" customHeight="1">
      <c r="A27" s="102"/>
      <c r="B27" s="102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</row>
    <row r="28" spans="1:26" ht="15.75" customHeight="1">
      <c r="A28" s="102"/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</row>
    <row r="29" spans="1:26" ht="15.75" customHeight="1">
      <c r="A29" s="102"/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</row>
    <row r="30" spans="1:26" ht="15.75" customHeight="1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</row>
    <row r="31" spans="1:26" ht="15.75" customHeight="1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</row>
    <row r="32" spans="1:26" ht="15.75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</row>
    <row r="33" spans="1:26" ht="15.75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</row>
    <row r="34" spans="1:26" ht="15.7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</row>
    <row r="35" spans="1:26" ht="15.7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 spans="1:26" ht="15.7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</row>
    <row r="37" spans="1:26" ht="15.7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</row>
    <row r="38" spans="1:26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</row>
    <row r="39" spans="1:26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</row>
    <row r="40" spans="1:26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</row>
    <row r="41" spans="1:26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</row>
    <row r="42" spans="1:26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</row>
    <row r="43" spans="1:26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 spans="1:26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</row>
    <row r="45" spans="1:26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 spans="1:26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 spans="1:26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26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 spans="1:26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spans="1:26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 spans="1:26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 spans="1:26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 spans="1:26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spans="1:26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 spans="1:26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 spans="1:26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 spans="1:26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spans="1:26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 spans="1:26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 spans="1:26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 spans="1:26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spans="1:26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 spans="1:26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 spans="1:26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 spans="1:26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spans="1:26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 spans="1:26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 spans="1:26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 spans="1:26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 spans="1:26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 spans="1:26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 spans="1:26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 spans="1:26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 spans="1:26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 spans="1:26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 spans="1:26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 spans="1:26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 spans="1:26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 spans="1:26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 spans="1:26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 spans="1:26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 spans="1:26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 spans="1:26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 spans="1:26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 spans="1:26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 spans="1:26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 spans="1:26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 spans="1:26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 spans="1:26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 spans="1:26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 spans="1:26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 spans="1:26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 spans="1:26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 spans="1:2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 spans="1:26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 spans="1:26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 spans="1:26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 spans="1:26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 spans="1:26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 spans="1:26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 spans="1:26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 spans="1:26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 spans="1:26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 spans="1:26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 spans="1:26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 spans="1:26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 spans="1:26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 spans="1:26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 spans="1:26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 spans="1:26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 spans="1:26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 spans="1:26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 spans="1:26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 spans="1:26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 spans="1:26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 spans="1:26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 spans="1:26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 spans="1:26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 spans="1:26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 spans="1:26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 spans="1:26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 spans="1:26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 spans="1:26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 spans="1:26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 spans="1:26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 spans="1:26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 spans="1:26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 spans="1:26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 spans="1:26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 spans="1:26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 spans="1:26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 spans="1:26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 spans="1:26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 spans="1:26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 spans="1:26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 spans="1:26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 spans="1:26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 spans="1:26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 spans="1:26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 spans="1:26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 spans="1:26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 spans="1:26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 spans="1:26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 spans="1:26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 spans="1:26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 spans="1:26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 spans="1:26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 spans="1:26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 spans="1:26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 spans="1:26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 spans="1:26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 spans="1:26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 spans="1:26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 spans="1:26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 spans="1:26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 spans="1:26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 spans="1:26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 spans="1:26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 spans="1:26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 spans="1:26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 spans="1:26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 spans="1:26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 spans="1:26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 spans="1:26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 spans="1:26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 spans="1:26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 spans="1:26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 spans="1:26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 spans="1:26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 spans="1:26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 spans="1:26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 spans="1:26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 spans="1:26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 spans="1:26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 spans="1:26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 spans="1:26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 spans="1:26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 spans="1:26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 spans="1:26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 spans="1:26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 spans="1:26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 spans="1:26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 spans="1:26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 spans="1:26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 spans="1:26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 spans="1:26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 spans="1:26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 spans="1:26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 spans="1:26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 spans="1:26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 spans="1:26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 spans="1:26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 spans="1:26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 spans="1:26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 spans="1:26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 spans="1:26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 spans="1:26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 spans="1:26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 spans="1:26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 spans="1:26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 spans="1:26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 spans="1:26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 spans="1:26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 spans="1:26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 spans="1:26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 spans="1:26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 spans="1:26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 spans="1:26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 spans="1:26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 spans="1:26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 spans="1:26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 spans="1:26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 spans="1:26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 spans="1:26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 spans="1:26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A13:B13"/>
    <mergeCell ref="A3:E3"/>
    <mergeCell ref="A7:A8"/>
    <mergeCell ref="B7:B8"/>
    <mergeCell ref="C7:C8"/>
    <mergeCell ref="D7:E7"/>
  </mergeCells>
  <printOptions horizontalCentered="1"/>
  <pageMargins left="1.7" right="0.9" top="1.1499999999999999" bottom="0.9" header="0" footer="0"/>
  <pageSetup paperSize="9" orientation="landscape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1000"/>
  <sheetViews>
    <sheetView workbookViewId="0">
      <pane xSplit="3" ySplit="11" topLeftCell="D12" activePane="bottomRight" state="frozen"/>
      <selection pane="topRight" activeCell="D1" sqref="D1"/>
      <selection pane="bottomLeft" activeCell="A12" sqref="A12"/>
      <selection pane="bottomRight" activeCell="A7" sqref="A7:T27"/>
    </sheetView>
  </sheetViews>
  <sheetFormatPr defaultColWidth="14.42578125" defaultRowHeight="15" customHeight="1"/>
  <cols>
    <col min="1" max="1" width="5.7109375" customWidth="1"/>
    <col min="2" max="2" width="21.7109375" customWidth="1"/>
    <col min="3" max="3" width="26.42578125" customWidth="1"/>
    <col min="4" max="6" width="11.7109375" customWidth="1"/>
    <col min="7" max="7" width="15" customWidth="1"/>
    <col min="8" max="13" width="11.7109375" customWidth="1"/>
    <col min="14" max="14" width="15.42578125" customWidth="1"/>
    <col min="15" max="20" width="11.7109375" customWidth="1"/>
    <col min="21" max="26" width="9.28515625" customWidth="1"/>
  </cols>
  <sheetData>
    <row r="1" spans="1:26" ht="15.75">
      <c r="A1" s="100" t="s">
        <v>1205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5.75">
      <c r="A3" s="963" t="s">
        <v>1206</v>
      </c>
      <c r="B3" s="953"/>
      <c r="C3" s="953"/>
      <c r="D3" s="953"/>
      <c r="E3" s="953"/>
      <c r="F3" s="953"/>
      <c r="G3" s="953"/>
      <c r="H3" s="953"/>
      <c r="I3" s="953"/>
      <c r="J3" s="953"/>
      <c r="K3" s="953"/>
      <c r="L3" s="953"/>
      <c r="M3" s="953"/>
      <c r="N3" s="953"/>
      <c r="O3" s="953"/>
      <c r="P3" s="953"/>
      <c r="Q3" s="953"/>
      <c r="R3" s="953"/>
      <c r="S3" s="953"/>
      <c r="T3" s="953"/>
      <c r="U3" s="102"/>
      <c r="V3" s="102"/>
      <c r="W3" s="102"/>
      <c r="X3" s="102"/>
      <c r="Y3" s="102"/>
      <c r="Z3" s="102"/>
    </row>
    <row r="4" spans="1:26" ht="15.75">
      <c r="A4" s="101"/>
      <c r="B4" s="101"/>
      <c r="C4" s="101"/>
      <c r="D4" s="101"/>
      <c r="E4" s="101"/>
      <c r="F4" s="101"/>
      <c r="G4" s="101"/>
      <c r="H4" s="101"/>
      <c r="I4" s="139" t="str">
        <f>'1'!$E$5</f>
        <v>KABUPATEN/KOTA</v>
      </c>
      <c r="J4" s="105" t="str">
        <f>'1'!$F$5</f>
        <v>KARANGANYAR</v>
      </c>
      <c r="K4" s="101"/>
      <c r="L4" s="103"/>
      <c r="M4" s="103"/>
      <c r="N4" s="103"/>
      <c r="O4" s="103"/>
      <c r="P4" s="103"/>
      <c r="Q4" s="103"/>
      <c r="R4" s="101"/>
      <c r="S4" s="101"/>
      <c r="T4" s="101"/>
      <c r="U4" s="102"/>
      <c r="V4" s="102"/>
      <c r="W4" s="102"/>
      <c r="X4" s="102"/>
      <c r="Y4" s="102"/>
      <c r="Z4" s="102"/>
    </row>
    <row r="5" spans="1:26" ht="15.75">
      <c r="A5" s="101"/>
      <c r="B5" s="101"/>
      <c r="C5" s="101"/>
      <c r="D5" s="101"/>
      <c r="E5" s="101"/>
      <c r="F5" s="101"/>
      <c r="G5" s="101"/>
      <c r="H5" s="101"/>
      <c r="I5" s="139" t="str">
        <f>'1'!$E$6</f>
        <v>TAHUN</v>
      </c>
      <c r="J5" s="105">
        <f>'1'!$F$6</f>
        <v>2023</v>
      </c>
      <c r="K5" s="101"/>
      <c r="L5" s="103"/>
      <c r="M5" s="103"/>
      <c r="N5" s="103"/>
      <c r="O5" s="103"/>
      <c r="P5" s="103"/>
      <c r="Q5" s="103"/>
      <c r="R5" s="101"/>
      <c r="S5" s="101"/>
      <c r="T5" s="101"/>
      <c r="U5" s="102"/>
      <c r="V5" s="102"/>
      <c r="W5" s="102"/>
      <c r="X5" s="102"/>
      <c r="Y5" s="102"/>
      <c r="Z5" s="102"/>
    </row>
    <row r="6" spans="1:26">
      <c r="A6" s="106"/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2"/>
      <c r="V6" s="102"/>
      <c r="W6" s="102"/>
      <c r="X6" s="102"/>
      <c r="Y6" s="102"/>
      <c r="Z6" s="102"/>
    </row>
    <row r="7" spans="1:26" ht="14.25" customHeight="1">
      <c r="A7" s="964" t="s">
        <v>4</v>
      </c>
      <c r="B7" s="964" t="s">
        <v>498</v>
      </c>
      <c r="C7" s="964" t="str">
        <f>'12'!C7</f>
        <v>DESA</v>
      </c>
      <c r="D7" s="966" t="s">
        <v>1207</v>
      </c>
      <c r="E7" s="967"/>
      <c r="F7" s="967"/>
      <c r="G7" s="967"/>
      <c r="H7" s="967"/>
      <c r="I7" s="967"/>
      <c r="J7" s="967"/>
      <c r="K7" s="967"/>
      <c r="L7" s="967"/>
      <c r="M7" s="967"/>
      <c r="N7" s="967"/>
      <c r="O7" s="967"/>
      <c r="P7" s="967"/>
      <c r="Q7" s="967"/>
      <c r="R7" s="967"/>
      <c r="S7" s="967"/>
      <c r="T7" s="967"/>
      <c r="U7" s="138"/>
      <c r="V7" s="102"/>
      <c r="W7" s="102"/>
      <c r="X7" s="102"/>
      <c r="Y7" s="102"/>
      <c r="Z7" s="102"/>
    </row>
    <row r="8" spans="1:26" ht="19.5" customHeight="1">
      <c r="A8" s="965"/>
      <c r="B8" s="965"/>
      <c r="C8" s="965"/>
      <c r="D8" s="980" t="s">
        <v>1208</v>
      </c>
      <c r="E8" s="958"/>
      <c r="F8" s="958"/>
      <c r="G8" s="959"/>
      <c r="H8" s="1024" t="s">
        <v>1209</v>
      </c>
      <c r="I8" s="982"/>
      <c r="J8" s="983"/>
      <c r="K8" s="1008" t="s">
        <v>849</v>
      </c>
      <c r="L8" s="958"/>
      <c r="M8" s="958"/>
      <c r="N8" s="959"/>
      <c r="O8" s="1008" t="s">
        <v>1210</v>
      </c>
      <c r="P8" s="958"/>
      <c r="Q8" s="959"/>
      <c r="R8" s="1024" t="s">
        <v>1211</v>
      </c>
      <c r="S8" s="982"/>
      <c r="T8" s="983"/>
      <c r="U8" s="138"/>
      <c r="V8" s="102"/>
      <c r="W8" s="102"/>
      <c r="X8" s="102"/>
      <c r="Y8" s="102"/>
      <c r="Z8" s="102"/>
    </row>
    <row r="9" spans="1:26" ht="20.25" customHeight="1">
      <c r="A9" s="965"/>
      <c r="B9" s="965"/>
      <c r="C9" s="965"/>
      <c r="D9" s="980" t="s">
        <v>1212</v>
      </c>
      <c r="E9" s="958"/>
      <c r="F9" s="959"/>
      <c r="G9" s="962" t="s">
        <v>1213</v>
      </c>
      <c r="H9" s="971"/>
      <c r="I9" s="967"/>
      <c r="J9" s="968"/>
      <c r="K9" s="980" t="s">
        <v>1212</v>
      </c>
      <c r="L9" s="958"/>
      <c r="M9" s="959"/>
      <c r="N9" s="962" t="s">
        <v>1213</v>
      </c>
      <c r="O9" s="980" t="s">
        <v>1212</v>
      </c>
      <c r="P9" s="958"/>
      <c r="Q9" s="959"/>
      <c r="R9" s="971"/>
      <c r="S9" s="967"/>
      <c r="T9" s="968"/>
      <c r="U9" s="138"/>
      <c r="V9" s="102"/>
      <c r="W9" s="102"/>
      <c r="X9" s="102"/>
      <c r="Y9" s="102"/>
      <c r="Z9" s="102"/>
    </row>
    <row r="10" spans="1:26" ht="15.75">
      <c r="A10" s="955"/>
      <c r="B10" s="955"/>
      <c r="C10" s="955"/>
      <c r="D10" s="172" t="s">
        <v>8</v>
      </c>
      <c r="E10" s="172" t="s">
        <v>9</v>
      </c>
      <c r="F10" s="172" t="s">
        <v>454</v>
      </c>
      <c r="G10" s="955"/>
      <c r="H10" s="172" t="s">
        <v>8</v>
      </c>
      <c r="I10" s="172" t="s">
        <v>9</v>
      </c>
      <c r="J10" s="172" t="s">
        <v>454</v>
      </c>
      <c r="K10" s="172" t="s">
        <v>8</v>
      </c>
      <c r="L10" s="571" t="s">
        <v>9</v>
      </c>
      <c r="M10" s="172" t="s">
        <v>454</v>
      </c>
      <c r="N10" s="955"/>
      <c r="O10" s="172" t="s">
        <v>8</v>
      </c>
      <c r="P10" s="571" t="s">
        <v>9</v>
      </c>
      <c r="Q10" s="172" t="s">
        <v>454</v>
      </c>
      <c r="R10" s="172" t="s">
        <v>8</v>
      </c>
      <c r="S10" s="172" t="s">
        <v>9</v>
      </c>
      <c r="T10" s="172" t="s">
        <v>454</v>
      </c>
      <c r="U10" s="102"/>
      <c r="V10" s="102"/>
      <c r="W10" s="102"/>
      <c r="X10" s="102"/>
      <c r="Y10" s="102"/>
      <c r="Z10" s="102"/>
    </row>
    <row r="11" spans="1:26">
      <c r="A11" s="115">
        <v>1</v>
      </c>
      <c r="B11" s="142">
        <v>2</v>
      </c>
      <c r="C11" s="115">
        <v>3</v>
      </c>
      <c r="D11" s="115">
        <v>4</v>
      </c>
      <c r="E11" s="115">
        <v>5</v>
      </c>
      <c r="F11" s="115">
        <v>6</v>
      </c>
      <c r="G11" s="115">
        <v>7</v>
      </c>
      <c r="H11" s="115">
        <v>8</v>
      </c>
      <c r="I11" s="115">
        <v>9</v>
      </c>
      <c r="J11" s="115">
        <v>10</v>
      </c>
      <c r="K11" s="115">
        <v>11</v>
      </c>
      <c r="L11" s="115">
        <v>12</v>
      </c>
      <c r="M11" s="115">
        <v>13</v>
      </c>
      <c r="N11" s="115">
        <v>14</v>
      </c>
      <c r="O11" s="115">
        <v>15</v>
      </c>
      <c r="P11" s="115">
        <v>16</v>
      </c>
      <c r="Q11" s="115">
        <v>17</v>
      </c>
      <c r="R11" s="115">
        <v>18</v>
      </c>
      <c r="S11" s="115">
        <v>19</v>
      </c>
      <c r="T11" s="115">
        <v>20</v>
      </c>
      <c r="U11" s="119"/>
      <c r="V11" s="119"/>
      <c r="W11" s="119"/>
      <c r="X11" s="119"/>
      <c r="Y11" s="119"/>
      <c r="Z11" s="119"/>
    </row>
    <row r="12" spans="1:26" ht="19.5" customHeight="1">
      <c r="A12" s="487">
        <v>1</v>
      </c>
      <c r="B12" s="199" t="str">
        <f>'9'!B9</f>
        <v>JUMAPOLO</v>
      </c>
      <c r="C12" s="422" t="str">
        <f>'29'!C11</f>
        <v>PASEBAN</v>
      </c>
      <c r="D12" s="563">
        <v>0</v>
      </c>
      <c r="E12" s="145">
        <v>0</v>
      </c>
      <c r="F12" s="145">
        <v>0</v>
      </c>
      <c r="G12" s="145">
        <v>0</v>
      </c>
      <c r="H12" s="145">
        <v>0</v>
      </c>
      <c r="I12" s="145">
        <v>0</v>
      </c>
      <c r="J12" s="145">
        <v>0</v>
      </c>
      <c r="K12" s="145">
        <v>0</v>
      </c>
      <c r="L12" s="145">
        <v>0</v>
      </c>
      <c r="M12" s="145">
        <v>0</v>
      </c>
      <c r="N12" s="145">
        <v>0</v>
      </c>
      <c r="O12" s="145">
        <v>0</v>
      </c>
      <c r="P12" s="145">
        <v>0</v>
      </c>
      <c r="Q12" s="145">
        <v>0</v>
      </c>
      <c r="R12" s="325">
        <v>0</v>
      </c>
      <c r="S12" s="145">
        <v>0</v>
      </c>
      <c r="T12" s="145">
        <v>0</v>
      </c>
      <c r="U12" s="769"/>
      <c r="V12" s="102"/>
      <c r="W12" s="102"/>
      <c r="X12" s="102"/>
      <c r="Y12" s="102"/>
      <c r="Z12" s="102"/>
    </row>
    <row r="13" spans="1:26" ht="19.5" customHeight="1">
      <c r="A13" s="487">
        <v>2</v>
      </c>
      <c r="B13" s="199">
        <f>'9'!B10</f>
        <v>0</v>
      </c>
      <c r="C13" s="422" t="str">
        <f>'29'!C12</f>
        <v>LEMAHBANG</v>
      </c>
      <c r="D13" s="563">
        <v>0</v>
      </c>
      <c r="E13" s="145">
        <v>0</v>
      </c>
      <c r="F13" s="145">
        <v>0</v>
      </c>
      <c r="G13" s="145">
        <v>0</v>
      </c>
      <c r="H13" s="145">
        <v>0</v>
      </c>
      <c r="I13" s="145">
        <v>0</v>
      </c>
      <c r="J13" s="145">
        <v>0</v>
      </c>
      <c r="K13" s="145">
        <v>0</v>
      </c>
      <c r="L13" s="145">
        <v>0</v>
      </c>
      <c r="M13" s="145">
        <v>0</v>
      </c>
      <c r="N13" s="145">
        <v>0</v>
      </c>
      <c r="O13" s="145">
        <v>0</v>
      </c>
      <c r="P13" s="145">
        <v>0</v>
      </c>
      <c r="Q13" s="145">
        <v>0</v>
      </c>
      <c r="R13" s="325">
        <v>1</v>
      </c>
      <c r="S13" s="325">
        <v>0</v>
      </c>
      <c r="T13" s="145">
        <v>1</v>
      </c>
      <c r="U13" s="769"/>
      <c r="V13" s="102"/>
      <c r="W13" s="102"/>
      <c r="X13" s="102"/>
      <c r="Y13" s="102"/>
      <c r="Z13" s="102"/>
    </row>
    <row r="14" spans="1:26" ht="19.5" customHeight="1">
      <c r="A14" s="487">
        <v>3</v>
      </c>
      <c r="B14" s="199">
        <f>'9'!B11</f>
        <v>0</v>
      </c>
      <c r="C14" s="422" t="str">
        <f>'29'!C13</f>
        <v>KARANGBANGUN</v>
      </c>
      <c r="D14" s="563">
        <v>0</v>
      </c>
      <c r="E14" s="145">
        <v>0</v>
      </c>
      <c r="F14" s="145">
        <v>0</v>
      </c>
      <c r="G14" s="145">
        <v>0</v>
      </c>
      <c r="H14" s="145">
        <v>0</v>
      </c>
      <c r="I14" s="145">
        <v>0</v>
      </c>
      <c r="J14" s="145">
        <v>0</v>
      </c>
      <c r="K14" s="145">
        <v>0</v>
      </c>
      <c r="L14" s="145">
        <v>0</v>
      </c>
      <c r="M14" s="145">
        <v>0</v>
      </c>
      <c r="N14" s="145">
        <v>0</v>
      </c>
      <c r="O14" s="145">
        <v>0</v>
      </c>
      <c r="P14" s="145">
        <v>0</v>
      </c>
      <c r="Q14" s="145">
        <v>0</v>
      </c>
      <c r="R14" s="145">
        <v>0</v>
      </c>
      <c r="S14" s="325">
        <v>0</v>
      </c>
      <c r="T14" s="145">
        <v>0</v>
      </c>
      <c r="U14" s="769"/>
      <c r="V14" s="102"/>
      <c r="W14" s="102"/>
      <c r="X14" s="102"/>
      <c r="Y14" s="102"/>
      <c r="Z14" s="102"/>
    </row>
    <row r="15" spans="1:26" ht="19.5" customHeight="1">
      <c r="A15" s="487">
        <v>4</v>
      </c>
      <c r="B15" s="199">
        <f>'9'!B12</f>
        <v>0</v>
      </c>
      <c r="C15" s="422" t="str">
        <f>'29'!C14</f>
        <v>PLOSO</v>
      </c>
      <c r="D15" s="563">
        <v>0</v>
      </c>
      <c r="E15" s="145">
        <v>0</v>
      </c>
      <c r="F15" s="145">
        <v>0</v>
      </c>
      <c r="G15" s="145">
        <v>0</v>
      </c>
      <c r="H15" s="145">
        <v>0</v>
      </c>
      <c r="I15" s="145">
        <v>0</v>
      </c>
      <c r="J15" s="145">
        <v>0</v>
      </c>
      <c r="K15" s="145">
        <v>0</v>
      </c>
      <c r="L15" s="145">
        <v>0</v>
      </c>
      <c r="M15" s="145">
        <v>0</v>
      </c>
      <c r="N15" s="145">
        <v>0</v>
      </c>
      <c r="O15" s="145">
        <v>0</v>
      </c>
      <c r="P15" s="145">
        <v>0</v>
      </c>
      <c r="Q15" s="145">
        <v>0</v>
      </c>
      <c r="R15" s="325">
        <v>0</v>
      </c>
      <c r="S15" s="325">
        <v>0</v>
      </c>
      <c r="T15" s="145">
        <v>0</v>
      </c>
      <c r="U15" s="769"/>
      <c r="V15" s="102"/>
      <c r="W15" s="102"/>
      <c r="X15" s="102"/>
      <c r="Y15" s="102"/>
      <c r="Z15" s="102"/>
    </row>
    <row r="16" spans="1:26" ht="19.5" customHeight="1">
      <c r="A16" s="487">
        <v>5</v>
      </c>
      <c r="B16" s="199">
        <f>'9'!B13</f>
        <v>0</v>
      </c>
      <c r="C16" s="422" t="str">
        <f>'29'!C15</f>
        <v>GIRIWONDO</v>
      </c>
      <c r="D16" s="563">
        <v>0</v>
      </c>
      <c r="E16" s="145">
        <v>0</v>
      </c>
      <c r="F16" s="145">
        <v>0</v>
      </c>
      <c r="G16" s="145">
        <v>0</v>
      </c>
      <c r="H16" s="145">
        <v>0</v>
      </c>
      <c r="I16" s="145">
        <v>0</v>
      </c>
      <c r="J16" s="145">
        <v>0</v>
      </c>
      <c r="K16" s="145">
        <v>0</v>
      </c>
      <c r="L16" s="145">
        <v>0</v>
      </c>
      <c r="M16" s="145">
        <v>0</v>
      </c>
      <c r="N16" s="145">
        <v>0</v>
      </c>
      <c r="O16" s="145">
        <v>0</v>
      </c>
      <c r="P16" s="145">
        <v>0</v>
      </c>
      <c r="Q16" s="145">
        <v>0</v>
      </c>
      <c r="R16" s="325">
        <v>0</v>
      </c>
      <c r="S16" s="145">
        <v>0</v>
      </c>
      <c r="T16" s="145">
        <v>0</v>
      </c>
      <c r="U16" s="769"/>
      <c r="V16" s="102"/>
      <c r="W16" s="102"/>
      <c r="X16" s="102"/>
      <c r="Y16" s="102"/>
      <c r="Z16" s="102"/>
    </row>
    <row r="17" spans="1:26" ht="19.5" customHeight="1">
      <c r="A17" s="487">
        <v>6</v>
      </c>
      <c r="B17" s="199">
        <f>'9'!B14</f>
        <v>0</v>
      </c>
      <c r="C17" s="422" t="str">
        <f>'29'!C16</f>
        <v>KADIPIRO</v>
      </c>
      <c r="D17" s="563">
        <v>0</v>
      </c>
      <c r="E17" s="145">
        <v>0</v>
      </c>
      <c r="F17" s="145">
        <v>0</v>
      </c>
      <c r="G17" s="145">
        <v>0</v>
      </c>
      <c r="H17" s="145">
        <v>0</v>
      </c>
      <c r="I17" s="145">
        <v>0</v>
      </c>
      <c r="J17" s="145">
        <v>0</v>
      </c>
      <c r="K17" s="145">
        <v>0</v>
      </c>
      <c r="L17" s="145">
        <v>0</v>
      </c>
      <c r="M17" s="145">
        <v>0</v>
      </c>
      <c r="N17" s="145">
        <v>0</v>
      </c>
      <c r="O17" s="145">
        <v>0</v>
      </c>
      <c r="P17" s="145">
        <v>0</v>
      </c>
      <c r="Q17" s="145">
        <v>0</v>
      </c>
      <c r="R17" s="325">
        <v>1</v>
      </c>
      <c r="S17" s="325">
        <v>0</v>
      </c>
      <c r="T17" s="145">
        <v>1</v>
      </c>
      <c r="U17" s="769"/>
      <c r="V17" s="102"/>
      <c r="W17" s="102"/>
      <c r="X17" s="102"/>
      <c r="Y17" s="102"/>
      <c r="Z17" s="102"/>
    </row>
    <row r="18" spans="1:26" ht="19.5" customHeight="1">
      <c r="A18" s="487">
        <v>7</v>
      </c>
      <c r="B18" s="199">
        <f>'9'!B15</f>
        <v>0</v>
      </c>
      <c r="C18" s="422" t="str">
        <f>'29'!C17</f>
        <v>JUMANTORO</v>
      </c>
      <c r="D18" s="563">
        <v>0</v>
      </c>
      <c r="E18" s="145">
        <v>0</v>
      </c>
      <c r="F18" s="145">
        <v>0</v>
      </c>
      <c r="G18" s="145">
        <v>0</v>
      </c>
      <c r="H18" s="145">
        <v>0</v>
      </c>
      <c r="I18" s="145">
        <v>0</v>
      </c>
      <c r="J18" s="145">
        <v>0</v>
      </c>
      <c r="K18" s="145">
        <v>0</v>
      </c>
      <c r="L18" s="145">
        <v>0</v>
      </c>
      <c r="M18" s="145">
        <v>0</v>
      </c>
      <c r="N18" s="145">
        <v>0</v>
      </c>
      <c r="O18" s="145">
        <v>0</v>
      </c>
      <c r="P18" s="145">
        <v>0</v>
      </c>
      <c r="Q18" s="145">
        <v>0</v>
      </c>
      <c r="R18" s="325">
        <v>0</v>
      </c>
      <c r="S18" s="325">
        <v>0</v>
      </c>
      <c r="T18" s="145">
        <v>0</v>
      </c>
      <c r="U18" s="769"/>
      <c r="V18" s="102"/>
      <c r="W18" s="102"/>
      <c r="X18" s="102"/>
      <c r="Y18" s="102"/>
      <c r="Z18" s="102"/>
    </row>
    <row r="19" spans="1:26" ht="19.5" customHeight="1">
      <c r="A19" s="487">
        <v>8</v>
      </c>
      <c r="B19" s="199">
        <f>'9'!B16</f>
        <v>0</v>
      </c>
      <c r="C19" s="422" t="str">
        <f>'29'!C18</f>
        <v>KEDAWUNG</v>
      </c>
      <c r="D19" s="563">
        <v>0</v>
      </c>
      <c r="E19" s="145">
        <v>0</v>
      </c>
      <c r="F19" s="145">
        <v>0</v>
      </c>
      <c r="G19" s="145">
        <v>0</v>
      </c>
      <c r="H19" s="145">
        <v>0</v>
      </c>
      <c r="I19" s="145">
        <v>0</v>
      </c>
      <c r="J19" s="145">
        <v>0</v>
      </c>
      <c r="K19" s="145">
        <v>0</v>
      </c>
      <c r="L19" s="145">
        <v>0</v>
      </c>
      <c r="M19" s="145">
        <v>0</v>
      </c>
      <c r="N19" s="145">
        <v>0</v>
      </c>
      <c r="O19" s="145">
        <v>0</v>
      </c>
      <c r="P19" s="145">
        <v>0</v>
      </c>
      <c r="Q19" s="145">
        <v>0</v>
      </c>
      <c r="R19" s="325">
        <v>0</v>
      </c>
      <c r="S19" s="325">
        <v>0</v>
      </c>
      <c r="T19" s="145">
        <v>0</v>
      </c>
      <c r="U19" s="769"/>
      <c r="V19" s="102"/>
      <c r="W19" s="102"/>
      <c r="X19" s="102"/>
      <c r="Y19" s="102"/>
      <c r="Z19" s="102"/>
    </row>
    <row r="20" spans="1:26" ht="19.5" customHeight="1">
      <c r="A20" s="487">
        <v>9</v>
      </c>
      <c r="B20" s="199">
        <f>'9'!B17</f>
        <v>0</v>
      </c>
      <c r="C20" s="422" t="str">
        <f>'29'!C19</f>
        <v>BAKALAN</v>
      </c>
      <c r="D20" s="563">
        <v>0</v>
      </c>
      <c r="E20" s="145">
        <v>0</v>
      </c>
      <c r="F20" s="145">
        <v>0</v>
      </c>
      <c r="G20" s="145">
        <v>0</v>
      </c>
      <c r="H20" s="145">
        <v>0</v>
      </c>
      <c r="I20" s="145">
        <v>0</v>
      </c>
      <c r="J20" s="145">
        <v>0</v>
      </c>
      <c r="K20" s="145">
        <v>0</v>
      </c>
      <c r="L20" s="145">
        <v>0</v>
      </c>
      <c r="M20" s="145">
        <v>0</v>
      </c>
      <c r="N20" s="145">
        <v>0</v>
      </c>
      <c r="O20" s="145">
        <v>0</v>
      </c>
      <c r="P20" s="145">
        <v>0</v>
      </c>
      <c r="Q20" s="145">
        <v>0</v>
      </c>
      <c r="R20" s="325">
        <v>0</v>
      </c>
      <c r="S20" s="325">
        <v>1</v>
      </c>
      <c r="T20" s="145">
        <v>1</v>
      </c>
      <c r="U20" s="769"/>
      <c r="V20" s="102"/>
      <c r="W20" s="102"/>
      <c r="X20" s="102"/>
      <c r="Y20" s="102"/>
      <c r="Z20" s="102"/>
    </row>
    <row r="21" spans="1:26" ht="19.5" customHeight="1">
      <c r="A21" s="487">
        <v>10</v>
      </c>
      <c r="B21" s="199">
        <f>'9'!B18</f>
        <v>0</v>
      </c>
      <c r="C21" s="422" t="str">
        <f>'29'!C20</f>
        <v>JUMAPOLO</v>
      </c>
      <c r="D21" s="563">
        <v>0</v>
      </c>
      <c r="E21" s="145">
        <v>0</v>
      </c>
      <c r="F21" s="145">
        <v>0</v>
      </c>
      <c r="G21" s="145">
        <v>0</v>
      </c>
      <c r="H21" s="145">
        <v>0</v>
      </c>
      <c r="I21" s="145">
        <v>0</v>
      </c>
      <c r="J21" s="145">
        <v>0</v>
      </c>
      <c r="K21" s="145">
        <v>0</v>
      </c>
      <c r="L21" s="145">
        <v>0</v>
      </c>
      <c r="M21" s="145">
        <v>0</v>
      </c>
      <c r="N21" s="145">
        <v>0</v>
      </c>
      <c r="O21" s="145">
        <v>0</v>
      </c>
      <c r="P21" s="145">
        <v>0</v>
      </c>
      <c r="Q21" s="145">
        <v>0</v>
      </c>
      <c r="R21" s="145">
        <v>0</v>
      </c>
      <c r="S21" s="145">
        <v>0</v>
      </c>
      <c r="T21" s="145">
        <v>0</v>
      </c>
      <c r="U21" s="769"/>
      <c r="V21" s="102"/>
      <c r="W21" s="102"/>
      <c r="X21" s="102"/>
      <c r="Y21" s="102"/>
      <c r="Z21" s="102"/>
    </row>
    <row r="22" spans="1:26" ht="19.5" customHeight="1">
      <c r="A22" s="487">
        <v>11</v>
      </c>
      <c r="B22" s="199">
        <f>'9'!B19</f>
        <v>0</v>
      </c>
      <c r="C22" s="422" t="str">
        <f>'29'!C21</f>
        <v>KWANGSAN</v>
      </c>
      <c r="D22" s="563">
        <v>0</v>
      </c>
      <c r="E22" s="145">
        <v>0</v>
      </c>
      <c r="F22" s="145">
        <v>0</v>
      </c>
      <c r="G22" s="145">
        <v>0</v>
      </c>
      <c r="H22" s="145">
        <v>0</v>
      </c>
      <c r="I22" s="145">
        <v>0</v>
      </c>
      <c r="J22" s="145">
        <v>0</v>
      </c>
      <c r="K22" s="145">
        <v>0</v>
      </c>
      <c r="L22" s="145">
        <v>0</v>
      </c>
      <c r="M22" s="145">
        <v>0</v>
      </c>
      <c r="N22" s="145">
        <v>0</v>
      </c>
      <c r="O22" s="145">
        <v>0</v>
      </c>
      <c r="P22" s="145">
        <v>0</v>
      </c>
      <c r="Q22" s="145">
        <v>0</v>
      </c>
      <c r="R22" s="145">
        <v>0</v>
      </c>
      <c r="S22" s="145">
        <v>0</v>
      </c>
      <c r="T22" s="145">
        <v>0</v>
      </c>
      <c r="U22" s="769"/>
      <c r="V22" s="102"/>
      <c r="W22" s="102"/>
      <c r="X22" s="102"/>
      <c r="Y22" s="102"/>
      <c r="Z22" s="102"/>
    </row>
    <row r="23" spans="1:26" ht="19.5" customHeight="1">
      <c r="A23" s="487">
        <v>12</v>
      </c>
      <c r="B23" s="431">
        <f>'9'!B20</f>
        <v>0</v>
      </c>
      <c r="C23" s="422" t="str">
        <f>'29'!C22</f>
        <v>JATIREJO</v>
      </c>
      <c r="D23" s="563">
        <v>0</v>
      </c>
      <c r="E23" s="145">
        <v>0</v>
      </c>
      <c r="F23" s="145">
        <v>0</v>
      </c>
      <c r="G23" s="145">
        <v>0</v>
      </c>
      <c r="H23" s="145">
        <v>0</v>
      </c>
      <c r="I23" s="145">
        <v>0</v>
      </c>
      <c r="J23" s="145">
        <v>0</v>
      </c>
      <c r="K23" s="145">
        <v>0</v>
      </c>
      <c r="L23" s="145">
        <v>0</v>
      </c>
      <c r="M23" s="145">
        <v>0</v>
      </c>
      <c r="N23" s="145">
        <v>0</v>
      </c>
      <c r="O23" s="145">
        <v>0</v>
      </c>
      <c r="P23" s="145">
        <v>0</v>
      </c>
      <c r="Q23" s="145">
        <v>0</v>
      </c>
      <c r="R23" s="325">
        <v>0</v>
      </c>
      <c r="S23" s="325">
        <v>0</v>
      </c>
      <c r="T23" s="145">
        <v>0</v>
      </c>
      <c r="U23" s="769"/>
      <c r="V23" s="102"/>
      <c r="W23" s="102"/>
      <c r="X23" s="102"/>
      <c r="Y23" s="102"/>
      <c r="Z23" s="102"/>
    </row>
    <row r="24" spans="1:26" ht="19.5" customHeight="1">
      <c r="A24" s="175"/>
      <c r="B24" s="203"/>
      <c r="C24" s="203"/>
      <c r="D24" s="226"/>
      <c r="E24" s="226"/>
      <c r="F24" s="226"/>
      <c r="G24" s="226"/>
      <c r="H24" s="226"/>
      <c r="I24" s="226"/>
      <c r="J24" s="226"/>
      <c r="K24" s="309"/>
      <c r="L24" s="270"/>
      <c r="M24" s="226"/>
      <c r="N24" s="309"/>
      <c r="O24" s="309"/>
      <c r="P24" s="270"/>
      <c r="Q24" s="226"/>
      <c r="R24" s="226"/>
      <c r="S24" s="226"/>
      <c r="T24" s="226"/>
      <c r="U24" s="769"/>
      <c r="V24" s="102"/>
      <c r="W24" s="102"/>
      <c r="X24" s="102"/>
      <c r="Y24" s="102"/>
      <c r="Z24" s="102"/>
    </row>
    <row r="25" spans="1:26" ht="19.5" customHeight="1">
      <c r="A25" s="775" t="s">
        <v>591</v>
      </c>
      <c r="B25" s="776"/>
      <c r="C25" s="777"/>
      <c r="D25" s="778">
        <f t="shared" ref="D25:T25" si="0">SUM(D12:D24)</f>
        <v>0</v>
      </c>
      <c r="E25" s="778">
        <f t="shared" si="0"/>
        <v>0</v>
      </c>
      <c r="F25" s="778">
        <f t="shared" si="0"/>
        <v>0</v>
      </c>
      <c r="G25" s="778">
        <f t="shared" si="0"/>
        <v>0</v>
      </c>
      <c r="H25" s="778">
        <f t="shared" si="0"/>
        <v>0</v>
      </c>
      <c r="I25" s="778">
        <f t="shared" si="0"/>
        <v>0</v>
      </c>
      <c r="J25" s="778">
        <f t="shared" si="0"/>
        <v>0</v>
      </c>
      <c r="K25" s="778">
        <f t="shared" si="0"/>
        <v>0</v>
      </c>
      <c r="L25" s="778">
        <f t="shared" si="0"/>
        <v>0</v>
      </c>
      <c r="M25" s="778">
        <f t="shared" si="0"/>
        <v>0</v>
      </c>
      <c r="N25" s="778">
        <f t="shared" si="0"/>
        <v>0</v>
      </c>
      <c r="O25" s="778">
        <f t="shared" si="0"/>
        <v>0</v>
      </c>
      <c r="P25" s="778">
        <f t="shared" si="0"/>
        <v>0</v>
      </c>
      <c r="Q25" s="778">
        <f t="shared" si="0"/>
        <v>0</v>
      </c>
      <c r="R25" s="778">
        <f t="shared" si="0"/>
        <v>2</v>
      </c>
      <c r="S25" s="778">
        <f t="shared" si="0"/>
        <v>1</v>
      </c>
      <c r="T25" s="778">
        <f t="shared" si="0"/>
        <v>3</v>
      </c>
      <c r="U25" s="769"/>
      <c r="V25" s="102"/>
      <c r="W25" s="102"/>
      <c r="X25" s="102"/>
      <c r="Y25" s="102"/>
      <c r="Z25" s="102"/>
    </row>
    <row r="26" spans="1:26" ht="19.5" customHeight="1">
      <c r="A26" s="156" t="s">
        <v>1214</v>
      </c>
      <c r="B26" s="779"/>
      <c r="C26" s="780"/>
      <c r="D26" s="781"/>
      <c r="E26" s="782"/>
      <c r="F26" s="783"/>
      <c r="G26" s="784" t="e">
        <f>G25/F25*100</f>
        <v>#DIV/0!</v>
      </c>
      <c r="H26" s="785"/>
      <c r="I26" s="786"/>
      <c r="J26" s="786"/>
      <c r="K26" s="785"/>
      <c r="L26" s="786"/>
      <c r="M26" s="787"/>
      <c r="N26" s="690" t="e">
        <f>N25/M25*100</f>
        <v>#DIV/0!</v>
      </c>
      <c r="O26" s="785"/>
      <c r="P26" s="786"/>
      <c r="Q26" s="787"/>
      <c r="R26" s="785"/>
      <c r="S26" s="786"/>
      <c r="T26" s="786"/>
      <c r="U26" s="769"/>
      <c r="V26" s="102"/>
      <c r="W26" s="102"/>
      <c r="X26" s="102"/>
      <c r="Y26" s="102"/>
      <c r="Z26" s="102"/>
    </row>
    <row r="27" spans="1:26" ht="19.5" customHeight="1">
      <c r="A27" s="156" t="s">
        <v>1215</v>
      </c>
      <c r="B27" s="779"/>
      <c r="C27" s="780"/>
      <c r="D27" s="781"/>
      <c r="E27" s="782"/>
      <c r="F27" s="783"/>
      <c r="G27" s="785"/>
      <c r="H27" s="788"/>
      <c r="I27" s="789"/>
      <c r="J27" s="789"/>
      <c r="K27" s="789"/>
      <c r="L27" s="789"/>
      <c r="M27" s="789"/>
      <c r="N27" s="790"/>
      <c r="O27" s="791"/>
      <c r="P27" s="791"/>
      <c r="Q27" s="791"/>
      <c r="R27" s="784">
        <f>R25/'2'!E27*100000</f>
        <v>4.468175420567011</v>
      </c>
      <c r="S27" s="784">
        <f>S25/'2'!E27*100000</f>
        <v>2.2340877102835055</v>
      </c>
      <c r="T27" s="784">
        <f>T25/'2'!E27*100000</f>
        <v>6.7022631308505174</v>
      </c>
      <c r="U27" s="769"/>
      <c r="V27" s="102"/>
      <c r="W27" s="102"/>
      <c r="X27" s="102"/>
      <c r="Y27" s="102"/>
      <c r="Z27" s="102"/>
    </row>
    <row r="28" spans="1:26" ht="19.5" customHeight="1">
      <c r="A28" s="102"/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769"/>
      <c r="V28" s="102"/>
      <c r="W28" s="102"/>
      <c r="X28" s="102"/>
      <c r="Y28" s="102"/>
      <c r="Z28" s="102"/>
    </row>
    <row r="29" spans="1:26" ht="19.5" customHeight="1">
      <c r="A29" s="137" t="s">
        <v>505</v>
      </c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769"/>
      <c r="V29" s="102"/>
      <c r="W29" s="102"/>
      <c r="X29" s="102"/>
      <c r="Y29" s="102"/>
      <c r="Z29" s="102"/>
    </row>
    <row r="30" spans="1:26" ht="19.5" customHeight="1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769"/>
      <c r="V30" s="102"/>
      <c r="W30" s="102"/>
      <c r="X30" s="102"/>
      <c r="Y30" s="102"/>
      <c r="Z30" s="102"/>
    </row>
    <row r="31" spans="1:26" ht="19.5" customHeight="1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769"/>
      <c r="V31" s="102"/>
      <c r="W31" s="102"/>
      <c r="X31" s="102"/>
      <c r="Y31" s="102"/>
      <c r="Z31" s="102"/>
    </row>
    <row r="32" spans="1:26" ht="19.5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769"/>
      <c r="V32" s="102"/>
      <c r="W32" s="102"/>
      <c r="X32" s="102"/>
      <c r="Y32" s="102"/>
      <c r="Z32" s="102"/>
    </row>
    <row r="33" spans="1:26" ht="19.5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769"/>
      <c r="V33" s="102"/>
      <c r="W33" s="102"/>
      <c r="X33" s="102"/>
      <c r="Y33" s="102"/>
      <c r="Z33" s="102"/>
    </row>
    <row r="34" spans="1:26" ht="19.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769"/>
      <c r="V34" s="102"/>
      <c r="W34" s="102"/>
      <c r="X34" s="102"/>
      <c r="Y34" s="102"/>
      <c r="Z34" s="102"/>
    </row>
    <row r="35" spans="1:26" ht="19.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769"/>
      <c r="V35" s="102"/>
      <c r="W35" s="102"/>
      <c r="X35" s="102"/>
      <c r="Y35" s="102"/>
      <c r="Z35" s="102"/>
    </row>
    <row r="36" spans="1:26" ht="19.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769"/>
      <c r="V36" s="102"/>
      <c r="W36" s="102"/>
      <c r="X36" s="102"/>
      <c r="Y36" s="102"/>
      <c r="Z36" s="102"/>
    </row>
    <row r="37" spans="1:26" ht="21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769"/>
      <c r="V37" s="102"/>
      <c r="W37" s="102"/>
      <c r="X37" s="102"/>
      <c r="Y37" s="102"/>
      <c r="Z37" s="102"/>
    </row>
    <row r="38" spans="1:26" ht="24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38"/>
      <c r="V38" s="102"/>
      <c r="W38" s="102"/>
      <c r="X38" s="102"/>
      <c r="Y38" s="102"/>
      <c r="Z38" s="102"/>
    </row>
    <row r="39" spans="1:26" ht="24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38"/>
      <c r="V39" s="102"/>
      <c r="W39" s="102"/>
      <c r="X39" s="102"/>
      <c r="Y39" s="102"/>
      <c r="Z39" s="102"/>
    </row>
    <row r="40" spans="1:26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</row>
    <row r="41" spans="1:26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</row>
    <row r="42" spans="1:26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</row>
    <row r="43" spans="1:26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 spans="1:26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</row>
    <row r="45" spans="1:26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 spans="1:26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 spans="1:26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26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 spans="1:26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spans="1:26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 spans="1:26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 spans="1:26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 spans="1:26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spans="1:26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 spans="1:26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 spans="1:26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 spans="1:26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spans="1:26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 spans="1:26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 spans="1:26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 spans="1:26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spans="1:26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 spans="1:26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 spans="1:26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 spans="1:26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spans="1:26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 spans="1:26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 spans="1:26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 spans="1:26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 spans="1:26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 spans="1:26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 spans="1:26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 spans="1:26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 spans="1:26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 spans="1:26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 spans="1:26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 spans="1:26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 spans="1:26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 spans="1:26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 spans="1:26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 spans="1:26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 spans="1:26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 spans="1:26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 spans="1:26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 spans="1:26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 spans="1:26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 spans="1:26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 spans="1:26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 spans="1:26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 spans="1:26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 spans="1:26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 spans="1:26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 spans="1:26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 spans="1:2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 spans="1:26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 spans="1:26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 spans="1:26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 spans="1:26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 spans="1:26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 spans="1:26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 spans="1:26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 spans="1:26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 spans="1:26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 spans="1:26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 spans="1:26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 spans="1:26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 spans="1:26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 spans="1:26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 spans="1:26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 spans="1:26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 spans="1:26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 spans="1:26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 spans="1:26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 spans="1:26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 spans="1:26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 spans="1:26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 spans="1:26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 spans="1:26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 spans="1:26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 spans="1:26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 spans="1:26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 spans="1:26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 spans="1:26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 spans="1:26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 spans="1:26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 spans="1:26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 spans="1:26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 spans="1:26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 spans="1:26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 spans="1:26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 spans="1:26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 spans="1:26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 spans="1:26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 spans="1:26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 spans="1:26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 spans="1:26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 spans="1:26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 spans="1:26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 spans="1:26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 spans="1:26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 spans="1:26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 spans="1:26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 spans="1:26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 spans="1:26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 spans="1:26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 spans="1:26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 spans="1:26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 spans="1:26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 spans="1:26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 spans="1:26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 spans="1:26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 spans="1:26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 spans="1:26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 spans="1:26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 spans="1:26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 spans="1:26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 spans="1:26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 spans="1:26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 spans="1:26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 spans="1:26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 spans="1:26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 spans="1:26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 spans="1:26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 spans="1:26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 spans="1:26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 spans="1:26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 spans="1:26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 spans="1:26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 spans="1:26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 spans="1:26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 spans="1:26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 spans="1:26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 spans="1:26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 spans="1:26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 spans="1:26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 spans="1:26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 spans="1:26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 spans="1:26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 spans="1:26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 spans="1:26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 spans="1:26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 spans="1:26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 spans="1:26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 spans="1:26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 spans="1:26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 spans="1:26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 spans="1:26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 spans="1:26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 spans="1:26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 spans="1:26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 spans="1:26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 spans="1:26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 spans="1:26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 spans="1:26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 spans="1:26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 spans="1:26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 spans="1:26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 spans="1:26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 spans="1:26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 spans="1:26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 spans="1:26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 spans="1:26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 spans="1:26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 spans="1:26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 spans="1:26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 spans="1:26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 spans="1:26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 spans="1:26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 spans="1:26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 spans="1:26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 spans="1:26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 spans="1:26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 spans="1:26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 spans="1:26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 spans="1:26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 spans="1:26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</row>
    <row r="222" spans="1:26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</row>
    <row r="223" spans="1:26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</row>
    <row r="224" spans="1:26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</row>
    <row r="225" spans="1:26" ht="15.75" customHeight="1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</row>
    <row r="226" spans="1:26" ht="15.75" customHeight="1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</row>
    <row r="227" spans="1:26" ht="15.75" customHeight="1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</row>
    <row r="228" spans="1:26" ht="15.75" customHeight="1">
      <c r="A228" s="102"/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</row>
    <row r="229" spans="1:26" ht="15.75" customHeight="1">
      <c r="A229" s="102"/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</row>
    <row r="230" spans="1:26" ht="15.75" customHeight="1">
      <c r="U230" s="102"/>
      <c r="V230" s="102"/>
      <c r="W230" s="102"/>
      <c r="X230" s="102"/>
      <c r="Y230" s="102"/>
      <c r="Z230" s="102"/>
    </row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5">
    <mergeCell ref="A3:T3"/>
    <mergeCell ref="A7:A10"/>
    <mergeCell ref="B7:B10"/>
    <mergeCell ref="C7:C10"/>
    <mergeCell ref="D7:T7"/>
    <mergeCell ref="R8:T9"/>
    <mergeCell ref="G9:G10"/>
    <mergeCell ref="K8:N8"/>
    <mergeCell ref="O8:Q8"/>
    <mergeCell ref="D8:G8"/>
    <mergeCell ref="D9:F9"/>
    <mergeCell ref="H8:J9"/>
    <mergeCell ref="K9:M9"/>
    <mergeCell ref="N9:N10"/>
    <mergeCell ref="O9:Q9"/>
  </mergeCells>
  <printOptions horizontalCentered="1"/>
  <pageMargins left="0.94" right="0.79" top="1.1499999999999999" bottom="0.9" header="0" footer="0"/>
  <pageSetup paperSize="9" orientation="landscape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00"/>
    <pageSetUpPr fitToPage="1"/>
  </sheetPr>
  <dimension ref="A1:Z1000"/>
  <sheetViews>
    <sheetView workbookViewId="0">
      <selection activeCell="A3" sqref="A3:F3"/>
    </sheetView>
  </sheetViews>
  <sheetFormatPr defaultColWidth="14.42578125" defaultRowHeight="15" customHeight="1"/>
  <cols>
    <col min="1" max="1" width="6.42578125" customWidth="1"/>
    <col min="2" max="2" width="20.85546875" customWidth="1"/>
    <col min="3" max="3" width="23.140625" customWidth="1"/>
    <col min="4" max="4" width="18.85546875" customWidth="1"/>
    <col min="5" max="5" width="17.42578125" customWidth="1"/>
    <col min="6" max="6" width="17.85546875" customWidth="1"/>
    <col min="7" max="7" width="20.7109375" customWidth="1"/>
    <col min="8" max="26" width="9.28515625" customWidth="1"/>
  </cols>
  <sheetData>
    <row r="1" spans="1:26" ht="15.75">
      <c r="A1" s="101" t="s">
        <v>1216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5.75">
      <c r="A3" s="1060" t="s">
        <v>1217</v>
      </c>
      <c r="B3" s="953"/>
      <c r="C3" s="953"/>
      <c r="D3" s="953"/>
      <c r="E3" s="953"/>
      <c r="F3" s="953"/>
      <c r="G3" s="162"/>
      <c r="H3" s="16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15.75">
      <c r="A4" s="103"/>
      <c r="B4" s="103"/>
      <c r="C4" s="139" t="str">
        <f>'1'!$E$5</f>
        <v>KABUPATEN/KOTA</v>
      </c>
      <c r="D4" s="105" t="str">
        <f>'1'!$F$5</f>
        <v>KARANGANYAR</v>
      </c>
      <c r="E4" s="101"/>
      <c r="F4" s="103"/>
      <c r="G4" s="162"/>
      <c r="H4" s="16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5.75">
      <c r="A5" s="102"/>
      <c r="B5" s="102"/>
      <c r="C5" s="139" t="str">
        <f>'1'!$E$6</f>
        <v>TAHUN</v>
      </c>
      <c r="D5" s="105">
        <f>'1'!$F$6</f>
        <v>2023</v>
      </c>
      <c r="E5" s="102"/>
      <c r="F5" s="102"/>
      <c r="G5" s="102"/>
      <c r="H5" s="16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>
      <c r="A6" s="102"/>
      <c r="B6" s="102"/>
      <c r="C6" s="102"/>
      <c r="D6" s="102"/>
      <c r="E6" s="162"/>
      <c r="F6" s="162"/>
      <c r="G6" s="162"/>
      <c r="H6" s="16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>
      <c r="A7" s="102"/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18" customHeight="1">
      <c r="A8" s="986" t="s">
        <v>4</v>
      </c>
      <c r="B8" s="986" t="s">
        <v>498</v>
      </c>
      <c r="C8" s="986" t="str">
        <f>'12'!C7</f>
        <v>DESA</v>
      </c>
      <c r="D8" s="976" t="s">
        <v>1218</v>
      </c>
      <c r="E8" s="977"/>
      <c r="F8" s="978"/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 ht="31.5">
      <c r="A9" s="955"/>
      <c r="B9" s="955"/>
      <c r="C9" s="955"/>
      <c r="D9" s="141" t="s">
        <v>326</v>
      </c>
      <c r="E9" s="201" t="s">
        <v>1219</v>
      </c>
      <c r="F9" s="107" t="s">
        <v>30</v>
      </c>
      <c r="G9" s="102"/>
      <c r="H9" s="102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</row>
    <row r="10" spans="1:26">
      <c r="A10" s="115">
        <v>1</v>
      </c>
      <c r="B10" s="142">
        <v>2</v>
      </c>
      <c r="C10" s="142">
        <v>3</v>
      </c>
      <c r="D10" s="115">
        <v>4</v>
      </c>
      <c r="E10" s="115">
        <v>5</v>
      </c>
      <c r="F10" s="142">
        <v>6</v>
      </c>
      <c r="G10" s="119"/>
      <c r="H10" s="119"/>
      <c r="I10" s="119"/>
      <c r="J10" s="119"/>
      <c r="K10" s="119"/>
      <c r="L10" s="119"/>
      <c r="M10" s="119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</row>
    <row r="11" spans="1:26">
      <c r="A11" s="487">
        <v>1</v>
      </c>
      <c r="B11" s="416" t="str">
        <f>'9'!B9</f>
        <v>JUMAPOLO</v>
      </c>
      <c r="C11" s="453" t="str">
        <f>'29'!C11</f>
        <v>PASEBAN</v>
      </c>
      <c r="D11" s="145">
        <v>0</v>
      </c>
      <c r="E11" s="145">
        <v>0</v>
      </c>
      <c r="F11" s="147" t="e">
        <f t="shared" ref="F11:F22" si="0">E11/D11*100</f>
        <v>#DIV/0!</v>
      </c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spans="1:26">
      <c r="A12" s="487">
        <v>2</v>
      </c>
      <c r="B12" s="416">
        <f>'9'!B10</f>
        <v>0</v>
      </c>
      <c r="C12" s="453" t="str">
        <f>'29'!C12</f>
        <v>LEMAHBANG</v>
      </c>
      <c r="D12" s="145">
        <v>0</v>
      </c>
      <c r="E12" s="145">
        <v>0</v>
      </c>
      <c r="F12" s="147" t="e">
        <f t="shared" si="0"/>
        <v>#DIV/0!</v>
      </c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>
      <c r="A13" s="487">
        <v>3</v>
      </c>
      <c r="B13" s="416">
        <f>'9'!B11</f>
        <v>0</v>
      </c>
      <c r="C13" s="453" t="str">
        <f>'29'!C13</f>
        <v>KARANGBANGUN</v>
      </c>
      <c r="D13" s="145">
        <v>0</v>
      </c>
      <c r="E13" s="145">
        <v>0</v>
      </c>
      <c r="F13" s="147" t="e">
        <f t="shared" si="0"/>
        <v>#DIV/0!</v>
      </c>
      <c r="G13" s="102"/>
      <c r="H13" s="102"/>
      <c r="I13" s="102"/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</row>
    <row r="14" spans="1:26">
      <c r="A14" s="487">
        <v>4</v>
      </c>
      <c r="B14" s="416">
        <f>'9'!B12</f>
        <v>0</v>
      </c>
      <c r="C14" s="453" t="str">
        <f>'29'!C14</f>
        <v>PLOSO</v>
      </c>
      <c r="D14" s="145">
        <v>0</v>
      </c>
      <c r="E14" s="145">
        <v>0</v>
      </c>
      <c r="F14" s="147" t="e">
        <f t="shared" si="0"/>
        <v>#DIV/0!</v>
      </c>
      <c r="G14" s="102"/>
      <c r="H14" s="102"/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</row>
    <row r="15" spans="1:26">
      <c r="A15" s="487">
        <v>5</v>
      </c>
      <c r="B15" s="416">
        <f>'9'!B13</f>
        <v>0</v>
      </c>
      <c r="C15" s="453" t="str">
        <f>'29'!C15</f>
        <v>GIRIWONDO</v>
      </c>
      <c r="D15" s="145">
        <v>0</v>
      </c>
      <c r="E15" s="145">
        <v>0</v>
      </c>
      <c r="F15" s="147" t="e">
        <f t="shared" si="0"/>
        <v>#DIV/0!</v>
      </c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</row>
    <row r="16" spans="1:26">
      <c r="A16" s="487">
        <v>6</v>
      </c>
      <c r="B16" s="416">
        <f>'9'!B14</f>
        <v>0</v>
      </c>
      <c r="C16" s="453" t="str">
        <f>'29'!C16</f>
        <v>KADIPIRO</v>
      </c>
      <c r="D16" s="145">
        <v>0</v>
      </c>
      <c r="E16" s="145">
        <v>0</v>
      </c>
      <c r="F16" s="147" t="e">
        <f t="shared" si="0"/>
        <v>#DIV/0!</v>
      </c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</row>
    <row r="17" spans="1:26">
      <c r="A17" s="487">
        <v>7</v>
      </c>
      <c r="B17" s="416">
        <f>'9'!B15</f>
        <v>0</v>
      </c>
      <c r="C17" s="453" t="str">
        <f>'29'!C17</f>
        <v>JUMANTORO</v>
      </c>
      <c r="D17" s="145">
        <v>0</v>
      </c>
      <c r="E17" s="145">
        <v>0</v>
      </c>
      <c r="F17" s="147" t="e">
        <f t="shared" si="0"/>
        <v>#DIV/0!</v>
      </c>
      <c r="G17" s="102"/>
      <c r="H17" s="102"/>
      <c r="I17" s="102"/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</row>
    <row r="18" spans="1:26">
      <c r="A18" s="487">
        <v>8</v>
      </c>
      <c r="B18" s="416">
        <f>'9'!B16</f>
        <v>0</v>
      </c>
      <c r="C18" s="453" t="str">
        <f>'29'!C18</f>
        <v>KEDAWUNG</v>
      </c>
      <c r="D18" s="145">
        <v>0</v>
      </c>
      <c r="E18" s="145">
        <v>0</v>
      </c>
      <c r="F18" s="147" t="e">
        <f t="shared" si="0"/>
        <v>#DIV/0!</v>
      </c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</row>
    <row r="19" spans="1:26">
      <c r="A19" s="487">
        <v>9</v>
      </c>
      <c r="B19" s="416">
        <f>'9'!B17</f>
        <v>0</v>
      </c>
      <c r="C19" s="453" t="str">
        <f>'29'!C19</f>
        <v>BAKALAN</v>
      </c>
      <c r="D19" s="145">
        <v>0</v>
      </c>
      <c r="E19" s="145">
        <v>0</v>
      </c>
      <c r="F19" s="147" t="e">
        <f t="shared" si="0"/>
        <v>#DIV/0!</v>
      </c>
      <c r="G19" s="102"/>
      <c r="H19" s="304"/>
      <c r="I19" s="304"/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</row>
    <row r="20" spans="1:26">
      <c r="A20" s="487">
        <v>10</v>
      </c>
      <c r="B20" s="416">
        <f>'9'!B18</f>
        <v>0</v>
      </c>
      <c r="C20" s="453" t="str">
        <f>'29'!C20</f>
        <v>JUMAPOLO</v>
      </c>
      <c r="D20" s="444">
        <v>0</v>
      </c>
      <c r="E20" s="444">
        <v>0</v>
      </c>
      <c r="F20" s="147" t="e">
        <f t="shared" si="0"/>
        <v>#DIV/0!</v>
      </c>
      <c r="G20" s="102"/>
      <c r="H20" s="102"/>
      <c r="I20" s="102"/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</row>
    <row r="21" spans="1:26" ht="15.75" customHeight="1">
      <c r="A21" s="487">
        <v>11</v>
      </c>
      <c r="B21" s="416">
        <f>'9'!B19</f>
        <v>0</v>
      </c>
      <c r="C21" s="453" t="str">
        <f>'29'!C21</f>
        <v>KWANGSAN</v>
      </c>
      <c r="D21" s="145">
        <v>0</v>
      </c>
      <c r="E21" s="145">
        <v>0</v>
      </c>
      <c r="F21" s="147" t="e">
        <f t="shared" si="0"/>
        <v>#DIV/0!</v>
      </c>
      <c r="G21" s="102"/>
      <c r="H21" s="102"/>
      <c r="I21" s="102"/>
      <c r="J21" s="102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</row>
    <row r="22" spans="1:26" ht="15.75" customHeight="1">
      <c r="A22" s="487">
        <v>12</v>
      </c>
      <c r="B22" s="503">
        <f>'9'!B20</f>
        <v>0</v>
      </c>
      <c r="C22" s="453" t="str">
        <f>'29'!C22</f>
        <v>JATIREJO</v>
      </c>
      <c r="D22" s="145">
        <v>7</v>
      </c>
      <c r="E22" s="145">
        <v>7</v>
      </c>
      <c r="F22" s="147">
        <f t="shared" si="0"/>
        <v>100</v>
      </c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</row>
    <row r="23" spans="1:26" ht="15.75" customHeight="1">
      <c r="A23" s="127"/>
      <c r="B23" s="127"/>
      <c r="C23" s="127"/>
      <c r="D23" s="236"/>
      <c r="E23" s="236"/>
      <c r="F23" s="234"/>
      <c r="G23" s="102"/>
      <c r="H23" s="102"/>
      <c r="I23" s="102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</row>
    <row r="24" spans="1:26" ht="15.75" customHeight="1">
      <c r="A24" s="156" t="s">
        <v>591</v>
      </c>
      <c r="B24" s="157"/>
      <c r="C24" s="418"/>
      <c r="D24" s="689">
        <f t="shared" ref="D24:E24" si="1">SUM(D11:D23)</f>
        <v>7</v>
      </c>
      <c r="E24" s="689">
        <f t="shared" si="1"/>
        <v>7</v>
      </c>
      <c r="F24" s="238">
        <f>E24/D24*100</f>
        <v>100</v>
      </c>
      <c r="G24" s="102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</row>
    <row r="25" spans="1:26" ht="15.75" customHeight="1">
      <c r="A25" s="102"/>
      <c r="B25" s="102"/>
      <c r="C25" s="102"/>
      <c r="D25" s="162"/>
      <c r="E25" s="162"/>
      <c r="F25" s="16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</row>
    <row r="26" spans="1:26" ht="15.75" customHeight="1">
      <c r="A26" s="137" t="s">
        <v>1220</v>
      </c>
      <c r="B26" s="102"/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</row>
    <row r="27" spans="1:26" ht="15.75" customHeight="1">
      <c r="A27" s="102"/>
      <c r="B27" s="102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</row>
    <row r="28" spans="1:26" ht="15.75" customHeight="1">
      <c r="A28" s="102"/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</row>
    <row r="29" spans="1:26" ht="15.75" customHeight="1">
      <c r="A29" s="102"/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</row>
    <row r="30" spans="1:26" ht="15.75" customHeight="1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</row>
    <row r="31" spans="1:26" ht="15.75" customHeight="1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</row>
    <row r="32" spans="1:26" ht="15.75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</row>
    <row r="33" spans="1:26" ht="18.75" customHeight="1">
      <c r="A33" s="102"/>
      <c r="B33" s="102"/>
      <c r="C33" s="102"/>
      <c r="D33" s="102"/>
      <c r="E33" s="102"/>
      <c r="F33" s="102"/>
      <c r="G33" s="16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</row>
    <row r="34" spans="1:26" ht="15.75" customHeight="1">
      <c r="A34" s="102"/>
      <c r="B34" s="102"/>
      <c r="C34" s="102"/>
      <c r="D34" s="102"/>
      <c r="E34" s="102"/>
      <c r="F34" s="102"/>
      <c r="G34" s="162"/>
      <c r="H34" s="16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</row>
    <row r="35" spans="1:26" ht="15.7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 spans="1:26" ht="15.7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</row>
    <row r="37" spans="1:26" ht="15.7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</row>
    <row r="38" spans="1:26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</row>
    <row r="39" spans="1:26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</row>
    <row r="40" spans="1:26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</row>
    <row r="41" spans="1:26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</row>
    <row r="42" spans="1:26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</row>
    <row r="43" spans="1:26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 spans="1:26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</row>
    <row r="45" spans="1:26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 spans="1:26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 spans="1:26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26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 spans="1:26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spans="1:26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 spans="1:26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 spans="1:26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 spans="1:26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spans="1:26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 spans="1:26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 spans="1:26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 spans="1:26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spans="1:26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 spans="1:26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 spans="1:26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 spans="1:26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spans="1:26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 spans="1:26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 spans="1:26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 spans="1:26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spans="1:26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 spans="1:26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 spans="1:26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 spans="1:26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 spans="1:26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 spans="1:26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 spans="1:26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 spans="1:26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 spans="1:26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 spans="1:26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 spans="1:26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 spans="1:26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 spans="1:26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 spans="1:26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 spans="1:26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 spans="1:26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 spans="1:26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 spans="1:26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 spans="1:26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 spans="1:26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 spans="1:26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 spans="1:26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 spans="1:26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 spans="1:26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 spans="1:26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 spans="1:26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 spans="1:26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 spans="1:26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 spans="1:2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 spans="1:26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 spans="1:26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 spans="1:26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 spans="1:26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 spans="1:26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 spans="1:26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 spans="1:26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 spans="1:26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 spans="1:26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 spans="1:26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 spans="1:26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 spans="1:26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 spans="1:26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 spans="1:26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 spans="1:26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 spans="1:26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 spans="1:26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 spans="1:26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 spans="1:26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 spans="1:26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 spans="1:26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 spans="1:26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 spans="1:26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 spans="1:26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 spans="1:26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 spans="1:26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 spans="1:26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 spans="1:26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 spans="1:26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 spans="1:26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 spans="1:26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 spans="1:26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 spans="1:26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 spans="1:26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 spans="1:26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 spans="1:26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 spans="1:26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 spans="1:26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 spans="1:26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 spans="1:26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 spans="1:26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 spans="1:26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 spans="1:26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 spans="1:26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 spans="1:26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 spans="1:26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 spans="1:26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 spans="1:26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 spans="1:26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 spans="1:26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 spans="1:26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 spans="1:26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 spans="1:26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 spans="1:26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 spans="1:26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 spans="1:26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 spans="1:26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 spans="1:26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 spans="1:26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 spans="1:26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 spans="1:26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 spans="1:26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 spans="1:26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 spans="1:26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 spans="1:26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 spans="1:26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 spans="1:26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 spans="1:26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 spans="1:26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 spans="1:26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 spans="1:26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 spans="1:26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 spans="1:26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 spans="1:26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 spans="1:26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 spans="1:26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 spans="1:26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 spans="1:26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 spans="1:26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 spans="1:26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 spans="1:26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 spans="1:26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 spans="1:26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 spans="1:26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 spans="1:26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 spans="1:26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 spans="1:26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 spans="1:26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 spans="1:26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 spans="1:26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 spans="1:26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 spans="1:26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 spans="1:26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 spans="1:26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 spans="1:26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 spans="1:26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 spans="1:26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 spans="1:26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 spans="1:26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 spans="1:26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 spans="1:26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 spans="1:26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 spans="1:26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 spans="1:26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 spans="1:26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 spans="1:26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 spans="1:26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 spans="1:26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 spans="1:26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 spans="1:26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 spans="1:26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 spans="1:26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 spans="1:26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 spans="1:26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 spans="1:26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 spans="1:26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 spans="1:26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 spans="1:26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 spans="1:26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 spans="1:26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 spans="1:26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 spans="1:26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</row>
    <row r="222" spans="1:26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</row>
    <row r="223" spans="1:26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</row>
    <row r="224" spans="1:26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</row>
    <row r="225" spans="1:26" ht="15.75" customHeight="1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</row>
    <row r="226" spans="1:26" ht="15.75" customHeight="1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</row>
    <row r="227" spans="1:26" ht="15.75" customHeight="1"/>
    <row r="228" spans="1:26" ht="15.75" customHeight="1"/>
    <row r="229" spans="1:26" ht="15.75" customHeight="1"/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3:F3"/>
    <mergeCell ref="A8:A9"/>
    <mergeCell ref="B8:B9"/>
    <mergeCell ref="C8:C9"/>
    <mergeCell ref="D8:F8"/>
  </mergeCells>
  <printOptions horizontalCentered="1"/>
  <pageMargins left="1.57" right="0.9055118110236221" top="1.1417322834645669" bottom="0.9055118110236221" header="0" footer="0"/>
  <pageSetup paperSize="9" orientation="landscape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00"/>
    <pageSetUpPr fitToPage="1"/>
  </sheetPr>
  <dimension ref="A1:AH1000"/>
  <sheetViews>
    <sheetView topLeftCell="A2" zoomScale="82" zoomScaleNormal="82" workbookViewId="0">
      <selection activeCell="A3" sqref="A3:AH3"/>
    </sheetView>
  </sheetViews>
  <sheetFormatPr defaultColWidth="14.42578125" defaultRowHeight="15" customHeight="1"/>
  <cols>
    <col min="1" max="1" width="5.7109375" customWidth="1"/>
    <col min="2" max="2" width="20.5703125" customWidth="1"/>
    <col min="3" max="3" width="14.42578125" customWidth="1"/>
    <col min="4" max="4" width="13.5703125" customWidth="1"/>
    <col min="5" max="5" width="16.85546875" customWidth="1"/>
    <col min="6" max="6" width="18.5703125" customWidth="1"/>
    <col min="7" max="7" width="18.140625" customWidth="1"/>
    <col min="8" max="10" width="8.7109375" customWidth="1"/>
    <col min="11" max="22" width="6.5703125" customWidth="1"/>
    <col min="23" max="28" width="7.7109375" customWidth="1"/>
    <col min="29" max="34" width="9.7109375" customWidth="1"/>
  </cols>
  <sheetData>
    <row r="1" spans="1:34" ht="15.75">
      <c r="A1" s="100" t="s">
        <v>1221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</row>
    <row r="2" spans="1:34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</row>
    <row r="3" spans="1:34" ht="15.75">
      <c r="A3" s="963" t="s">
        <v>1222</v>
      </c>
      <c r="B3" s="953"/>
      <c r="C3" s="953"/>
      <c r="D3" s="953"/>
      <c r="E3" s="953"/>
      <c r="F3" s="953"/>
      <c r="G3" s="953"/>
      <c r="H3" s="953"/>
      <c r="I3" s="953"/>
      <c r="J3" s="953"/>
      <c r="K3" s="953"/>
      <c r="L3" s="953"/>
      <c r="M3" s="953"/>
      <c r="N3" s="953"/>
      <c r="O3" s="953"/>
      <c r="P3" s="953"/>
      <c r="Q3" s="953"/>
      <c r="R3" s="953"/>
      <c r="S3" s="953"/>
      <c r="T3" s="953"/>
      <c r="U3" s="953"/>
      <c r="V3" s="953"/>
      <c r="W3" s="953"/>
      <c r="X3" s="953"/>
      <c r="Y3" s="953"/>
      <c r="Z3" s="953"/>
      <c r="AA3" s="953"/>
      <c r="AB3" s="953"/>
      <c r="AC3" s="953"/>
      <c r="AD3" s="953"/>
      <c r="AE3" s="953"/>
      <c r="AF3" s="953"/>
      <c r="AG3" s="953"/>
      <c r="AH3" s="953"/>
    </row>
    <row r="4" spans="1:34" ht="15.75">
      <c r="A4" s="101"/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39" t="str">
        <f>'1'!$E$5</f>
        <v>KABUPATEN/KOTA</v>
      </c>
      <c r="P4" s="105" t="str">
        <f>'1'!$F$5</f>
        <v>KARANGANYAR</v>
      </c>
      <c r="Q4" s="101"/>
      <c r="R4" s="101"/>
      <c r="S4" s="101"/>
      <c r="T4" s="101"/>
      <c r="U4" s="101"/>
      <c r="V4" s="101"/>
      <c r="W4" s="103"/>
      <c r="X4" s="103"/>
      <c r="Y4" s="103"/>
      <c r="Z4" s="101"/>
      <c r="AA4" s="105"/>
      <c r="AB4" s="105"/>
      <c r="AC4" s="103"/>
      <c r="AD4" s="103"/>
      <c r="AE4" s="103"/>
      <c r="AF4" s="103"/>
      <c r="AG4" s="103"/>
      <c r="AH4" s="103"/>
    </row>
    <row r="5" spans="1:34" ht="15.75">
      <c r="A5" s="101"/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39" t="str">
        <f>'1'!$E$6</f>
        <v>TAHUN</v>
      </c>
      <c r="P5" s="105">
        <f>'1'!$F$6</f>
        <v>2023</v>
      </c>
      <c r="Q5" s="101"/>
      <c r="R5" s="101"/>
      <c r="S5" s="101"/>
      <c r="T5" s="101"/>
      <c r="U5" s="101"/>
      <c r="V5" s="101"/>
      <c r="W5" s="103"/>
      <c r="X5" s="103"/>
      <c r="Y5" s="103"/>
      <c r="Z5" s="101"/>
      <c r="AA5" s="105"/>
      <c r="AB5" s="105"/>
      <c r="AC5" s="103"/>
      <c r="AD5" s="103"/>
      <c r="AE5" s="103"/>
      <c r="AF5" s="103"/>
      <c r="AG5" s="103"/>
      <c r="AH5" s="103"/>
    </row>
    <row r="6" spans="1:34">
      <c r="A6" s="102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</row>
    <row r="7" spans="1:34" ht="15.75">
      <c r="A7" s="986" t="s">
        <v>4</v>
      </c>
      <c r="B7" s="975" t="s">
        <v>1223</v>
      </c>
      <c r="C7" s="988" t="s">
        <v>1224</v>
      </c>
      <c r="D7" s="978"/>
      <c r="E7" s="1009" t="s">
        <v>1225</v>
      </c>
      <c r="F7" s="995"/>
      <c r="G7" s="996"/>
      <c r="H7" s="991" t="s">
        <v>1226</v>
      </c>
      <c r="I7" s="995"/>
      <c r="J7" s="996"/>
      <c r="K7" s="991" t="s">
        <v>1227</v>
      </c>
      <c r="L7" s="995"/>
      <c r="M7" s="995"/>
      <c r="N7" s="995"/>
      <c r="O7" s="995"/>
      <c r="P7" s="995"/>
      <c r="Q7" s="995"/>
      <c r="R7" s="995"/>
      <c r="S7" s="995"/>
      <c r="T7" s="995"/>
      <c r="U7" s="995"/>
      <c r="V7" s="996"/>
      <c r="W7" s="991" t="s">
        <v>869</v>
      </c>
      <c r="X7" s="995"/>
      <c r="Y7" s="996"/>
      <c r="Z7" s="991" t="s">
        <v>1228</v>
      </c>
      <c r="AA7" s="995"/>
      <c r="AB7" s="996"/>
      <c r="AC7" s="994" t="s">
        <v>1229</v>
      </c>
      <c r="AD7" s="995"/>
      <c r="AE7" s="996"/>
      <c r="AF7" s="991" t="s">
        <v>1230</v>
      </c>
      <c r="AG7" s="995"/>
      <c r="AH7" s="996"/>
    </row>
    <row r="8" spans="1:34" ht="38.25" customHeight="1">
      <c r="A8" s="965"/>
      <c r="B8" s="965"/>
      <c r="C8" s="962" t="s">
        <v>1231</v>
      </c>
      <c r="D8" s="962" t="s">
        <v>1232</v>
      </c>
      <c r="E8" s="1029"/>
      <c r="F8" s="953"/>
      <c r="G8" s="1030"/>
      <c r="H8" s="971"/>
      <c r="I8" s="967"/>
      <c r="J8" s="968"/>
      <c r="K8" s="971"/>
      <c r="L8" s="967"/>
      <c r="M8" s="967"/>
      <c r="N8" s="967"/>
      <c r="O8" s="967"/>
      <c r="P8" s="967"/>
      <c r="Q8" s="967"/>
      <c r="R8" s="967"/>
      <c r="S8" s="967"/>
      <c r="T8" s="967"/>
      <c r="U8" s="967"/>
      <c r="V8" s="968"/>
      <c r="W8" s="971"/>
      <c r="X8" s="967"/>
      <c r="Y8" s="968"/>
      <c r="Z8" s="971"/>
      <c r="AA8" s="967"/>
      <c r="AB8" s="968"/>
      <c r="AC8" s="971"/>
      <c r="AD8" s="967"/>
      <c r="AE8" s="968"/>
      <c r="AF8" s="971"/>
      <c r="AG8" s="967"/>
      <c r="AH8" s="968"/>
    </row>
    <row r="9" spans="1:34" ht="48.75" customHeight="1">
      <c r="A9" s="955"/>
      <c r="B9" s="955"/>
      <c r="C9" s="955"/>
      <c r="D9" s="955"/>
      <c r="E9" s="201" t="s">
        <v>1233</v>
      </c>
      <c r="F9" s="201" t="s">
        <v>1234</v>
      </c>
      <c r="G9" s="201" t="s">
        <v>1235</v>
      </c>
      <c r="H9" s="172" t="s">
        <v>8</v>
      </c>
      <c r="I9" s="172" t="s">
        <v>9</v>
      </c>
      <c r="J9" s="172" t="s">
        <v>454</v>
      </c>
      <c r="K9" s="172" t="s">
        <v>1236</v>
      </c>
      <c r="L9" s="172" t="s">
        <v>1237</v>
      </c>
      <c r="M9" s="172" t="s">
        <v>1238</v>
      </c>
      <c r="N9" s="172" t="s">
        <v>1239</v>
      </c>
      <c r="O9" s="172" t="s">
        <v>1240</v>
      </c>
      <c r="P9" s="172" t="s">
        <v>1241</v>
      </c>
      <c r="Q9" s="172" t="s">
        <v>1242</v>
      </c>
      <c r="R9" s="172" t="s">
        <v>1243</v>
      </c>
      <c r="S9" s="172" t="s">
        <v>1244</v>
      </c>
      <c r="T9" s="172" t="s">
        <v>1245</v>
      </c>
      <c r="U9" s="172" t="s">
        <v>1246</v>
      </c>
      <c r="V9" s="172" t="s">
        <v>1247</v>
      </c>
      <c r="W9" s="172" t="s">
        <v>8</v>
      </c>
      <c r="X9" s="172" t="s">
        <v>9</v>
      </c>
      <c r="Y9" s="571" t="s">
        <v>454</v>
      </c>
      <c r="Z9" s="172" t="s">
        <v>8</v>
      </c>
      <c r="AA9" s="172" t="s">
        <v>9</v>
      </c>
      <c r="AB9" s="172" t="s">
        <v>454</v>
      </c>
      <c r="AC9" s="172" t="s">
        <v>8</v>
      </c>
      <c r="AD9" s="172" t="s">
        <v>9</v>
      </c>
      <c r="AE9" s="172" t="s">
        <v>454</v>
      </c>
      <c r="AF9" s="172" t="s">
        <v>8</v>
      </c>
      <c r="AG9" s="172" t="s">
        <v>9</v>
      </c>
      <c r="AH9" s="172" t="s">
        <v>454</v>
      </c>
    </row>
    <row r="10" spans="1:34">
      <c r="A10" s="118">
        <v>1</v>
      </c>
      <c r="B10" s="118">
        <v>2</v>
      </c>
      <c r="C10" s="118">
        <v>3</v>
      </c>
      <c r="D10" s="118">
        <v>4</v>
      </c>
      <c r="E10" s="118">
        <v>5</v>
      </c>
      <c r="F10" s="118">
        <v>6</v>
      </c>
      <c r="G10" s="118">
        <v>7</v>
      </c>
      <c r="H10" s="118">
        <v>8</v>
      </c>
      <c r="I10" s="118">
        <v>9</v>
      </c>
      <c r="J10" s="118">
        <v>10</v>
      </c>
      <c r="K10" s="118">
        <v>11</v>
      </c>
      <c r="L10" s="118">
        <v>12</v>
      </c>
      <c r="M10" s="118">
        <v>13</v>
      </c>
      <c r="N10" s="118">
        <v>14</v>
      </c>
      <c r="O10" s="118">
        <v>15</v>
      </c>
      <c r="P10" s="118">
        <v>16</v>
      </c>
      <c r="Q10" s="118">
        <v>17</v>
      </c>
      <c r="R10" s="118">
        <v>18</v>
      </c>
      <c r="S10" s="118">
        <v>19</v>
      </c>
      <c r="T10" s="118">
        <v>20</v>
      </c>
      <c r="U10" s="118">
        <v>21</v>
      </c>
      <c r="V10" s="118">
        <v>22</v>
      </c>
      <c r="W10" s="118">
        <v>23</v>
      </c>
      <c r="X10" s="118">
        <v>24</v>
      </c>
      <c r="Y10" s="118">
        <v>25</v>
      </c>
      <c r="Z10" s="118">
        <v>26</v>
      </c>
      <c r="AA10" s="118">
        <v>27</v>
      </c>
      <c r="AB10" s="118">
        <v>28</v>
      </c>
      <c r="AC10" s="118">
        <v>29</v>
      </c>
      <c r="AD10" s="118">
        <v>30</v>
      </c>
      <c r="AE10" s="118">
        <v>31</v>
      </c>
      <c r="AF10" s="118">
        <v>32</v>
      </c>
      <c r="AG10" s="118">
        <v>33</v>
      </c>
      <c r="AH10" s="117">
        <v>34</v>
      </c>
    </row>
    <row r="11" spans="1:34" ht="19.5" customHeight="1">
      <c r="A11" s="374">
        <v>1</v>
      </c>
      <c r="B11" s="423" t="s">
        <v>1248</v>
      </c>
      <c r="C11" s="424" t="s">
        <v>500</v>
      </c>
      <c r="D11" s="424" t="s">
        <v>804</v>
      </c>
      <c r="E11" s="792">
        <v>45144</v>
      </c>
      <c r="F11" s="792">
        <v>45144</v>
      </c>
      <c r="G11" s="792">
        <v>45164</v>
      </c>
      <c r="H11" s="424">
        <v>4</v>
      </c>
      <c r="I11" s="424">
        <v>3</v>
      </c>
      <c r="J11" s="589">
        <f>SUM(H11:I11)</f>
        <v>7</v>
      </c>
      <c r="K11" s="424">
        <v>7</v>
      </c>
      <c r="L11" s="424">
        <v>0</v>
      </c>
      <c r="M11" s="424">
        <v>0</v>
      </c>
      <c r="N11" s="424">
        <v>0</v>
      </c>
      <c r="O11" s="424">
        <v>0</v>
      </c>
      <c r="P11" s="424">
        <v>0</v>
      </c>
      <c r="Q11" s="424">
        <v>0</v>
      </c>
      <c r="R11" s="424">
        <v>0</v>
      </c>
      <c r="S11" s="424">
        <v>0</v>
      </c>
      <c r="T11" s="424">
        <v>0</v>
      </c>
      <c r="U11" s="424">
        <v>0</v>
      </c>
      <c r="V11" s="424">
        <v>0</v>
      </c>
      <c r="W11" s="424">
        <v>0</v>
      </c>
      <c r="X11" s="424">
        <v>0</v>
      </c>
      <c r="Y11" s="589">
        <f>SUM(W11:X11)</f>
        <v>0</v>
      </c>
      <c r="Z11" s="424">
        <v>0</v>
      </c>
      <c r="AA11" s="424">
        <v>0</v>
      </c>
      <c r="AB11" s="589">
        <f>SUM(Z11:AA11)</f>
        <v>0</v>
      </c>
      <c r="AC11" s="793" t="e">
        <f t="shared" ref="AC11:AE11" si="0">H11/Z11*100</f>
        <v>#DIV/0!</v>
      </c>
      <c r="AD11" s="793" t="e">
        <f t="shared" si="0"/>
        <v>#DIV/0!</v>
      </c>
      <c r="AE11" s="793" t="e">
        <f t="shared" si="0"/>
        <v>#DIV/0!</v>
      </c>
      <c r="AF11" s="793">
        <f t="shared" ref="AF11:AH11" si="1">W11/H11*100</f>
        <v>0</v>
      </c>
      <c r="AG11" s="793">
        <f t="shared" si="1"/>
        <v>0</v>
      </c>
      <c r="AH11" s="793">
        <f t="shared" si="1"/>
        <v>0</v>
      </c>
    </row>
    <row r="12" spans="1:34" ht="19.5" customHeight="1">
      <c r="A12" s="138"/>
      <c r="B12" s="138"/>
      <c r="C12" s="226"/>
      <c r="D12" s="226"/>
      <c r="E12" s="226"/>
      <c r="F12" s="226"/>
      <c r="G12" s="226"/>
      <c r="H12" s="226"/>
      <c r="I12" s="226"/>
      <c r="J12" s="226"/>
      <c r="K12" s="226"/>
      <c r="L12" s="226"/>
      <c r="M12" s="226"/>
      <c r="N12" s="226"/>
      <c r="O12" s="226"/>
      <c r="P12" s="226"/>
      <c r="Q12" s="226"/>
      <c r="R12" s="226"/>
      <c r="S12" s="226"/>
      <c r="T12" s="226"/>
      <c r="U12" s="226"/>
      <c r="V12" s="226"/>
      <c r="W12" s="226"/>
      <c r="X12" s="226"/>
      <c r="Y12" s="309"/>
      <c r="Z12" s="226"/>
      <c r="AA12" s="226"/>
      <c r="AB12" s="226"/>
      <c r="AC12" s="234"/>
      <c r="AD12" s="234"/>
      <c r="AE12" s="234"/>
      <c r="AF12" s="234"/>
      <c r="AG12" s="234"/>
      <c r="AH12" s="234"/>
    </row>
    <row r="13" spans="1:34" ht="19.5" customHeight="1">
      <c r="A13" s="794"/>
      <c r="B13" s="794"/>
      <c r="C13" s="795"/>
      <c r="D13" s="795"/>
      <c r="E13" s="795"/>
      <c r="F13" s="795"/>
      <c r="G13" s="795"/>
      <c r="H13" s="795"/>
      <c r="I13" s="795"/>
      <c r="J13" s="795"/>
      <c r="K13" s="795"/>
      <c r="L13" s="795"/>
      <c r="M13" s="795"/>
      <c r="N13" s="795"/>
      <c r="O13" s="795"/>
      <c r="P13" s="795"/>
      <c r="Q13" s="795"/>
      <c r="R13" s="795"/>
      <c r="S13" s="795"/>
      <c r="T13" s="795"/>
      <c r="U13" s="795"/>
      <c r="V13" s="795"/>
      <c r="W13" s="795"/>
      <c r="X13" s="795"/>
      <c r="Y13" s="796"/>
      <c r="Z13" s="795"/>
      <c r="AA13" s="795"/>
      <c r="AB13" s="795"/>
      <c r="AC13" s="797"/>
      <c r="AD13" s="797"/>
      <c r="AE13" s="797"/>
      <c r="AF13" s="797"/>
      <c r="AG13" s="797"/>
      <c r="AH13" s="797"/>
    </row>
    <row r="14" spans="1:34" ht="19.5" customHeight="1">
      <c r="A14" s="102"/>
      <c r="B14" s="102"/>
      <c r="C14" s="102"/>
      <c r="D14" s="102"/>
      <c r="E14" s="102"/>
      <c r="F14" s="102"/>
      <c r="G14" s="102"/>
      <c r="H14" s="102"/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  <c r="AF14" s="102"/>
      <c r="AG14" s="102"/>
      <c r="AH14" s="102"/>
    </row>
    <row r="15" spans="1:34" ht="19.5" customHeight="1">
      <c r="A15" s="137" t="s">
        <v>1249</v>
      </c>
      <c r="B15" s="137"/>
      <c r="C15" s="137"/>
      <c r="D15" s="137"/>
      <c r="E15" s="137"/>
      <c r="F15" s="137"/>
      <c r="G15" s="137"/>
      <c r="H15" s="137"/>
      <c r="I15" s="137"/>
      <c r="J15" s="137"/>
      <c r="K15" s="137"/>
      <c r="L15" s="137"/>
      <c r="M15" s="137"/>
      <c r="N15" s="137"/>
      <c r="O15" s="137"/>
      <c r="P15" s="137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</row>
    <row r="16" spans="1:34" ht="19.5" customHeight="1">
      <c r="A16" s="102"/>
      <c r="B16" s="102"/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  <c r="AA16" s="102"/>
      <c r="AB16" s="102"/>
      <c r="AC16" s="102"/>
      <c r="AD16" s="102"/>
      <c r="AE16" s="102"/>
      <c r="AF16" s="102"/>
      <c r="AG16" s="102"/>
      <c r="AH16" s="102"/>
    </row>
    <row r="17" spans="1:34" ht="19.5" customHeight="1">
      <c r="A17" s="102"/>
      <c r="B17" s="102"/>
      <c r="C17" s="102"/>
      <c r="D17" s="102"/>
      <c r="E17" s="102"/>
      <c r="F17" s="102"/>
      <c r="G17" s="102"/>
      <c r="H17" s="102"/>
      <c r="I17" s="102"/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  <c r="AA17" s="102"/>
      <c r="AB17" s="102"/>
      <c r="AC17" s="102"/>
      <c r="AD17" s="102"/>
      <c r="AE17" s="102"/>
      <c r="AF17" s="102"/>
      <c r="AG17" s="102"/>
      <c r="AH17" s="102"/>
    </row>
    <row r="18" spans="1:34" ht="19.5" customHeight="1">
      <c r="A18" s="102"/>
      <c r="B18" s="102"/>
      <c r="C18" s="102"/>
      <c r="D18" s="102"/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02"/>
      <c r="AG18" s="102"/>
      <c r="AH18" s="102"/>
    </row>
    <row r="19" spans="1:34" ht="19.5" customHeight="1">
      <c r="A19" s="102"/>
      <c r="B19" s="102"/>
      <c r="C19" s="102"/>
      <c r="D19" s="102"/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  <c r="AA19" s="102"/>
      <c r="AB19" s="102"/>
      <c r="AC19" s="102"/>
      <c r="AD19" s="102"/>
      <c r="AE19" s="102"/>
      <c r="AF19" s="102"/>
      <c r="AG19" s="102"/>
      <c r="AH19" s="102"/>
    </row>
    <row r="20" spans="1:34" ht="19.5" customHeight="1">
      <c r="A20" s="102"/>
      <c r="B20" s="102"/>
      <c r="C20" s="102"/>
      <c r="D20" s="102"/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102"/>
      <c r="AE20" s="102"/>
      <c r="AF20" s="102"/>
      <c r="AG20" s="102"/>
      <c r="AH20" s="102"/>
    </row>
    <row r="21" spans="1:34" ht="19.5" customHeight="1">
      <c r="A21" s="102"/>
      <c r="B21" s="102"/>
      <c r="C21" s="102"/>
      <c r="D21" s="102"/>
      <c r="E21" s="102"/>
      <c r="F21" s="102"/>
      <c r="G21" s="102"/>
      <c r="H21" s="102"/>
      <c r="I21" s="102"/>
      <c r="J21" s="102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  <c r="AA21" s="102"/>
      <c r="AB21" s="102"/>
      <c r="AC21" s="102"/>
      <c r="AD21" s="102"/>
      <c r="AE21" s="102"/>
      <c r="AF21" s="102"/>
      <c r="AG21" s="102"/>
      <c r="AH21" s="102"/>
    </row>
    <row r="22" spans="1:34" ht="19.5" customHeight="1">
      <c r="A22" s="102"/>
      <c r="B22" s="102"/>
      <c r="C22" s="102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  <c r="AA22" s="102"/>
      <c r="AB22" s="102"/>
      <c r="AC22" s="102"/>
      <c r="AD22" s="102"/>
      <c r="AE22" s="102"/>
      <c r="AF22" s="102"/>
      <c r="AG22" s="102"/>
      <c r="AH22" s="102"/>
    </row>
    <row r="23" spans="1:34" ht="19.5" customHeight="1">
      <c r="A23" s="102"/>
      <c r="B23" s="102"/>
      <c r="C23" s="102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  <c r="AA23" s="102"/>
      <c r="AB23" s="102"/>
      <c r="AC23" s="102"/>
      <c r="AD23" s="102"/>
      <c r="AE23" s="102"/>
      <c r="AF23" s="102"/>
      <c r="AG23" s="102"/>
      <c r="AH23" s="102"/>
    </row>
    <row r="24" spans="1:34" ht="19.5" customHeight="1">
      <c r="A24" s="102"/>
      <c r="B24" s="102"/>
      <c r="C24" s="102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  <c r="AA24" s="102"/>
      <c r="AB24" s="102"/>
      <c r="AC24" s="102"/>
      <c r="AD24" s="102"/>
      <c r="AE24" s="102"/>
      <c r="AF24" s="102"/>
      <c r="AG24" s="102"/>
      <c r="AH24" s="102"/>
    </row>
    <row r="25" spans="1:34" ht="19.5" customHeight="1">
      <c r="A25" s="102"/>
      <c r="B25" s="102"/>
      <c r="C25" s="102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102"/>
      <c r="AB25" s="102"/>
      <c r="AC25" s="102"/>
      <c r="AD25" s="102"/>
      <c r="AE25" s="102"/>
      <c r="AF25" s="102"/>
      <c r="AG25" s="102"/>
      <c r="AH25" s="102"/>
    </row>
    <row r="26" spans="1:34" ht="19.5" customHeight="1">
      <c r="A26" s="102"/>
      <c r="B26" s="102"/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  <c r="AA26" s="102"/>
      <c r="AB26" s="102"/>
      <c r="AC26" s="102"/>
      <c r="AD26" s="102"/>
      <c r="AE26" s="102"/>
      <c r="AF26" s="102"/>
      <c r="AG26" s="102"/>
      <c r="AH26" s="102"/>
    </row>
    <row r="27" spans="1:34" ht="19.5" customHeight="1">
      <c r="A27" s="102"/>
      <c r="B27" s="102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  <c r="AA27" s="102"/>
      <c r="AB27" s="102"/>
      <c r="AC27" s="102"/>
      <c r="AD27" s="102"/>
      <c r="AE27" s="102"/>
      <c r="AF27" s="102"/>
      <c r="AG27" s="102"/>
      <c r="AH27" s="102"/>
    </row>
    <row r="28" spans="1:34" ht="19.5" customHeight="1">
      <c r="A28" s="102"/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  <c r="AF28" s="102"/>
      <c r="AG28" s="102"/>
      <c r="AH28" s="102"/>
    </row>
    <row r="29" spans="1:34" ht="19.5" customHeight="1">
      <c r="A29" s="102"/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  <c r="AA29" s="102"/>
      <c r="AB29" s="102"/>
      <c r="AC29" s="102"/>
      <c r="AD29" s="102"/>
      <c r="AE29" s="102"/>
      <c r="AF29" s="102"/>
      <c r="AG29" s="102"/>
      <c r="AH29" s="102"/>
    </row>
    <row r="30" spans="1:34" ht="19.5" customHeight="1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  <c r="AE30" s="102"/>
      <c r="AF30" s="102"/>
      <c r="AG30" s="102"/>
      <c r="AH30" s="102"/>
    </row>
    <row r="31" spans="1:34" ht="15.75" customHeight="1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  <c r="AA31" s="102"/>
      <c r="AB31" s="102"/>
      <c r="AC31" s="102"/>
      <c r="AD31" s="102"/>
      <c r="AE31" s="102"/>
      <c r="AF31" s="102"/>
      <c r="AG31" s="102"/>
      <c r="AH31" s="102"/>
    </row>
    <row r="32" spans="1:34" ht="15.75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</row>
    <row r="33" spans="1:34" ht="15.75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  <c r="AA33" s="102"/>
      <c r="AB33" s="102"/>
      <c r="AC33" s="102"/>
      <c r="AD33" s="102"/>
      <c r="AE33" s="102"/>
      <c r="AF33" s="102"/>
      <c r="AG33" s="102"/>
      <c r="AH33" s="102"/>
    </row>
    <row r="34" spans="1:34" ht="15.7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  <c r="AC34" s="102"/>
      <c r="AD34" s="102"/>
      <c r="AE34" s="102"/>
      <c r="AF34" s="102"/>
      <c r="AG34" s="102"/>
      <c r="AH34" s="102"/>
    </row>
    <row r="35" spans="1:34" ht="15.7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  <c r="AA35" s="102"/>
      <c r="AB35" s="102"/>
      <c r="AC35" s="102"/>
      <c r="AD35" s="102"/>
      <c r="AE35" s="102"/>
      <c r="AF35" s="102"/>
      <c r="AG35" s="102"/>
      <c r="AH35" s="102"/>
    </row>
    <row r="36" spans="1:34" ht="15.7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  <c r="AD36" s="102"/>
      <c r="AE36" s="102"/>
      <c r="AF36" s="102"/>
      <c r="AG36" s="102"/>
      <c r="AH36" s="102"/>
    </row>
    <row r="37" spans="1:34" ht="15.7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  <c r="AA37" s="102"/>
      <c r="AB37" s="102"/>
      <c r="AC37" s="102"/>
      <c r="AD37" s="102"/>
      <c r="AE37" s="102"/>
      <c r="AF37" s="102"/>
      <c r="AG37" s="102"/>
      <c r="AH37" s="102"/>
    </row>
    <row r="38" spans="1:34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  <c r="AE38" s="102"/>
      <c r="AF38" s="102"/>
      <c r="AG38" s="102"/>
      <c r="AH38" s="102"/>
    </row>
    <row r="39" spans="1:34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  <c r="AA39" s="102"/>
      <c r="AB39" s="102"/>
      <c r="AC39" s="102"/>
      <c r="AD39" s="102"/>
      <c r="AE39" s="102"/>
      <c r="AF39" s="102"/>
      <c r="AG39" s="102"/>
      <c r="AH39" s="102"/>
    </row>
    <row r="40" spans="1:34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</row>
    <row r="41" spans="1:34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  <c r="AA41" s="102"/>
      <c r="AB41" s="102"/>
      <c r="AC41" s="102"/>
      <c r="AD41" s="102"/>
      <c r="AE41" s="102"/>
      <c r="AF41" s="102"/>
      <c r="AG41" s="102"/>
      <c r="AH41" s="102"/>
    </row>
    <row r="42" spans="1:34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  <c r="AE42" s="102"/>
      <c r="AF42" s="102"/>
      <c r="AG42" s="102"/>
      <c r="AH42" s="102"/>
    </row>
    <row r="43" spans="1:34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  <c r="AA43" s="102"/>
      <c r="AB43" s="102"/>
      <c r="AC43" s="102"/>
      <c r="AD43" s="102"/>
      <c r="AE43" s="102"/>
      <c r="AF43" s="102"/>
      <c r="AG43" s="102"/>
      <c r="AH43" s="102"/>
    </row>
    <row r="44" spans="1:34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  <c r="AE44" s="102"/>
      <c r="AF44" s="102"/>
      <c r="AG44" s="102"/>
      <c r="AH44" s="102"/>
    </row>
    <row r="45" spans="1:34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  <c r="AD45" s="102"/>
      <c r="AE45" s="102"/>
      <c r="AF45" s="102"/>
      <c r="AG45" s="102"/>
      <c r="AH45" s="102"/>
    </row>
    <row r="46" spans="1:34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  <c r="AD46" s="102"/>
      <c r="AE46" s="102"/>
      <c r="AF46" s="102"/>
      <c r="AG46" s="102"/>
      <c r="AH46" s="102"/>
    </row>
    <row r="47" spans="1:34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  <c r="AA47" s="102"/>
      <c r="AB47" s="102"/>
      <c r="AC47" s="102"/>
      <c r="AD47" s="102"/>
      <c r="AE47" s="102"/>
      <c r="AF47" s="102"/>
      <c r="AG47" s="102"/>
      <c r="AH47" s="102"/>
    </row>
    <row r="48" spans="1:34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</row>
    <row r="49" spans="1:34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</row>
    <row r="50" spans="1:34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</row>
    <row r="51" spans="1:34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</row>
    <row r="52" spans="1:34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  <c r="AA52" s="102"/>
      <c r="AB52" s="102"/>
      <c r="AC52" s="102"/>
      <c r="AD52" s="102"/>
      <c r="AE52" s="102"/>
      <c r="AF52" s="102"/>
      <c r="AG52" s="102"/>
      <c r="AH52" s="102"/>
    </row>
    <row r="53" spans="1:34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  <c r="AA53" s="102"/>
      <c r="AB53" s="102"/>
      <c r="AC53" s="102"/>
      <c r="AD53" s="102"/>
      <c r="AE53" s="102"/>
      <c r="AF53" s="102"/>
      <c r="AG53" s="102"/>
      <c r="AH53" s="102"/>
    </row>
    <row r="54" spans="1:34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  <c r="AC54" s="102"/>
      <c r="AD54" s="102"/>
      <c r="AE54" s="102"/>
      <c r="AF54" s="102"/>
      <c r="AG54" s="102"/>
      <c r="AH54" s="102"/>
    </row>
    <row r="55" spans="1:34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  <c r="AE55" s="102"/>
      <c r="AF55" s="102"/>
      <c r="AG55" s="102"/>
      <c r="AH55" s="102"/>
    </row>
    <row r="56" spans="1:34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  <c r="AA56" s="102"/>
      <c r="AB56" s="102"/>
      <c r="AC56" s="102"/>
      <c r="AD56" s="102"/>
      <c r="AE56" s="102"/>
      <c r="AF56" s="102"/>
      <c r="AG56" s="102"/>
      <c r="AH56" s="102"/>
    </row>
    <row r="57" spans="1:34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  <c r="AA57" s="102"/>
      <c r="AB57" s="102"/>
      <c r="AC57" s="102"/>
      <c r="AD57" s="102"/>
      <c r="AE57" s="102"/>
      <c r="AF57" s="102"/>
      <c r="AG57" s="102"/>
      <c r="AH57" s="102"/>
    </row>
    <row r="58" spans="1:34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</row>
    <row r="59" spans="1:34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</row>
    <row r="60" spans="1:34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</row>
    <row r="61" spans="1:34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</row>
    <row r="62" spans="1:34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  <c r="AA62" s="102"/>
      <c r="AB62" s="102"/>
      <c r="AC62" s="102"/>
      <c r="AD62" s="102"/>
      <c r="AE62" s="102"/>
      <c r="AF62" s="102"/>
      <c r="AG62" s="102"/>
      <c r="AH62" s="102"/>
    </row>
    <row r="63" spans="1:34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  <c r="AA63" s="102"/>
      <c r="AB63" s="102"/>
      <c r="AC63" s="102"/>
      <c r="AD63" s="102"/>
      <c r="AE63" s="102"/>
      <c r="AF63" s="102"/>
      <c r="AG63" s="102"/>
      <c r="AH63" s="102"/>
    </row>
    <row r="64" spans="1:34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  <c r="AA64" s="102"/>
      <c r="AB64" s="102"/>
      <c r="AC64" s="102"/>
      <c r="AD64" s="102"/>
      <c r="AE64" s="102"/>
      <c r="AF64" s="102"/>
      <c r="AG64" s="102"/>
      <c r="AH64" s="102"/>
    </row>
    <row r="65" spans="1:34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</row>
    <row r="66" spans="1:34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</row>
    <row r="67" spans="1:34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</row>
    <row r="68" spans="1:34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</row>
    <row r="69" spans="1:34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</row>
    <row r="70" spans="1:34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</row>
    <row r="71" spans="1:34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</row>
    <row r="72" spans="1:34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</row>
    <row r="73" spans="1:34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</row>
    <row r="74" spans="1:34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</row>
    <row r="75" spans="1:34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  <c r="AE75" s="102"/>
      <c r="AF75" s="102"/>
      <c r="AG75" s="102"/>
      <c r="AH75" s="102"/>
    </row>
    <row r="76" spans="1:34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102"/>
      <c r="AE76" s="102"/>
      <c r="AF76" s="102"/>
      <c r="AG76" s="102"/>
      <c r="AH76" s="102"/>
    </row>
    <row r="77" spans="1:34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  <c r="AE77" s="102"/>
      <c r="AF77" s="102"/>
      <c r="AG77" s="102"/>
      <c r="AH77" s="102"/>
    </row>
    <row r="78" spans="1:34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  <c r="AB78" s="102"/>
      <c r="AC78" s="102"/>
      <c r="AD78" s="102"/>
      <c r="AE78" s="102"/>
      <c r="AF78" s="102"/>
      <c r="AG78" s="102"/>
      <c r="AH78" s="102"/>
    </row>
    <row r="79" spans="1:34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  <c r="AC79" s="102"/>
      <c r="AD79" s="102"/>
      <c r="AE79" s="102"/>
      <c r="AF79" s="102"/>
      <c r="AG79" s="102"/>
      <c r="AH79" s="102"/>
    </row>
    <row r="80" spans="1:34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  <c r="AE80" s="102"/>
      <c r="AF80" s="102"/>
      <c r="AG80" s="102"/>
      <c r="AH80" s="102"/>
    </row>
    <row r="81" spans="1:34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  <c r="AC81" s="102"/>
      <c r="AD81" s="102"/>
      <c r="AE81" s="102"/>
      <c r="AF81" s="102"/>
      <c r="AG81" s="102"/>
      <c r="AH81" s="102"/>
    </row>
    <row r="82" spans="1:34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  <c r="AB82" s="102"/>
      <c r="AC82" s="102"/>
      <c r="AD82" s="102"/>
      <c r="AE82" s="102"/>
      <c r="AF82" s="102"/>
      <c r="AG82" s="102"/>
      <c r="AH82" s="102"/>
    </row>
    <row r="83" spans="1:34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  <c r="AD83" s="102"/>
      <c r="AE83" s="102"/>
      <c r="AF83" s="102"/>
      <c r="AG83" s="102"/>
      <c r="AH83" s="102"/>
    </row>
    <row r="84" spans="1:34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</row>
    <row r="85" spans="1:34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</row>
    <row r="86" spans="1:34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</row>
    <row r="87" spans="1:34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</row>
    <row r="88" spans="1:34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</row>
    <row r="89" spans="1:34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</row>
    <row r="90" spans="1:34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</row>
    <row r="91" spans="1:34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</row>
    <row r="92" spans="1:34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</row>
    <row r="93" spans="1:34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</row>
    <row r="94" spans="1:34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  <c r="AB94" s="102"/>
      <c r="AC94" s="102"/>
      <c r="AD94" s="102"/>
      <c r="AE94" s="102"/>
      <c r="AF94" s="102"/>
      <c r="AG94" s="102"/>
      <c r="AH94" s="102"/>
    </row>
    <row r="95" spans="1:34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  <c r="AA95" s="102"/>
      <c r="AB95" s="102"/>
      <c r="AC95" s="102"/>
      <c r="AD95" s="102"/>
      <c r="AE95" s="102"/>
      <c r="AF95" s="102"/>
      <c r="AG95" s="102"/>
      <c r="AH95" s="102"/>
    </row>
    <row r="96" spans="1:34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  <c r="AB96" s="102"/>
      <c r="AC96" s="102"/>
      <c r="AD96" s="102"/>
      <c r="AE96" s="102"/>
      <c r="AF96" s="102"/>
      <c r="AG96" s="102"/>
      <c r="AH96" s="102"/>
    </row>
    <row r="97" spans="1:34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  <c r="AB97" s="102"/>
      <c r="AC97" s="102"/>
      <c r="AD97" s="102"/>
      <c r="AE97" s="102"/>
      <c r="AF97" s="102"/>
      <c r="AG97" s="102"/>
      <c r="AH97" s="102"/>
    </row>
    <row r="98" spans="1:34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  <c r="AB98" s="102"/>
      <c r="AC98" s="102"/>
      <c r="AD98" s="102"/>
      <c r="AE98" s="102"/>
      <c r="AF98" s="102"/>
      <c r="AG98" s="102"/>
      <c r="AH98" s="102"/>
    </row>
    <row r="99" spans="1:34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</row>
    <row r="100" spans="1:34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  <c r="AC100" s="102"/>
      <c r="AD100" s="102"/>
      <c r="AE100" s="102"/>
      <c r="AF100" s="102"/>
      <c r="AG100" s="102"/>
      <c r="AH100" s="102"/>
    </row>
    <row r="101" spans="1:34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</row>
    <row r="102" spans="1:34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  <c r="AA102" s="102"/>
      <c r="AB102" s="102"/>
      <c r="AC102" s="102"/>
      <c r="AD102" s="102"/>
      <c r="AE102" s="102"/>
      <c r="AF102" s="102"/>
      <c r="AG102" s="102"/>
      <c r="AH102" s="102"/>
    </row>
    <row r="103" spans="1:34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  <c r="AD103" s="102"/>
      <c r="AE103" s="102"/>
      <c r="AF103" s="102"/>
      <c r="AG103" s="102"/>
      <c r="AH103" s="102"/>
    </row>
    <row r="104" spans="1:34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  <c r="AA104" s="102"/>
      <c r="AB104" s="102"/>
      <c r="AC104" s="102"/>
      <c r="AD104" s="102"/>
      <c r="AE104" s="102"/>
      <c r="AF104" s="102"/>
      <c r="AG104" s="102"/>
      <c r="AH104" s="102"/>
    </row>
    <row r="105" spans="1:34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  <c r="AD105" s="102"/>
      <c r="AE105" s="102"/>
      <c r="AF105" s="102"/>
      <c r="AG105" s="102"/>
      <c r="AH105" s="102"/>
    </row>
    <row r="106" spans="1:34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  <c r="AA106" s="102"/>
      <c r="AB106" s="102"/>
      <c r="AC106" s="102"/>
      <c r="AD106" s="102"/>
      <c r="AE106" s="102"/>
      <c r="AF106" s="102"/>
      <c r="AG106" s="102"/>
      <c r="AH106" s="102"/>
    </row>
    <row r="107" spans="1:34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  <c r="AE107" s="102"/>
      <c r="AF107" s="102"/>
      <c r="AG107" s="102"/>
      <c r="AH107" s="102"/>
    </row>
    <row r="108" spans="1:34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  <c r="AA108" s="102"/>
      <c r="AB108" s="102"/>
      <c r="AC108" s="102"/>
      <c r="AD108" s="102"/>
      <c r="AE108" s="102"/>
      <c r="AF108" s="102"/>
      <c r="AG108" s="102"/>
      <c r="AH108" s="102"/>
    </row>
    <row r="109" spans="1:34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  <c r="AA109" s="102"/>
      <c r="AB109" s="102"/>
      <c r="AC109" s="102"/>
      <c r="AD109" s="102"/>
      <c r="AE109" s="102"/>
      <c r="AF109" s="102"/>
      <c r="AG109" s="102"/>
      <c r="AH109" s="102"/>
    </row>
    <row r="110" spans="1:34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  <c r="AA110" s="102"/>
      <c r="AB110" s="102"/>
      <c r="AC110" s="102"/>
      <c r="AD110" s="102"/>
      <c r="AE110" s="102"/>
      <c r="AF110" s="102"/>
      <c r="AG110" s="102"/>
      <c r="AH110" s="102"/>
    </row>
    <row r="111" spans="1:34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  <c r="AA111" s="102"/>
      <c r="AB111" s="102"/>
      <c r="AC111" s="102"/>
      <c r="AD111" s="102"/>
      <c r="AE111" s="102"/>
      <c r="AF111" s="102"/>
      <c r="AG111" s="102"/>
      <c r="AH111" s="102"/>
    </row>
    <row r="112" spans="1:34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  <c r="AA112" s="102"/>
      <c r="AB112" s="102"/>
      <c r="AC112" s="102"/>
      <c r="AD112" s="102"/>
      <c r="AE112" s="102"/>
      <c r="AF112" s="102"/>
      <c r="AG112" s="102"/>
      <c r="AH112" s="102"/>
    </row>
    <row r="113" spans="1:34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</row>
    <row r="114" spans="1:34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</row>
    <row r="115" spans="1:34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</row>
    <row r="116" spans="1:34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</row>
    <row r="117" spans="1:34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</row>
    <row r="118" spans="1:34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  <c r="AA118" s="102"/>
      <c r="AB118" s="102"/>
      <c r="AC118" s="102"/>
      <c r="AD118" s="102"/>
      <c r="AE118" s="102"/>
      <c r="AF118" s="102"/>
      <c r="AG118" s="102"/>
      <c r="AH118" s="102"/>
    </row>
    <row r="119" spans="1:34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</row>
    <row r="120" spans="1:34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  <c r="AA120" s="102"/>
      <c r="AB120" s="102"/>
      <c r="AC120" s="102"/>
      <c r="AD120" s="102"/>
      <c r="AE120" s="102"/>
      <c r="AF120" s="102"/>
      <c r="AG120" s="102"/>
      <c r="AH120" s="102"/>
    </row>
    <row r="121" spans="1:34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  <c r="AA121" s="102"/>
      <c r="AB121" s="102"/>
      <c r="AC121" s="102"/>
      <c r="AD121" s="102"/>
      <c r="AE121" s="102"/>
      <c r="AF121" s="102"/>
      <c r="AG121" s="102"/>
      <c r="AH121" s="102"/>
    </row>
    <row r="122" spans="1:34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  <c r="AA122" s="102"/>
      <c r="AB122" s="102"/>
      <c r="AC122" s="102"/>
      <c r="AD122" s="102"/>
      <c r="AE122" s="102"/>
      <c r="AF122" s="102"/>
      <c r="AG122" s="102"/>
      <c r="AH122" s="102"/>
    </row>
    <row r="123" spans="1:34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  <c r="AB123" s="102"/>
      <c r="AC123" s="102"/>
      <c r="AD123" s="102"/>
      <c r="AE123" s="102"/>
      <c r="AF123" s="102"/>
      <c r="AG123" s="102"/>
      <c r="AH123" s="102"/>
    </row>
    <row r="124" spans="1:34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  <c r="AA124" s="102"/>
      <c r="AB124" s="102"/>
      <c r="AC124" s="102"/>
      <c r="AD124" s="102"/>
      <c r="AE124" s="102"/>
      <c r="AF124" s="102"/>
      <c r="AG124" s="102"/>
      <c r="AH124" s="102"/>
    </row>
    <row r="125" spans="1:34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  <c r="AA125" s="102"/>
      <c r="AB125" s="102"/>
      <c r="AC125" s="102"/>
      <c r="AD125" s="102"/>
      <c r="AE125" s="102"/>
      <c r="AF125" s="102"/>
      <c r="AG125" s="102"/>
      <c r="AH125" s="102"/>
    </row>
    <row r="126" spans="1:34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  <c r="AA126" s="102"/>
      <c r="AB126" s="102"/>
      <c r="AC126" s="102"/>
      <c r="AD126" s="102"/>
      <c r="AE126" s="102"/>
      <c r="AF126" s="102"/>
      <c r="AG126" s="102"/>
      <c r="AH126" s="102"/>
    </row>
    <row r="127" spans="1:34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</row>
    <row r="128" spans="1:34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  <c r="AB128" s="102"/>
      <c r="AC128" s="102"/>
      <c r="AD128" s="102"/>
      <c r="AE128" s="102"/>
      <c r="AF128" s="102"/>
      <c r="AG128" s="102"/>
      <c r="AH128" s="102"/>
    </row>
    <row r="129" spans="1:34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  <c r="AA129" s="102"/>
      <c r="AB129" s="102"/>
      <c r="AC129" s="102"/>
      <c r="AD129" s="102"/>
      <c r="AE129" s="102"/>
      <c r="AF129" s="102"/>
      <c r="AG129" s="102"/>
      <c r="AH129" s="102"/>
    </row>
    <row r="130" spans="1:34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  <c r="AB130" s="102"/>
      <c r="AC130" s="102"/>
      <c r="AD130" s="102"/>
      <c r="AE130" s="102"/>
      <c r="AF130" s="102"/>
      <c r="AG130" s="102"/>
      <c r="AH130" s="102"/>
    </row>
    <row r="131" spans="1:34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  <c r="AB131" s="102"/>
      <c r="AC131" s="102"/>
      <c r="AD131" s="102"/>
      <c r="AE131" s="102"/>
      <c r="AF131" s="102"/>
      <c r="AG131" s="102"/>
      <c r="AH131" s="102"/>
    </row>
    <row r="132" spans="1:34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  <c r="AA132" s="102"/>
      <c r="AB132" s="102"/>
      <c r="AC132" s="102"/>
      <c r="AD132" s="102"/>
      <c r="AE132" s="102"/>
      <c r="AF132" s="102"/>
      <c r="AG132" s="102"/>
      <c r="AH132" s="102"/>
    </row>
    <row r="133" spans="1:34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  <c r="AA133" s="102"/>
      <c r="AB133" s="102"/>
      <c r="AC133" s="102"/>
      <c r="AD133" s="102"/>
      <c r="AE133" s="102"/>
      <c r="AF133" s="102"/>
      <c r="AG133" s="102"/>
      <c r="AH133" s="102"/>
    </row>
    <row r="134" spans="1:34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  <c r="AA134" s="102"/>
      <c r="AB134" s="102"/>
      <c r="AC134" s="102"/>
      <c r="AD134" s="102"/>
      <c r="AE134" s="102"/>
      <c r="AF134" s="102"/>
      <c r="AG134" s="102"/>
      <c r="AH134" s="102"/>
    </row>
    <row r="135" spans="1:34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  <c r="AA135" s="102"/>
      <c r="AB135" s="102"/>
      <c r="AC135" s="102"/>
      <c r="AD135" s="102"/>
      <c r="AE135" s="102"/>
      <c r="AF135" s="102"/>
      <c r="AG135" s="102"/>
      <c r="AH135" s="102"/>
    </row>
    <row r="136" spans="1:34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</row>
    <row r="137" spans="1:34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  <c r="AB137" s="102"/>
      <c r="AC137" s="102"/>
      <c r="AD137" s="102"/>
      <c r="AE137" s="102"/>
      <c r="AF137" s="102"/>
      <c r="AG137" s="102"/>
      <c r="AH137" s="102"/>
    </row>
    <row r="138" spans="1:34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  <c r="AB138" s="102"/>
      <c r="AC138" s="102"/>
      <c r="AD138" s="102"/>
      <c r="AE138" s="102"/>
      <c r="AF138" s="102"/>
      <c r="AG138" s="102"/>
      <c r="AH138" s="102"/>
    </row>
    <row r="139" spans="1:34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  <c r="AB139" s="102"/>
      <c r="AC139" s="102"/>
      <c r="AD139" s="102"/>
      <c r="AE139" s="102"/>
      <c r="AF139" s="102"/>
      <c r="AG139" s="102"/>
      <c r="AH139" s="102"/>
    </row>
    <row r="140" spans="1:34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  <c r="AA140" s="102"/>
      <c r="AB140" s="102"/>
      <c r="AC140" s="102"/>
      <c r="AD140" s="102"/>
      <c r="AE140" s="102"/>
      <c r="AF140" s="102"/>
      <c r="AG140" s="102"/>
      <c r="AH140" s="102"/>
    </row>
    <row r="141" spans="1:34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  <c r="AF141" s="102"/>
      <c r="AG141" s="102"/>
      <c r="AH141" s="102"/>
    </row>
    <row r="142" spans="1:34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  <c r="AF142" s="102"/>
      <c r="AG142" s="102"/>
      <c r="AH142" s="102"/>
    </row>
    <row r="143" spans="1:34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  <c r="AF143" s="102"/>
      <c r="AG143" s="102"/>
      <c r="AH143" s="102"/>
    </row>
    <row r="144" spans="1:34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  <c r="AF144" s="102"/>
      <c r="AG144" s="102"/>
      <c r="AH144" s="102"/>
    </row>
    <row r="145" spans="1:34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  <c r="AF145" s="102"/>
      <c r="AG145" s="102"/>
      <c r="AH145" s="102"/>
    </row>
    <row r="146" spans="1:34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</row>
    <row r="147" spans="1:34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</row>
    <row r="148" spans="1:34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  <c r="AA148" s="102"/>
      <c r="AB148" s="102"/>
      <c r="AC148" s="102"/>
      <c r="AD148" s="102"/>
      <c r="AE148" s="102"/>
      <c r="AF148" s="102"/>
      <c r="AG148" s="102"/>
      <c r="AH148" s="102"/>
    </row>
    <row r="149" spans="1:34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  <c r="AA149" s="102"/>
      <c r="AB149" s="102"/>
      <c r="AC149" s="102"/>
      <c r="AD149" s="102"/>
      <c r="AE149" s="102"/>
      <c r="AF149" s="102"/>
      <c r="AG149" s="102"/>
      <c r="AH149" s="102"/>
    </row>
    <row r="150" spans="1:34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  <c r="AA150" s="102"/>
      <c r="AB150" s="102"/>
      <c r="AC150" s="102"/>
      <c r="AD150" s="102"/>
      <c r="AE150" s="102"/>
      <c r="AF150" s="102"/>
      <c r="AG150" s="102"/>
      <c r="AH150" s="102"/>
    </row>
    <row r="151" spans="1:34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  <c r="AA151" s="102"/>
      <c r="AB151" s="102"/>
      <c r="AC151" s="102"/>
      <c r="AD151" s="102"/>
      <c r="AE151" s="102"/>
      <c r="AF151" s="102"/>
      <c r="AG151" s="102"/>
      <c r="AH151" s="102"/>
    </row>
    <row r="152" spans="1:34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  <c r="AA152" s="102"/>
      <c r="AB152" s="102"/>
      <c r="AC152" s="102"/>
      <c r="AD152" s="102"/>
      <c r="AE152" s="102"/>
      <c r="AF152" s="102"/>
      <c r="AG152" s="102"/>
      <c r="AH152" s="102"/>
    </row>
    <row r="153" spans="1:34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  <c r="AA153" s="102"/>
      <c r="AB153" s="102"/>
      <c r="AC153" s="102"/>
      <c r="AD153" s="102"/>
      <c r="AE153" s="102"/>
      <c r="AF153" s="102"/>
      <c r="AG153" s="102"/>
      <c r="AH153" s="102"/>
    </row>
    <row r="154" spans="1:34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  <c r="AA154" s="102"/>
      <c r="AB154" s="102"/>
      <c r="AC154" s="102"/>
      <c r="AD154" s="102"/>
      <c r="AE154" s="102"/>
      <c r="AF154" s="102"/>
      <c r="AG154" s="102"/>
      <c r="AH154" s="102"/>
    </row>
    <row r="155" spans="1:34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  <c r="AA155" s="102"/>
      <c r="AB155" s="102"/>
      <c r="AC155" s="102"/>
      <c r="AD155" s="102"/>
      <c r="AE155" s="102"/>
      <c r="AF155" s="102"/>
      <c r="AG155" s="102"/>
      <c r="AH155" s="102"/>
    </row>
    <row r="156" spans="1:34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  <c r="AA156" s="102"/>
      <c r="AB156" s="102"/>
      <c r="AC156" s="102"/>
      <c r="AD156" s="102"/>
      <c r="AE156" s="102"/>
      <c r="AF156" s="102"/>
      <c r="AG156" s="102"/>
      <c r="AH156" s="102"/>
    </row>
    <row r="157" spans="1:34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  <c r="AA157" s="102"/>
      <c r="AB157" s="102"/>
      <c r="AC157" s="102"/>
      <c r="AD157" s="102"/>
      <c r="AE157" s="102"/>
      <c r="AF157" s="102"/>
      <c r="AG157" s="102"/>
      <c r="AH157" s="102"/>
    </row>
    <row r="158" spans="1:34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  <c r="AA158" s="102"/>
      <c r="AB158" s="102"/>
      <c r="AC158" s="102"/>
      <c r="AD158" s="102"/>
      <c r="AE158" s="102"/>
      <c r="AF158" s="102"/>
      <c r="AG158" s="102"/>
      <c r="AH158" s="102"/>
    </row>
    <row r="159" spans="1:34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  <c r="AB159" s="102"/>
      <c r="AC159" s="102"/>
      <c r="AD159" s="102"/>
      <c r="AE159" s="102"/>
      <c r="AF159" s="102"/>
      <c r="AG159" s="102"/>
      <c r="AH159" s="102"/>
    </row>
    <row r="160" spans="1:34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  <c r="AA160" s="102"/>
      <c r="AB160" s="102"/>
      <c r="AC160" s="102"/>
      <c r="AD160" s="102"/>
      <c r="AE160" s="102"/>
      <c r="AF160" s="102"/>
      <c r="AG160" s="102"/>
      <c r="AH160" s="102"/>
    </row>
    <row r="161" spans="1:34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  <c r="AA161" s="102"/>
      <c r="AB161" s="102"/>
      <c r="AC161" s="102"/>
      <c r="AD161" s="102"/>
      <c r="AE161" s="102"/>
      <c r="AF161" s="102"/>
      <c r="AG161" s="102"/>
      <c r="AH161" s="102"/>
    </row>
    <row r="162" spans="1:34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  <c r="AA162" s="102"/>
      <c r="AB162" s="102"/>
      <c r="AC162" s="102"/>
      <c r="AD162" s="102"/>
      <c r="AE162" s="102"/>
      <c r="AF162" s="102"/>
      <c r="AG162" s="102"/>
      <c r="AH162" s="102"/>
    </row>
    <row r="163" spans="1:34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  <c r="AA163" s="102"/>
      <c r="AB163" s="102"/>
      <c r="AC163" s="102"/>
      <c r="AD163" s="102"/>
      <c r="AE163" s="102"/>
      <c r="AF163" s="102"/>
      <c r="AG163" s="102"/>
      <c r="AH163" s="102"/>
    </row>
    <row r="164" spans="1:34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  <c r="AA164" s="102"/>
      <c r="AB164" s="102"/>
      <c r="AC164" s="102"/>
      <c r="AD164" s="102"/>
      <c r="AE164" s="102"/>
      <c r="AF164" s="102"/>
      <c r="AG164" s="102"/>
      <c r="AH164" s="102"/>
    </row>
    <row r="165" spans="1:34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/>
      <c r="AF165" s="102"/>
      <c r="AG165" s="102"/>
      <c r="AH165" s="102"/>
    </row>
    <row r="166" spans="1:34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  <c r="AA166" s="102"/>
      <c r="AB166" s="102"/>
      <c r="AC166" s="102"/>
      <c r="AD166" s="102"/>
      <c r="AE166" s="102"/>
      <c r="AF166" s="102"/>
      <c r="AG166" s="102"/>
      <c r="AH166" s="102"/>
    </row>
    <row r="167" spans="1:34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  <c r="AA167" s="102"/>
      <c r="AB167" s="102"/>
      <c r="AC167" s="102"/>
      <c r="AD167" s="102"/>
      <c r="AE167" s="102"/>
      <c r="AF167" s="102"/>
      <c r="AG167" s="102"/>
      <c r="AH167" s="102"/>
    </row>
    <row r="168" spans="1:34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  <c r="AA168" s="102"/>
      <c r="AB168" s="102"/>
      <c r="AC168" s="102"/>
      <c r="AD168" s="102"/>
      <c r="AE168" s="102"/>
      <c r="AF168" s="102"/>
      <c r="AG168" s="102"/>
      <c r="AH168" s="102"/>
    </row>
    <row r="169" spans="1:34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  <c r="AA169" s="102"/>
      <c r="AB169" s="102"/>
      <c r="AC169" s="102"/>
      <c r="AD169" s="102"/>
      <c r="AE169" s="102"/>
      <c r="AF169" s="102"/>
      <c r="AG169" s="102"/>
      <c r="AH169" s="102"/>
    </row>
    <row r="170" spans="1:34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  <c r="AA170" s="102"/>
      <c r="AB170" s="102"/>
      <c r="AC170" s="102"/>
      <c r="AD170" s="102"/>
      <c r="AE170" s="102"/>
      <c r="AF170" s="102"/>
      <c r="AG170" s="102"/>
      <c r="AH170" s="102"/>
    </row>
    <row r="171" spans="1:34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  <c r="AA171" s="102"/>
      <c r="AB171" s="102"/>
      <c r="AC171" s="102"/>
      <c r="AD171" s="102"/>
      <c r="AE171" s="102"/>
      <c r="AF171" s="102"/>
      <c r="AG171" s="102"/>
      <c r="AH171" s="102"/>
    </row>
    <row r="172" spans="1:34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  <c r="AA172" s="102"/>
      <c r="AB172" s="102"/>
      <c r="AC172" s="102"/>
      <c r="AD172" s="102"/>
      <c r="AE172" s="102"/>
      <c r="AF172" s="102"/>
      <c r="AG172" s="102"/>
      <c r="AH172" s="102"/>
    </row>
    <row r="173" spans="1:34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  <c r="AA173" s="102"/>
      <c r="AB173" s="102"/>
      <c r="AC173" s="102"/>
      <c r="AD173" s="102"/>
      <c r="AE173" s="102"/>
      <c r="AF173" s="102"/>
      <c r="AG173" s="102"/>
      <c r="AH173" s="102"/>
    </row>
    <row r="174" spans="1:34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  <c r="AA174" s="102"/>
      <c r="AB174" s="102"/>
      <c r="AC174" s="102"/>
      <c r="AD174" s="102"/>
      <c r="AE174" s="102"/>
      <c r="AF174" s="102"/>
      <c r="AG174" s="102"/>
      <c r="AH174" s="102"/>
    </row>
    <row r="175" spans="1:34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  <c r="AA175" s="102"/>
      <c r="AB175" s="102"/>
      <c r="AC175" s="102"/>
      <c r="AD175" s="102"/>
      <c r="AE175" s="102"/>
      <c r="AF175" s="102"/>
      <c r="AG175" s="102"/>
      <c r="AH175" s="102"/>
    </row>
    <row r="176" spans="1:34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  <c r="AA176" s="102"/>
      <c r="AB176" s="102"/>
      <c r="AC176" s="102"/>
      <c r="AD176" s="102"/>
      <c r="AE176" s="102"/>
      <c r="AF176" s="102"/>
      <c r="AG176" s="102"/>
      <c r="AH176" s="102"/>
    </row>
    <row r="177" spans="1:34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  <c r="AA177" s="102"/>
      <c r="AB177" s="102"/>
      <c r="AC177" s="102"/>
      <c r="AD177" s="102"/>
      <c r="AE177" s="102"/>
      <c r="AF177" s="102"/>
      <c r="AG177" s="102"/>
      <c r="AH177" s="102"/>
    </row>
    <row r="178" spans="1:34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  <c r="AA178" s="102"/>
      <c r="AB178" s="102"/>
      <c r="AC178" s="102"/>
      <c r="AD178" s="102"/>
      <c r="AE178" s="102"/>
      <c r="AF178" s="102"/>
      <c r="AG178" s="102"/>
      <c r="AH178" s="102"/>
    </row>
    <row r="179" spans="1:34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  <c r="AA179" s="102"/>
      <c r="AB179" s="102"/>
      <c r="AC179" s="102"/>
      <c r="AD179" s="102"/>
      <c r="AE179" s="102"/>
      <c r="AF179" s="102"/>
      <c r="AG179" s="102"/>
      <c r="AH179" s="102"/>
    </row>
    <row r="180" spans="1:34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  <c r="AA180" s="102"/>
      <c r="AB180" s="102"/>
      <c r="AC180" s="102"/>
      <c r="AD180" s="102"/>
      <c r="AE180" s="102"/>
      <c r="AF180" s="102"/>
      <c r="AG180" s="102"/>
      <c r="AH180" s="102"/>
    </row>
    <row r="181" spans="1:34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  <c r="AA181" s="102"/>
      <c r="AB181" s="102"/>
      <c r="AC181" s="102"/>
      <c r="AD181" s="102"/>
      <c r="AE181" s="102"/>
      <c r="AF181" s="102"/>
      <c r="AG181" s="102"/>
      <c r="AH181" s="102"/>
    </row>
    <row r="182" spans="1:34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  <c r="AA182" s="102"/>
      <c r="AB182" s="102"/>
      <c r="AC182" s="102"/>
      <c r="AD182" s="102"/>
      <c r="AE182" s="102"/>
      <c r="AF182" s="102"/>
      <c r="AG182" s="102"/>
      <c r="AH182" s="102"/>
    </row>
    <row r="183" spans="1:34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  <c r="AC183" s="102"/>
      <c r="AD183" s="102"/>
      <c r="AE183" s="102"/>
      <c r="AF183" s="102"/>
      <c r="AG183" s="102"/>
      <c r="AH183" s="102"/>
    </row>
    <row r="184" spans="1:34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  <c r="AC184" s="102"/>
      <c r="AD184" s="102"/>
      <c r="AE184" s="102"/>
      <c r="AF184" s="102"/>
      <c r="AG184" s="102"/>
      <c r="AH184" s="102"/>
    </row>
    <row r="185" spans="1:34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  <c r="AC185" s="102"/>
      <c r="AD185" s="102"/>
      <c r="AE185" s="102"/>
      <c r="AF185" s="102"/>
      <c r="AG185" s="102"/>
      <c r="AH185" s="102"/>
    </row>
    <row r="186" spans="1:34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  <c r="AA186" s="102"/>
      <c r="AB186" s="102"/>
      <c r="AC186" s="102"/>
      <c r="AD186" s="102"/>
      <c r="AE186" s="102"/>
      <c r="AF186" s="102"/>
      <c r="AG186" s="102"/>
      <c r="AH186" s="102"/>
    </row>
    <row r="187" spans="1:34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  <c r="AA187" s="102"/>
      <c r="AB187" s="102"/>
      <c r="AC187" s="102"/>
      <c r="AD187" s="102"/>
      <c r="AE187" s="102"/>
      <c r="AF187" s="102"/>
      <c r="AG187" s="102"/>
      <c r="AH187" s="102"/>
    </row>
    <row r="188" spans="1:34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  <c r="AA188" s="102"/>
      <c r="AB188" s="102"/>
      <c r="AC188" s="102"/>
      <c r="AD188" s="102"/>
      <c r="AE188" s="102"/>
      <c r="AF188" s="102"/>
      <c r="AG188" s="102"/>
      <c r="AH188" s="102"/>
    </row>
    <row r="189" spans="1:34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  <c r="AA189" s="102"/>
      <c r="AB189" s="102"/>
      <c r="AC189" s="102"/>
      <c r="AD189" s="102"/>
      <c r="AE189" s="102"/>
      <c r="AF189" s="102"/>
      <c r="AG189" s="102"/>
      <c r="AH189" s="102"/>
    </row>
    <row r="190" spans="1:34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  <c r="AA190" s="102"/>
      <c r="AB190" s="102"/>
      <c r="AC190" s="102"/>
      <c r="AD190" s="102"/>
      <c r="AE190" s="102"/>
      <c r="AF190" s="102"/>
      <c r="AG190" s="102"/>
      <c r="AH190" s="102"/>
    </row>
    <row r="191" spans="1:34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  <c r="AA191" s="102"/>
      <c r="AB191" s="102"/>
      <c r="AC191" s="102"/>
      <c r="AD191" s="102"/>
      <c r="AE191" s="102"/>
      <c r="AF191" s="102"/>
      <c r="AG191" s="102"/>
      <c r="AH191" s="102"/>
    </row>
    <row r="192" spans="1:34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  <c r="AA192" s="102"/>
      <c r="AB192" s="102"/>
      <c r="AC192" s="102"/>
      <c r="AD192" s="102"/>
      <c r="AE192" s="102"/>
      <c r="AF192" s="102"/>
      <c r="AG192" s="102"/>
      <c r="AH192" s="102"/>
    </row>
    <row r="193" spans="1:34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  <c r="AA193" s="102"/>
      <c r="AB193" s="102"/>
      <c r="AC193" s="102"/>
      <c r="AD193" s="102"/>
      <c r="AE193" s="102"/>
      <c r="AF193" s="102"/>
      <c r="AG193" s="102"/>
      <c r="AH193" s="102"/>
    </row>
    <row r="194" spans="1:34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  <c r="AA194" s="102"/>
      <c r="AB194" s="102"/>
      <c r="AC194" s="102"/>
      <c r="AD194" s="102"/>
      <c r="AE194" s="102"/>
      <c r="AF194" s="102"/>
      <c r="AG194" s="102"/>
      <c r="AH194" s="102"/>
    </row>
    <row r="195" spans="1:34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  <c r="AA195" s="102"/>
      <c r="AB195" s="102"/>
      <c r="AC195" s="102"/>
      <c r="AD195" s="102"/>
      <c r="AE195" s="102"/>
      <c r="AF195" s="102"/>
      <c r="AG195" s="102"/>
      <c r="AH195" s="102"/>
    </row>
    <row r="196" spans="1:34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  <c r="AA196" s="102"/>
      <c r="AB196" s="102"/>
      <c r="AC196" s="102"/>
      <c r="AD196" s="102"/>
      <c r="AE196" s="102"/>
      <c r="AF196" s="102"/>
      <c r="AG196" s="102"/>
      <c r="AH196" s="102"/>
    </row>
    <row r="197" spans="1:34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  <c r="AA197" s="102"/>
      <c r="AB197" s="102"/>
      <c r="AC197" s="102"/>
      <c r="AD197" s="102"/>
      <c r="AE197" s="102"/>
      <c r="AF197" s="102"/>
      <c r="AG197" s="102"/>
      <c r="AH197" s="102"/>
    </row>
    <row r="198" spans="1:34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  <c r="AA198" s="102"/>
      <c r="AB198" s="102"/>
      <c r="AC198" s="102"/>
      <c r="AD198" s="102"/>
      <c r="AE198" s="102"/>
      <c r="AF198" s="102"/>
      <c r="AG198" s="102"/>
      <c r="AH198" s="102"/>
    </row>
    <row r="199" spans="1:34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  <c r="AA199" s="102"/>
      <c r="AB199" s="102"/>
      <c r="AC199" s="102"/>
      <c r="AD199" s="102"/>
      <c r="AE199" s="102"/>
      <c r="AF199" s="102"/>
      <c r="AG199" s="102"/>
      <c r="AH199" s="102"/>
    </row>
    <row r="200" spans="1:34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  <c r="AA200" s="102"/>
      <c r="AB200" s="102"/>
      <c r="AC200" s="102"/>
      <c r="AD200" s="102"/>
      <c r="AE200" s="102"/>
      <c r="AF200" s="102"/>
      <c r="AG200" s="102"/>
      <c r="AH200" s="102"/>
    </row>
    <row r="201" spans="1:34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  <c r="AA201" s="102"/>
      <c r="AB201" s="102"/>
      <c r="AC201" s="102"/>
      <c r="AD201" s="102"/>
      <c r="AE201" s="102"/>
      <c r="AF201" s="102"/>
      <c r="AG201" s="102"/>
      <c r="AH201" s="102"/>
    </row>
    <row r="202" spans="1:34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  <c r="AA202" s="102"/>
      <c r="AB202" s="102"/>
      <c r="AC202" s="102"/>
      <c r="AD202" s="102"/>
      <c r="AE202" s="102"/>
      <c r="AF202" s="102"/>
      <c r="AG202" s="102"/>
      <c r="AH202" s="102"/>
    </row>
    <row r="203" spans="1:34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  <c r="AA203" s="102"/>
      <c r="AB203" s="102"/>
      <c r="AC203" s="102"/>
      <c r="AD203" s="102"/>
      <c r="AE203" s="102"/>
      <c r="AF203" s="102"/>
      <c r="AG203" s="102"/>
      <c r="AH203" s="102"/>
    </row>
    <row r="204" spans="1:34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  <c r="AA204" s="102"/>
      <c r="AB204" s="102"/>
      <c r="AC204" s="102"/>
      <c r="AD204" s="102"/>
      <c r="AE204" s="102"/>
      <c r="AF204" s="102"/>
      <c r="AG204" s="102"/>
      <c r="AH204" s="102"/>
    </row>
    <row r="205" spans="1:34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  <c r="AA205" s="102"/>
      <c r="AB205" s="102"/>
      <c r="AC205" s="102"/>
      <c r="AD205" s="102"/>
      <c r="AE205" s="102"/>
      <c r="AF205" s="102"/>
      <c r="AG205" s="102"/>
      <c r="AH205" s="102"/>
    </row>
    <row r="206" spans="1:34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  <c r="AA206" s="102"/>
      <c r="AB206" s="102"/>
      <c r="AC206" s="102"/>
      <c r="AD206" s="102"/>
      <c r="AE206" s="102"/>
      <c r="AF206" s="102"/>
      <c r="AG206" s="102"/>
      <c r="AH206" s="102"/>
    </row>
    <row r="207" spans="1:34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  <c r="AA207" s="102"/>
      <c r="AB207" s="102"/>
      <c r="AC207" s="102"/>
      <c r="AD207" s="102"/>
      <c r="AE207" s="102"/>
      <c r="AF207" s="102"/>
      <c r="AG207" s="102"/>
      <c r="AH207" s="102"/>
    </row>
    <row r="208" spans="1:34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  <c r="AA208" s="102"/>
      <c r="AB208" s="102"/>
      <c r="AC208" s="102"/>
      <c r="AD208" s="102"/>
      <c r="AE208" s="102"/>
      <c r="AF208" s="102"/>
      <c r="AG208" s="102"/>
      <c r="AH208" s="102"/>
    </row>
    <row r="209" spans="1:34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  <c r="AA209" s="102"/>
      <c r="AB209" s="102"/>
      <c r="AC209" s="102"/>
      <c r="AD209" s="102"/>
      <c r="AE209" s="102"/>
      <c r="AF209" s="102"/>
      <c r="AG209" s="102"/>
      <c r="AH209" s="102"/>
    </row>
    <row r="210" spans="1:34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  <c r="AA210" s="102"/>
      <c r="AB210" s="102"/>
      <c r="AC210" s="102"/>
      <c r="AD210" s="102"/>
      <c r="AE210" s="102"/>
      <c r="AF210" s="102"/>
      <c r="AG210" s="102"/>
      <c r="AH210" s="102"/>
    </row>
    <row r="211" spans="1:34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  <c r="AA211" s="102"/>
      <c r="AB211" s="102"/>
      <c r="AC211" s="102"/>
      <c r="AD211" s="102"/>
      <c r="AE211" s="102"/>
      <c r="AF211" s="102"/>
      <c r="AG211" s="102"/>
      <c r="AH211" s="102"/>
    </row>
    <row r="212" spans="1:34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  <c r="AA212" s="102"/>
      <c r="AB212" s="102"/>
      <c r="AC212" s="102"/>
      <c r="AD212" s="102"/>
      <c r="AE212" s="102"/>
      <c r="AF212" s="102"/>
      <c r="AG212" s="102"/>
      <c r="AH212" s="102"/>
    </row>
    <row r="213" spans="1:34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  <c r="AE213" s="102"/>
      <c r="AF213" s="102"/>
      <c r="AG213" s="102"/>
      <c r="AH213" s="102"/>
    </row>
    <row r="214" spans="1:34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  <c r="AA214" s="102"/>
      <c r="AB214" s="102"/>
      <c r="AC214" s="102"/>
      <c r="AD214" s="102"/>
      <c r="AE214" s="102"/>
      <c r="AF214" s="102"/>
      <c r="AG214" s="102"/>
      <c r="AH214" s="102"/>
    </row>
    <row r="215" spans="1:34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  <c r="AA215" s="102"/>
      <c r="AB215" s="102"/>
      <c r="AC215" s="102"/>
      <c r="AD215" s="102"/>
      <c r="AE215" s="102"/>
      <c r="AF215" s="102"/>
      <c r="AG215" s="102"/>
      <c r="AH215" s="102"/>
    </row>
    <row r="216" spans="1:34" ht="15.75" customHeight="1"/>
    <row r="217" spans="1:34" ht="15.75" customHeight="1"/>
    <row r="218" spans="1:34" ht="15.75" customHeight="1"/>
    <row r="219" spans="1:34" ht="15.75" customHeight="1"/>
    <row r="220" spans="1:34" ht="15.75" customHeight="1"/>
    <row r="221" spans="1:34" ht="15.75" customHeight="1"/>
    <row r="222" spans="1:34" ht="15.75" customHeight="1"/>
    <row r="223" spans="1:34" ht="15.75" customHeight="1"/>
    <row r="224" spans="1:3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">
    <mergeCell ref="A3:AH3"/>
    <mergeCell ref="A7:A9"/>
    <mergeCell ref="B7:B9"/>
    <mergeCell ref="C7:D7"/>
    <mergeCell ref="E7:G8"/>
    <mergeCell ref="H7:J8"/>
    <mergeCell ref="K7:V8"/>
    <mergeCell ref="W7:Y8"/>
    <mergeCell ref="Z7:AB8"/>
    <mergeCell ref="AC7:AE8"/>
    <mergeCell ref="AF7:AH8"/>
    <mergeCell ref="C8:C9"/>
    <mergeCell ref="D8:D9"/>
  </mergeCells>
  <printOptions horizontalCentered="1"/>
  <pageMargins left="1.23" right="0.9" top="1.1499999999999999" bottom="0.9" header="0" footer="0"/>
  <pageSetup paperSize="9" orientation="landscape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1000"/>
  <sheetViews>
    <sheetView workbookViewId="0">
      <selection activeCell="Q16" sqref="Q16"/>
    </sheetView>
  </sheetViews>
  <sheetFormatPr defaultColWidth="14.42578125" defaultRowHeight="15" customHeight="1"/>
  <cols>
    <col min="1" max="1" width="5.7109375" customWidth="1"/>
    <col min="2" max="3" width="23.7109375" customWidth="1"/>
    <col min="4" max="12" width="10.7109375" customWidth="1"/>
    <col min="13" max="13" width="8.7109375" customWidth="1"/>
    <col min="14" max="26" width="9.28515625" customWidth="1"/>
  </cols>
  <sheetData>
    <row r="1" spans="1:26" ht="15.75">
      <c r="A1" s="100" t="s">
        <v>1250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>
      <c r="A2" s="199" t="s">
        <v>400</v>
      </c>
      <c r="B2" s="199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5.75">
      <c r="A3" s="963" t="s">
        <v>1251</v>
      </c>
      <c r="B3" s="953"/>
      <c r="C3" s="953"/>
      <c r="D3" s="953"/>
      <c r="E3" s="953"/>
      <c r="F3" s="953"/>
      <c r="G3" s="953"/>
      <c r="H3" s="953"/>
      <c r="I3" s="953"/>
      <c r="J3" s="953"/>
      <c r="K3" s="953"/>
      <c r="L3" s="953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15.75">
      <c r="A4" s="101"/>
      <c r="B4" s="101"/>
      <c r="C4" s="101"/>
      <c r="D4" s="101"/>
      <c r="E4" s="139" t="str">
        <f>'1'!$E$5</f>
        <v>KABUPATEN/KOTA</v>
      </c>
      <c r="F4" s="105" t="str">
        <f>'1'!$F$5</f>
        <v>KARANGANYAR</v>
      </c>
      <c r="G4" s="101"/>
      <c r="H4" s="101"/>
      <c r="I4" s="101"/>
      <c r="J4" s="101"/>
      <c r="K4" s="101"/>
      <c r="L4" s="101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5.75">
      <c r="A5" s="101"/>
      <c r="B5" s="101"/>
      <c r="C5" s="101"/>
      <c r="D5" s="101"/>
      <c r="E5" s="139" t="str">
        <f>'1'!$E$6</f>
        <v>TAHUN</v>
      </c>
      <c r="F5" s="105">
        <f>'1'!$F$6</f>
        <v>2023</v>
      </c>
      <c r="G5" s="101"/>
      <c r="H5" s="101"/>
      <c r="I5" s="101"/>
      <c r="J5" s="101"/>
      <c r="K5" s="101"/>
      <c r="L5" s="101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>
      <c r="A6" s="106"/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15.75">
      <c r="A7" s="964" t="s">
        <v>4</v>
      </c>
      <c r="B7" s="1055" t="s">
        <v>498</v>
      </c>
      <c r="C7" s="964" t="str">
        <f>'12'!C7</f>
        <v>DESA</v>
      </c>
      <c r="D7" s="966" t="s">
        <v>1252</v>
      </c>
      <c r="E7" s="967"/>
      <c r="F7" s="967"/>
      <c r="G7" s="967"/>
      <c r="H7" s="967"/>
      <c r="I7" s="967"/>
      <c r="J7" s="967"/>
      <c r="K7" s="967"/>
      <c r="L7" s="968"/>
      <c r="M7" s="16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15" customHeight="1">
      <c r="A8" s="965"/>
      <c r="B8" s="965"/>
      <c r="C8" s="965"/>
      <c r="D8" s="1058" t="s">
        <v>1212</v>
      </c>
      <c r="E8" s="958"/>
      <c r="F8" s="959"/>
      <c r="G8" s="1008" t="s">
        <v>1213</v>
      </c>
      <c r="H8" s="958"/>
      <c r="I8" s="959"/>
      <c r="J8" s="1008" t="s">
        <v>1253</v>
      </c>
      <c r="K8" s="958"/>
      <c r="L8" s="959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 ht="15.75">
      <c r="A9" s="955"/>
      <c r="B9" s="955"/>
      <c r="C9" s="955"/>
      <c r="D9" s="172" t="s">
        <v>8</v>
      </c>
      <c r="E9" s="172" t="s">
        <v>9</v>
      </c>
      <c r="F9" s="172" t="s">
        <v>454</v>
      </c>
      <c r="G9" s="172" t="s">
        <v>8</v>
      </c>
      <c r="H9" s="172" t="s">
        <v>9</v>
      </c>
      <c r="I9" s="172" t="s">
        <v>454</v>
      </c>
      <c r="J9" s="172" t="s">
        <v>8</v>
      </c>
      <c r="K9" s="172" t="s">
        <v>9</v>
      </c>
      <c r="L9" s="172" t="s">
        <v>454</v>
      </c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</row>
    <row r="10" spans="1:26">
      <c r="A10" s="115">
        <v>1</v>
      </c>
      <c r="B10" s="142">
        <v>2</v>
      </c>
      <c r="C10" s="115">
        <v>3</v>
      </c>
      <c r="D10" s="115">
        <v>4</v>
      </c>
      <c r="E10" s="115">
        <v>5</v>
      </c>
      <c r="F10" s="115">
        <v>6</v>
      </c>
      <c r="G10" s="115">
        <v>7</v>
      </c>
      <c r="H10" s="115">
        <v>8</v>
      </c>
      <c r="I10" s="115">
        <v>9</v>
      </c>
      <c r="J10" s="115">
        <v>10</v>
      </c>
      <c r="K10" s="115">
        <v>11</v>
      </c>
      <c r="L10" s="115">
        <v>12</v>
      </c>
      <c r="M10" s="119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</row>
    <row r="11" spans="1:26">
      <c r="A11" s="487">
        <v>1</v>
      </c>
      <c r="B11" s="416" t="str">
        <f>'9'!B9</f>
        <v>JUMAPOLO</v>
      </c>
      <c r="C11" s="453" t="str">
        <f>'29'!C11</f>
        <v>PASEBAN</v>
      </c>
      <c r="D11" s="145">
        <v>0</v>
      </c>
      <c r="E11" s="145">
        <v>0</v>
      </c>
      <c r="F11" s="145">
        <v>0</v>
      </c>
      <c r="G11" s="145">
        <v>0</v>
      </c>
      <c r="H11" s="145">
        <v>0</v>
      </c>
      <c r="I11" s="145">
        <v>0</v>
      </c>
      <c r="J11" s="145" t="s">
        <v>852</v>
      </c>
      <c r="K11" s="145" t="s">
        <v>852</v>
      </c>
      <c r="L11" s="145" t="s">
        <v>852</v>
      </c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spans="1:26">
      <c r="A12" s="487">
        <v>2</v>
      </c>
      <c r="B12" s="416"/>
      <c r="C12" s="453" t="str">
        <f>'29'!C12</f>
        <v>LEMAHBANG</v>
      </c>
      <c r="D12" s="145">
        <v>1</v>
      </c>
      <c r="E12" s="145">
        <v>0</v>
      </c>
      <c r="F12" s="145">
        <v>1</v>
      </c>
      <c r="G12" s="145">
        <v>0</v>
      </c>
      <c r="H12" s="145">
        <v>0</v>
      </c>
      <c r="I12" s="145">
        <v>0</v>
      </c>
      <c r="J12" s="145" t="s">
        <v>852</v>
      </c>
      <c r="K12" s="145" t="s">
        <v>852</v>
      </c>
      <c r="L12" s="145" t="s">
        <v>852</v>
      </c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>
      <c r="A13" s="487">
        <v>3</v>
      </c>
      <c r="B13" s="416"/>
      <c r="C13" s="453" t="str">
        <f>'29'!C13</f>
        <v>KARANGBANGUN</v>
      </c>
      <c r="D13" s="325">
        <v>0</v>
      </c>
      <c r="E13" s="325">
        <v>0</v>
      </c>
      <c r="F13" s="145">
        <v>0</v>
      </c>
      <c r="G13" s="145">
        <v>0</v>
      </c>
      <c r="H13" s="145">
        <v>0</v>
      </c>
      <c r="I13" s="145">
        <v>0</v>
      </c>
      <c r="J13" s="145" t="e">
        <v>#DIV/0!</v>
      </c>
      <c r="K13" s="145" t="e">
        <v>#DIV/0!</v>
      </c>
      <c r="L13" s="145" t="e">
        <v>#DIV/0!</v>
      </c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</row>
    <row r="14" spans="1:26">
      <c r="A14" s="487">
        <v>4</v>
      </c>
      <c r="B14" s="416"/>
      <c r="C14" s="453" t="str">
        <f>'29'!C14</f>
        <v>PLOSO</v>
      </c>
      <c r="D14" s="145">
        <v>0</v>
      </c>
      <c r="E14" s="145">
        <v>0</v>
      </c>
      <c r="F14" s="145">
        <v>0</v>
      </c>
      <c r="G14" s="145">
        <v>0</v>
      </c>
      <c r="H14" s="145">
        <v>0</v>
      </c>
      <c r="I14" s="145">
        <v>0</v>
      </c>
      <c r="J14" s="145" t="s">
        <v>852</v>
      </c>
      <c r="K14" s="145" t="s">
        <v>852</v>
      </c>
      <c r="L14" s="145" t="s">
        <v>852</v>
      </c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</row>
    <row r="15" spans="1:26">
      <c r="A15" s="487">
        <v>5</v>
      </c>
      <c r="B15" s="416"/>
      <c r="C15" s="453" t="str">
        <f>'29'!C15</f>
        <v>GIRIWONDO</v>
      </c>
      <c r="D15" s="325">
        <v>0</v>
      </c>
      <c r="E15" s="325">
        <v>0</v>
      </c>
      <c r="F15" s="145">
        <v>0</v>
      </c>
      <c r="G15" s="145">
        <v>0</v>
      </c>
      <c r="H15" s="145">
        <v>0</v>
      </c>
      <c r="I15" s="145">
        <v>0</v>
      </c>
      <c r="J15" s="145" t="e">
        <v>#DIV/0!</v>
      </c>
      <c r="K15" s="145" t="e">
        <v>#DIV/0!</v>
      </c>
      <c r="L15" s="145" t="e">
        <v>#DIV/0!</v>
      </c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</row>
    <row r="16" spans="1:26">
      <c r="A16" s="487">
        <v>6</v>
      </c>
      <c r="B16" s="416"/>
      <c r="C16" s="453" t="str">
        <f>'29'!C16</f>
        <v>KADIPIRO</v>
      </c>
      <c r="D16" s="325">
        <v>0</v>
      </c>
      <c r="E16" s="145">
        <v>2</v>
      </c>
      <c r="F16" s="145">
        <v>2</v>
      </c>
      <c r="G16" s="145">
        <v>0</v>
      </c>
      <c r="H16" s="145">
        <v>0</v>
      </c>
      <c r="I16" s="145">
        <v>0</v>
      </c>
      <c r="J16" s="145" t="e">
        <v>#DIV/0!</v>
      </c>
      <c r="K16" s="145" t="s">
        <v>852</v>
      </c>
      <c r="L16" s="145" t="s">
        <v>852</v>
      </c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</row>
    <row r="17" spans="1:26">
      <c r="A17" s="487">
        <v>7</v>
      </c>
      <c r="B17" s="416"/>
      <c r="C17" s="453" t="str">
        <f>'29'!C17</f>
        <v>JUMANTORO</v>
      </c>
      <c r="D17" s="325">
        <v>2</v>
      </c>
      <c r="E17" s="145">
        <v>0</v>
      </c>
      <c r="F17" s="145">
        <v>2</v>
      </c>
      <c r="G17" s="145">
        <v>0</v>
      </c>
      <c r="H17" s="145">
        <v>0</v>
      </c>
      <c r="I17" s="145">
        <v>0</v>
      </c>
      <c r="J17" s="145" t="e">
        <v>#DIV/0!</v>
      </c>
      <c r="K17" s="145" t="s">
        <v>852</v>
      </c>
      <c r="L17" s="145" t="s">
        <v>852</v>
      </c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</row>
    <row r="18" spans="1:26">
      <c r="A18" s="487">
        <v>8</v>
      </c>
      <c r="B18" s="416"/>
      <c r="C18" s="453" t="str">
        <f>'29'!C18</f>
        <v>KEDAWUNG</v>
      </c>
      <c r="D18" s="325">
        <v>0</v>
      </c>
      <c r="E18" s="145">
        <v>1</v>
      </c>
      <c r="F18" s="145">
        <v>1</v>
      </c>
      <c r="G18" s="145">
        <v>0</v>
      </c>
      <c r="H18" s="145">
        <v>0</v>
      </c>
      <c r="I18" s="145">
        <v>0</v>
      </c>
      <c r="J18" s="145" t="e">
        <v>#DIV/0!</v>
      </c>
      <c r="K18" s="145" t="s">
        <v>852</v>
      </c>
      <c r="L18" s="145" t="s">
        <v>852</v>
      </c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</row>
    <row r="19" spans="1:26">
      <c r="A19" s="487">
        <v>9</v>
      </c>
      <c r="B19" s="416"/>
      <c r="C19" s="453" t="str">
        <f>'29'!C19</f>
        <v>BAKALAN</v>
      </c>
      <c r="D19" s="145">
        <v>0</v>
      </c>
      <c r="E19" s="325">
        <v>0</v>
      </c>
      <c r="F19" s="145">
        <v>0</v>
      </c>
      <c r="G19" s="145">
        <v>0</v>
      </c>
      <c r="H19" s="145">
        <v>0</v>
      </c>
      <c r="I19" s="145">
        <v>0</v>
      </c>
      <c r="J19" s="145" t="s">
        <v>852</v>
      </c>
      <c r="K19" s="145" t="e">
        <v>#DIV/0!</v>
      </c>
      <c r="L19" s="145" t="s">
        <v>852</v>
      </c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</row>
    <row r="20" spans="1:26">
      <c r="A20" s="487">
        <v>10</v>
      </c>
      <c r="B20" s="416"/>
      <c r="C20" s="453" t="str">
        <f>'29'!C20</f>
        <v>JUMAPOLO</v>
      </c>
      <c r="D20" s="145">
        <v>1</v>
      </c>
      <c r="E20" s="145">
        <v>1</v>
      </c>
      <c r="F20" s="145">
        <v>2</v>
      </c>
      <c r="G20" s="145">
        <v>0</v>
      </c>
      <c r="H20" s="145">
        <v>0</v>
      </c>
      <c r="I20" s="145">
        <v>0</v>
      </c>
      <c r="J20" s="145" t="s">
        <v>852</v>
      </c>
      <c r="K20" s="145" t="s">
        <v>852</v>
      </c>
      <c r="L20" s="145" t="s">
        <v>852</v>
      </c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</row>
    <row r="21" spans="1:26" ht="15.75" customHeight="1">
      <c r="A21" s="487">
        <v>11</v>
      </c>
      <c r="B21" s="416"/>
      <c r="C21" s="453" t="str">
        <f>'29'!C21</f>
        <v>KWANGSAN</v>
      </c>
      <c r="D21" s="145">
        <v>0</v>
      </c>
      <c r="E21" s="145">
        <v>0</v>
      </c>
      <c r="F21" s="145">
        <v>0</v>
      </c>
      <c r="G21" s="145">
        <v>0</v>
      </c>
      <c r="H21" s="145">
        <v>0</v>
      </c>
      <c r="I21" s="145">
        <v>0</v>
      </c>
      <c r="J21" s="145" t="s">
        <v>852</v>
      </c>
      <c r="K21" s="145" t="s">
        <v>852</v>
      </c>
      <c r="L21" s="145" t="s">
        <v>852</v>
      </c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</row>
    <row r="22" spans="1:26" ht="15.75" customHeight="1">
      <c r="A22" s="487">
        <v>12</v>
      </c>
      <c r="B22" s="503"/>
      <c r="C22" s="453" t="str">
        <f>'29'!C22</f>
        <v>JATIREJO</v>
      </c>
      <c r="D22" s="145">
        <v>1</v>
      </c>
      <c r="E22" s="325">
        <v>1</v>
      </c>
      <c r="F22" s="145">
        <v>2</v>
      </c>
      <c r="G22" s="145">
        <v>0</v>
      </c>
      <c r="H22" s="145">
        <v>0</v>
      </c>
      <c r="I22" s="145">
        <v>0</v>
      </c>
      <c r="J22" s="145" t="s">
        <v>852</v>
      </c>
      <c r="K22" s="145" t="e">
        <v>#DIV/0!</v>
      </c>
      <c r="L22" s="145" t="s">
        <v>852</v>
      </c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</row>
    <row r="23" spans="1:26" ht="15.75" customHeight="1">
      <c r="A23" s="175"/>
      <c r="B23" s="203"/>
      <c r="C23" s="203"/>
      <c r="D23" s="226"/>
      <c r="E23" s="226"/>
      <c r="F23" s="226"/>
      <c r="G23" s="226"/>
      <c r="H23" s="226"/>
      <c r="I23" s="226"/>
      <c r="J23" s="234"/>
      <c r="K23" s="234"/>
      <c r="L23" s="234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</row>
    <row r="24" spans="1:26" ht="15.75" customHeight="1">
      <c r="A24" s="296" t="s">
        <v>1254</v>
      </c>
      <c r="B24" s="660"/>
      <c r="C24" s="661"/>
      <c r="D24" s="727">
        <f t="shared" ref="D24:I24" si="0">SUM(D11:D23)</f>
        <v>5</v>
      </c>
      <c r="E24" s="217">
        <f t="shared" si="0"/>
        <v>5</v>
      </c>
      <c r="F24" s="217">
        <f t="shared" si="0"/>
        <v>10</v>
      </c>
      <c r="G24" s="727">
        <f t="shared" si="0"/>
        <v>0</v>
      </c>
      <c r="H24" s="217">
        <f t="shared" si="0"/>
        <v>0</v>
      </c>
      <c r="I24" s="217">
        <f t="shared" si="0"/>
        <v>0</v>
      </c>
      <c r="J24" s="221">
        <f t="shared" ref="J24:L24" si="1">G24/D24*100</f>
        <v>0</v>
      </c>
      <c r="K24" s="221">
        <f t="shared" si="1"/>
        <v>0</v>
      </c>
      <c r="L24" s="221">
        <f t="shared" si="1"/>
        <v>0</v>
      </c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</row>
    <row r="25" spans="1:26" ht="15.75" customHeight="1">
      <c r="A25" s="798" t="s">
        <v>1255</v>
      </c>
      <c r="B25" s="779"/>
      <c r="C25" s="780"/>
      <c r="D25" s="238">
        <f>F24/'2'!E27*100000</f>
        <v>22.340877102835055</v>
      </c>
      <c r="E25" s="799"/>
      <c r="F25" s="799"/>
      <c r="G25" s="728"/>
      <c r="H25" s="728"/>
      <c r="I25" s="728"/>
      <c r="J25" s="728"/>
      <c r="K25" s="728"/>
      <c r="L25" s="728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</row>
    <row r="26" spans="1:26" ht="15.75" customHeight="1">
      <c r="A26" s="102"/>
      <c r="B26" s="199"/>
      <c r="C26" s="199"/>
      <c r="D26" s="199"/>
      <c r="E26" s="199"/>
      <c r="F26" s="199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</row>
    <row r="27" spans="1:26" ht="15.75" customHeight="1">
      <c r="A27" s="137" t="s">
        <v>505</v>
      </c>
      <c r="B27" s="137"/>
      <c r="C27" s="137"/>
      <c r="D27" s="137"/>
      <c r="E27" s="137"/>
      <c r="F27" s="137"/>
      <c r="G27" s="137"/>
      <c r="H27" s="137"/>
      <c r="I27" s="137"/>
      <c r="J27" s="137"/>
      <c r="K27" s="137"/>
      <c r="L27" s="137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</row>
    <row r="28" spans="1:26" ht="15.75" customHeight="1">
      <c r="A28" s="137" t="s">
        <v>1204</v>
      </c>
      <c r="B28" s="137"/>
      <c r="C28" s="137"/>
      <c r="D28" s="137"/>
      <c r="E28" s="137"/>
      <c r="F28" s="137"/>
      <c r="G28" s="137"/>
      <c r="H28" s="137"/>
      <c r="I28" s="137"/>
      <c r="J28" s="137"/>
      <c r="K28" s="137"/>
      <c r="L28" s="137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</row>
    <row r="29" spans="1:26" ht="15.75" customHeight="1">
      <c r="A29" s="102"/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</row>
    <row r="30" spans="1:26" ht="15.75" customHeight="1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</row>
    <row r="31" spans="1:26" ht="15.75" customHeight="1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</row>
    <row r="32" spans="1:26" ht="15.75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</row>
    <row r="33" spans="1:26" ht="15.75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</row>
    <row r="34" spans="1:26" ht="15.7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</row>
    <row r="35" spans="1:26" ht="15.7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 spans="1:26" ht="15.7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</row>
    <row r="37" spans="1:26" ht="15.7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</row>
    <row r="38" spans="1:26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37"/>
      <c r="N38" s="137"/>
      <c r="O38" s="137"/>
      <c r="P38" s="137"/>
      <c r="Q38" s="137"/>
      <c r="R38" s="137"/>
      <c r="S38" s="137"/>
      <c r="T38" s="137"/>
      <c r="U38" s="137"/>
      <c r="V38" s="137"/>
      <c r="W38" s="137"/>
      <c r="X38" s="137"/>
      <c r="Y38" s="137"/>
      <c r="Z38" s="137"/>
    </row>
    <row r="39" spans="1:26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37"/>
      <c r="N39" s="137"/>
      <c r="O39" s="137"/>
      <c r="P39" s="137"/>
      <c r="Q39" s="137"/>
      <c r="R39" s="137"/>
      <c r="S39" s="137"/>
      <c r="T39" s="137"/>
      <c r="U39" s="137"/>
      <c r="V39" s="137"/>
      <c r="W39" s="137"/>
      <c r="X39" s="137"/>
      <c r="Y39" s="137"/>
      <c r="Z39" s="137"/>
    </row>
    <row r="40" spans="1:26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</row>
    <row r="41" spans="1:26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</row>
    <row r="42" spans="1:26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</row>
    <row r="43" spans="1:26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 spans="1:26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</row>
    <row r="45" spans="1:26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 spans="1:26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 spans="1:26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26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 spans="1:26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spans="1:26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 spans="1:26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 spans="1:26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 spans="1:26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spans="1:26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 spans="1:26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 spans="1:26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 spans="1:26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spans="1:26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 spans="1:26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 spans="1:26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 spans="1:26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spans="1:26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 spans="1:26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 spans="1:26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 spans="1:26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spans="1:26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 spans="1:26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 spans="1:26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 spans="1:26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 spans="1:26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 spans="1:26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 spans="1:26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 spans="1:26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 spans="1:26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 spans="1:26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 spans="1:26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 spans="1:26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 spans="1:26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 spans="1:26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 spans="1:26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 spans="1:26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 spans="1:26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 spans="1:26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 spans="1:26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 spans="1:26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 spans="1:26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 spans="1:26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 spans="1:26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 spans="1:26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 spans="1:26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 spans="1:26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 spans="1:26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 spans="1:26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 spans="1:2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 spans="1:26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 spans="1:26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 spans="1:26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 spans="1:26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 spans="1:26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 spans="1:26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 spans="1:26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 spans="1:26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 spans="1:26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 spans="1:26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 spans="1:26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 spans="1:26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 spans="1:26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 spans="1:26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 spans="1:26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 spans="1:26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 spans="1:26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 spans="1:26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 spans="1:26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 spans="1:26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 spans="1:26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 spans="1:26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 spans="1:26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 spans="1:26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 spans="1:26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 spans="1:26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 spans="1:26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 spans="1:26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 spans="1:26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 spans="1:26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 spans="1:26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 spans="1:26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 spans="1:26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 spans="1:26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 spans="1:26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 spans="1:26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 spans="1:26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 spans="1:26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 spans="1:26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 spans="1:26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 spans="1:26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 spans="1:26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 spans="1:26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 spans="1:26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 spans="1:26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 spans="1:26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 spans="1:26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 spans="1:26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 spans="1:26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 spans="1:26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 spans="1:26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 spans="1:26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 spans="1:26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 spans="1:26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 spans="1:26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 spans="1:26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 spans="1:26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 spans="1:26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 spans="1:26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 spans="1:26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 spans="1:26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 spans="1:26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 spans="1:26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 spans="1:26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 spans="1:26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 spans="1:26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 spans="1:26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 spans="1:26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 spans="1:26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 spans="1:26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 spans="1:26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 spans="1:26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 spans="1:26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 spans="1:26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 spans="1:26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 spans="1:26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 spans="1:26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 spans="1:26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 spans="1:26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 spans="1:26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 spans="1:26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 spans="1:26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 spans="1:26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 spans="1:26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 spans="1:26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 spans="1:26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 spans="1:26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 spans="1:26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 spans="1:26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 spans="1:26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 spans="1:26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 spans="1:26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 spans="1:26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 spans="1:26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 spans="1:26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 spans="1:26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 spans="1:26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 spans="1:26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 spans="1:26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 spans="1:26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 spans="1:26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 spans="1:26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 spans="1:26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 spans="1:26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 spans="1:26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 spans="1:26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 spans="1:26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 spans="1:26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 spans="1:26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 spans="1:26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 spans="1:26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 spans="1:26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 spans="1:26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 spans="1:26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 spans="1:26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 spans="1:26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 spans="1:26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 spans="1:26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 spans="1:26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 spans="1:26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 spans="1:26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 spans="1:26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</row>
    <row r="222" spans="1:26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</row>
    <row r="223" spans="1:26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</row>
    <row r="224" spans="1:26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</row>
    <row r="225" spans="1:26" ht="15.75" customHeight="1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</row>
    <row r="226" spans="1:26" ht="15.75" customHeight="1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</row>
    <row r="227" spans="1:26" ht="15.75" customHeight="1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</row>
    <row r="228" spans="1:26" ht="15.75" customHeight="1">
      <c r="A228" s="102"/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</row>
    <row r="229" spans="1:26" ht="15.75" customHeight="1"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</row>
    <row r="230" spans="1:26" ht="15.75" customHeight="1"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  <c r="Z230" s="102"/>
    </row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">
    <mergeCell ref="A3:L3"/>
    <mergeCell ref="A7:A9"/>
    <mergeCell ref="B7:B9"/>
    <mergeCell ref="C7:C9"/>
    <mergeCell ref="D7:L7"/>
    <mergeCell ref="D8:F8"/>
    <mergeCell ref="G8:I8"/>
    <mergeCell ref="J8:L8"/>
  </mergeCells>
  <printOptions horizontalCentered="1"/>
  <pageMargins left="0.7" right="0.7" top="0.75" bottom="0.75" header="0" footer="0"/>
  <pageSetup paperSize="9" orientation="landscape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AB1000"/>
  <sheetViews>
    <sheetView topLeftCell="D1" workbookViewId="0">
      <selection activeCell="A7" sqref="A7:S24"/>
    </sheetView>
  </sheetViews>
  <sheetFormatPr defaultColWidth="14.42578125" defaultRowHeight="15" customHeight="1"/>
  <cols>
    <col min="1" max="1" width="5.7109375" customWidth="1"/>
    <col min="2" max="3" width="20.7109375" customWidth="1"/>
    <col min="4" max="4" width="15.7109375" customWidth="1"/>
    <col min="5" max="5" width="17" customWidth="1"/>
    <col min="6" max="7" width="15.7109375" customWidth="1"/>
    <col min="8" max="8" width="19.5703125" customWidth="1"/>
    <col min="9" max="10" width="12.28515625" customWidth="1"/>
    <col min="11" max="11" width="12.7109375" customWidth="1"/>
    <col min="12" max="12" width="17.28515625" customWidth="1"/>
    <col min="13" max="13" width="16.7109375" customWidth="1"/>
    <col min="14" max="19" width="12.7109375" customWidth="1"/>
    <col min="20" max="28" width="8.7109375" customWidth="1"/>
  </cols>
  <sheetData>
    <row r="1" spans="1:28" ht="15.75">
      <c r="A1" s="100" t="s">
        <v>1256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</row>
    <row r="2" spans="1:28">
      <c r="A2" s="199" t="s">
        <v>400</v>
      </c>
      <c r="B2" s="199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</row>
    <row r="3" spans="1:28" ht="15.75">
      <c r="A3" s="963" t="s">
        <v>1257</v>
      </c>
      <c r="B3" s="953"/>
      <c r="C3" s="953"/>
      <c r="D3" s="953"/>
      <c r="E3" s="953"/>
      <c r="F3" s="953"/>
      <c r="G3" s="953"/>
      <c r="H3" s="953"/>
      <c r="I3" s="953"/>
      <c r="J3" s="953"/>
      <c r="K3" s="953"/>
      <c r="L3" s="953"/>
      <c r="M3" s="953"/>
      <c r="N3" s="953"/>
      <c r="O3" s="953"/>
      <c r="P3" s="953"/>
      <c r="Q3" s="953"/>
      <c r="R3" s="953"/>
      <c r="S3" s="953"/>
      <c r="T3" s="162"/>
      <c r="U3" s="162"/>
      <c r="V3" s="162"/>
      <c r="W3" s="162"/>
      <c r="X3" s="162"/>
      <c r="Y3" s="162"/>
      <c r="Z3" s="162"/>
      <c r="AA3" s="162"/>
      <c r="AB3" s="162"/>
    </row>
    <row r="4" spans="1:28" ht="15.75">
      <c r="A4" s="101"/>
      <c r="B4" s="101"/>
      <c r="C4" s="101"/>
      <c r="D4" s="101"/>
      <c r="E4" s="101"/>
      <c r="F4" s="101"/>
      <c r="G4" s="101"/>
      <c r="H4" s="139" t="str">
        <f>'1'!$E$5</f>
        <v>KABUPATEN/KOTA</v>
      </c>
      <c r="I4" s="105" t="str">
        <f>'1'!$F$5</f>
        <v>KARANGANYAR</v>
      </c>
      <c r="J4" s="101"/>
      <c r="K4" s="101"/>
      <c r="L4" s="101"/>
      <c r="M4" s="101"/>
      <c r="N4" s="101"/>
      <c r="O4" s="101"/>
      <c r="P4" s="103"/>
      <c r="Q4" s="103"/>
      <c r="R4" s="103"/>
      <c r="S4" s="103"/>
      <c r="T4" s="162"/>
      <c r="U4" s="162"/>
      <c r="V4" s="162"/>
      <c r="W4" s="102"/>
      <c r="X4" s="102"/>
      <c r="Y4" s="102"/>
      <c r="Z4" s="102"/>
      <c r="AA4" s="102"/>
      <c r="AB4" s="102"/>
    </row>
    <row r="5" spans="1:28" ht="15.75">
      <c r="A5" s="101"/>
      <c r="B5" s="101"/>
      <c r="C5" s="101"/>
      <c r="D5" s="101"/>
      <c r="E5" s="101"/>
      <c r="F5" s="101"/>
      <c r="G5" s="101"/>
      <c r="H5" s="139" t="str">
        <f>'1'!$E$6</f>
        <v>TAHUN</v>
      </c>
      <c r="I5" s="105">
        <f>'1'!$F$6</f>
        <v>2023</v>
      </c>
      <c r="J5" s="101"/>
      <c r="K5" s="101"/>
      <c r="L5" s="101"/>
      <c r="M5" s="101"/>
      <c r="N5" s="101"/>
      <c r="O5" s="101"/>
      <c r="P5" s="103"/>
      <c r="Q5" s="103"/>
      <c r="R5" s="103"/>
      <c r="S5" s="103"/>
      <c r="T5" s="162"/>
      <c r="U5" s="162"/>
      <c r="V5" s="162"/>
      <c r="W5" s="102"/>
      <c r="X5" s="102"/>
      <c r="Y5" s="102"/>
      <c r="Z5" s="102"/>
      <c r="AA5" s="102"/>
      <c r="AB5" s="102"/>
    </row>
    <row r="6" spans="1:28" ht="15.75">
      <c r="A6" s="628"/>
      <c r="B6" s="628"/>
      <c r="C6" s="628"/>
      <c r="D6" s="628"/>
      <c r="E6" s="628"/>
      <c r="F6" s="628"/>
      <c r="G6" s="628"/>
      <c r="H6" s="628"/>
      <c r="I6" s="628"/>
      <c r="J6" s="628"/>
      <c r="K6" s="628"/>
      <c r="L6" s="628"/>
      <c r="M6" s="628"/>
      <c r="N6" s="628"/>
      <c r="O6" s="628"/>
      <c r="P6" s="628"/>
      <c r="Q6" s="628"/>
      <c r="R6" s="628"/>
      <c r="S6" s="628"/>
      <c r="T6" s="102"/>
      <c r="U6" s="102"/>
      <c r="V6" s="102"/>
      <c r="W6" s="102"/>
      <c r="X6" s="102"/>
      <c r="Y6" s="102"/>
      <c r="Z6" s="102"/>
      <c r="AA6" s="102"/>
      <c r="AB6" s="102"/>
    </row>
    <row r="7" spans="1:28" ht="15.75">
      <c r="A7" s="964" t="s">
        <v>4</v>
      </c>
      <c r="B7" s="964" t="s">
        <v>498</v>
      </c>
      <c r="C7" s="964" t="str">
        <f>'12'!C7</f>
        <v>DESA</v>
      </c>
      <c r="D7" s="988" t="s">
        <v>837</v>
      </c>
      <c r="E7" s="977"/>
      <c r="F7" s="977"/>
      <c r="G7" s="977"/>
      <c r="H7" s="977"/>
      <c r="I7" s="977"/>
      <c r="J7" s="977"/>
      <c r="K7" s="977"/>
      <c r="L7" s="977"/>
      <c r="M7" s="977"/>
      <c r="N7" s="977"/>
      <c r="O7" s="977"/>
      <c r="P7" s="977"/>
      <c r="Q7" s="977"/>
      <c r="R7" s="977"/>
      <c r="S7" s="978"/>
      <c r="T7" s="102"/>
      <c r="U7" s="102"/>
      <c r="V7" s="102"/>
      <c r="W7" s="102"/>
      <c r="X7" s="102"/>
      <c r="Y7" s="102"/>
      <c r="Z7" s="102"/>
      <c r="AA7" s="102"/>
      <c r="AB7" s="102"/>
    </row>
    <row r="8" spans="1:28" ht="15.75">
      <c r="A8" s="965"/>
      <c r="B8" s="965"/>
      <c r="C8" s="965"/>
      <c r="D8" s="962" t="s">
        <v>1258</v>
      </c>
      <c r="E8" s="1062" t="s">
        <v>1259</v>
      </c>
      <c r="F8" s="958"/>
      <c r="G8" s="959"/>
      <c r="H8" s="962" t="s">
        <v>1260</v>
      </c>
      <c r="I8" s="980" t="s">
        <v>1261</v>
      </c>
      <c r="J8" s="958"/>
      <c r="K8" s="958"/>
      <c r="L8" s="962" t="s">
        <v>1262</v>
      </c>
      <c r="M8" s="962" t="s">
        <v>1263</v>
      </c>
      <c r="N8" s="980" t="s">
        <v>1264</v>
      </c>
      <c r="O8" s="958"/>
      <c r="P8" s="959"/>
      <c r="Q8" s="1061" t="s">
        <v>1265</v>
      </c>
      <c r="R8" s="958"/>
      <c r="S8" s="959"/>
      <c r="T8" s="102"/>
      <c r="U8" s="102"/>
      <c r="V8" s="102"/>
      <c r="W8" s="102"/>
      <c r="X8" s="102"/>
      <c r="Y8" s="102"/>
      <c r="Z8" s="102"/>
      <c r="AA8" s="102"/>
      <c r="AB8" s="102"/>
    </row>
    <row r="9" spans="1:28" ht="60">
      <c r="A9" s="955"/>
      <c r="B9" s="955"/>
      <c r="C9" s="955"/>
      <c r="D9" s="955"/>
      <c r="E9" s="172" t="s">
        <v>1266</v>
      </c>
      <c r="F9" s="800" t="s">
        <v>1267</v>
      </c>
      <c r="G9" s="172" t="s">
        <v>600</v>
      </c>
      <c r="H9" s="955"/>
      <c r="I9" s="172" t="s">
        <v>8</v>
      </c>
      <c r="J9" s="172" t="s">
        <v>9</v>
      </c>
      <c r="K9" s="172" t="s">
        <v>454</v>
      </c>
      <c r="L9" s="955"/>
      <c r="M9" s="955"/>
      <c r="N9" s="107" t="s">
        <v>8</v>
      </c>
      <c r="O9" s="107" t="s">
        <v>9</v>
      </c>
      <c r="P9" s="107" t="s">
        <v>454</v>
      </c>
      <c r="Q9" s="107" t="s">
        <v>8</v>
      </c>
      <c r="R9" s="107" t="s">
        <v>9</v>
      </c>
      <c r="S9" s="107" t="s">
        <v>454</v>
      </c>
      <c r="T9" s="102"/>
      <c r="U9" s="102"/>
      <c r="V9" s="102"/>
      <c r="W9" s="102"/>
      <c r="X9" s="102"/>
      <c r="Y9" s="102"/>
      <c r="Z9" s="102"/>
      <c r="AA9" s="102"/>
      <c r="AB9" s="102"/>
    </row>
    <row r="10" spans="1:28">
      <c r="A10" s="115">
        <v>1</v>
      </c>
      <c r="B10" s="142">
        <v>2</v>
      </c>
      <c r="C10" s="115">
        <v>3</v>
      </c>
      <c r="D10" s="115">
        <v>4</v>
      </c>
      <c r="E10" s="115">
        <v>5</v>
      </c>
      <c r="F10" s="115">
        <v>6</v>
      </c>
      <c r="G10" s="115">
        <v>7</v>
      </c>
      <c r="H10" s="115">
        <v>8</v>
      </c>
      <c r="I10" s="115">
        <v>9</v>
      </c>
      <c r="J10" s="115">
        <v>10</v>
      </c>
      <c r="K10" s="115">
        <v>11</v>
      </c>
      <c r="L10" s="115">
        <v>12</v>
      </c>
      <c r="M10" s="115">
        <v>13</v>
      </c>
      <c r="N10" s="115">
        <v>14</v>
      </c>
      <c r="O10" s="115">
        <v>15</v>
      </c>
      <c r="P10" s="115">
        <v>16</v>
      </c>
      <c r="Q10" s="115">
        <v>17</v>
      </c>
      <c r="R10" s="115">
        <v>18</v>
      </c>
      <c r="S10" s="115">
        <v>19</v>
      </c>
      <c r="T10" s="264"/>
      <c r="U10" s="119"/>
      <c r="V10" s="119"/>
      <c r="W10" s="119"/>
      <c r="X10" s="119"/>
      <c r="Y10" s="119"/>
      <c r="Z10" s="119"/>
      <c r="AA10" s="119"/>
      <c r="AB10" s="119"/>
    </row>
    <row r="11" spans="1:28" ht="18" customHeight="1">
      <c r="A11" s="392">
        <v>1</v>
      </c>
      <c r="B11" s="304" t="s">
        <v>500</v>
      </c>
      <c r="C11" s="374" t="str">
        <f>'12'!C11</f>
        <v>PASEBAN</v>
      </c>
      <c r="D11" s="436">
        <v>0</v>
      </c>
      <c r="E11" s="436">
        <v>0</v>
      </c>
      <c r="F11" s="436">
        <v>0</v>
      </c>
      <c r="G11" s="436">
        <v>0</v>
      </c>
      <c r="H11" s="801">
        <v>0</v>
      </c>
      <c r="I11" s="436">
        <v>0</v>
      </c>
      <c r="J11" s="436">
        <v>0</v>
      </c>
      <c r="K11" s="436">
        <v>0</v>
      </c>
      <c r="L11" s="436">
        <v>0</v>
      </c>
      <c r="M11" s="802">
        <v>0</v>
      </c>
      <c r="N11" s="436">
        <v>0</v>
      </c>
      <c r="O11" s="436">
        <v>0</v>
      </c>
      <c r="P11" s="436">
        <v>0</v>
      </c>
      <c r="Q11" s="802">
        <v>0</v>
      </c>
      <c r="R11" s="802">
        <v>0</v>
      </c>
      <c r="S11" s="802">
        <v>0</v>
      </c>
      <c r="T11" s="102"/>
      <c r="U11" s="102"/>
      <c r="V11" s="102"/>
      <c r="W11" s="102"/>
      <c r="X11" s="102"/>
      <c r="Y11" s="102"/>
      <c r="Z11" s="102"/>
      <c r="AA11" s="102"/>
      <c r="AB11" s="102"/>
    </row>
    <row r="12" spans="1:28" ht="18" customHeight="1">
      <c r="A12" s="392">
        <v>2</v>
      </c>
      <c r="B12" s="102"/>
      <c r="C12" s="374" t="str">
        <f>'12'!C12</f>
        <v>LEMAHBANG</v>
      </c>
      <c r="D12" s="436">
        <v>0</v>
      </c>
      <c r="E12" s="436">
        <v>0</v>
      </c>
      <c r="F12" s="436">
        <v>0</v>
      </c>
      <c r="G12" s="436">
        <v>0</v>
      </c>
      <c r="H12" s="801">
        <v>0</v>
      </c>
      <c r="I12" s="436">
        <v>0</v>
      </c>
      <c r="J12" s="436">
        <v>0</v>
      </c>
      <c r="K12" s="436">
        <v>0</v>
      </c>
      <c r="L12" s="436">
        <v>0</v>
      </c>
      <c r="M12" s="802">
        <v>0</v>
      </c>
      <c r="N12" s="436">
        <v>0</v>
      </c>
      <c r="O12" s="436">
        <v>0</v>
      </c>
      <c r="P12" s="436">
        <v>0</v>
      </c>
      <c r="Q12" s="802">
        <v>0</v>
      </c>
      <c r="R12" s="802">
        <v>0</v>
      </c>
      <c r="S12" s="802">
        <v>0</v>
      </c>
      <c r="T12" s="102"/>
      <c r="U12" s="102"/>
      <c r="V12" s="102"/>
      <c r="W12" s="102"/>
      <c r="X12" s="102"/>
      <c r="Y12" s="102"/>
      <c r="Z12" s="102"/>
      <c r="AA12" s="102"/>
      <c r="AB12" s="102"/>
    </row>
    <row r="13" spans="1:28" ht="18" customHeight="1">
      <c r="A13" s="392">
        <v>3</v>
      </c>
      <c r="B13" s="102"/>
      <c r="C13" s="374" t="str">
        <f>'12'!C13</f>
        <v>KARANGBANGUN</v>
      </c>
      <c r="D13" s="436">
        <v>0</v>
      </c>
      <c r="E13" s="436">
        <v>0</v>
      </c>
      <c r="F13" s="436">
        <v>0</v>
      </c>
      <c r="G13" s="436">
        <v>0</v>
      </c>
      <c r="H13" s="801">
        <v>0</v>
      </c>
      <c r="I13" s="436">
        <v>0</v>
      </c>
      <c r="J13" s="436">
        <v>0</v>
      </c>
      <c r="K13" s="436">
        <v>0</v>
      </c>
      <c r="L13" s="436">
        <v>0</v>
      </c>
      <c r="M13" s="802">
        <v>0</v>
      </c>
      <c r="N13" s="436">
        <v>0</v>
      </c>
      <c r="O13" s="436">
        <v>0</v>
      </c>
      <c r="P13" s="436">
        <v>0</v>
      </c>
      <c r="Q13" s="802">
        <v>0</v>
      </c>
      <c r="R13" s="802">
        <v>0</v>
      </c>
      <c r="S13" s="802">
        <v>0</v>
      </c>
      <c r="T13" s="102"/>
      <c r="U13" s="102"/>
      <c r="V13" s="102"/>
      <c r="W13" s="102"/>
      <c r="X13" s="102"/>
      <c r="Y13" s="102"/>
      <c r="Z13" s="102"/>
      <c r="AA13" s="102"/>
      <c r="AB13" s="102"/>
    </row>
    <row r="14" spans="1:28" ht="18" customHeight="1">
      <c r="A14" s="392">
        <v>4</v>
      </c>
      <c r="B14" s="102"/>
      <c r="C14" s="374" t="str">
        <f>'12'!C14</f>
        <v>PLOSO</v>
      </c>
      <c r="D14" s="436">
        <v>0</v>
      </c>
      <c r="E14" s="436">
        <v>0</v>
      </c>
      <c r="F14" s="436">
        <v>0</v>
      </c>
      <c r="G14" s="436">
        <v>0</v>
      </c>
      <c r="H14" s="801">
        <v>0</v>
      </c>
      <c r="I14" s="436">
        <v>0</v>
      </c>
      <c r="J14" s="436">
        <v>0</v>
      </c>
      <c r="K14" s="436">
        <v>0</v>
      </c>
      <c r="L14" s="436">
        <v>0</v>
      </c>
      <c r="M14" s="802">
        <v>0</v>
      </c>
      <c r="N14" s="436">
        <v>0</v>
      </c>
      <c r="O14" s="436">
        <v>0</v>
      </c>
      <c r="P14" s="436">
        <v>0</v>
      </c>
      <c r="Q14" s="802">
        <v>0</v>
      </c>
      <c r="R14" s="802">
        <v>0</v>
      </c>
      <c r="S14" s="802">
        <v>0</v>
      </c>
      <c r="T14" s="102"/>
      <c r="U14" s="102"/>
      <c r="V14" s="102"/>
      <c r="W14" s="102"/>
      <c r="X14" s="102"/>
      <c r="Y14" s="102"/>
      <c r="Z14" s="102"/>
      <c r="AA14" s="102"/>
      <c r="AB14" s="102"/>
    </row>
    <row r="15" spans="1:28" ht="18" customHeight="1">
      <c r="A15" s="392">
        <v>5</v>
      </c>
      <c r="B15" s="102"/>
      <c r="C15" s="374" t="str">
        <f>'12'!C15</f>
        <v>GIRIWONDO</v>
      </c>
      <c r="D15" s="436">
        <v>0</v>
      </c>
      <c r="E15" s="436">
        <v>0</v>
      </c>
      <c r="F15" s="436">
        <v>0</v>
      </c>
      <c r="G15" s="436">
        <v>0</v>
      </c>
      <c r="H15" s="801">
        <v>0</v>
      </c>
      <c r="I15" s="436">
        <v>0</v>
      </c>
      <c r="J15" s="436">
        <v>0</v>
      </c>
      <c r="K15" s="436">
        <v>0</v>
      </c>
      <c r="L15" s="436">
        <v>0</v>
      </c>
      <c r="M15" s="802">
        <v>0</v>
      </c>
      <c r="N15" s="436">
        <v>0</v>
      </c>
      <c r="O15" s="436">
        <v>0</v>
      </c>
      <c r="P15" s="436">
        <v>0</v>
      </c>
      <c r="Q15" s="802">
        <v>0</v>
      </c>
      <c r="R15" s="802">
        <v>0</v>
      </c>
      <c r="S15" s="802">
        <v>0</v>
      </c>
      <c r="T15" s="102"/>
      <c r="U15" s="102"/>
      <c r="V15" s="102"/>
      <c r="W15" s="102"/>
      <c r="X15" s="102"/>
      <c r="Y15" s="102"/>
      <c r="Z15" s="102"/>
      <c r="AA15" s="102"/>
      <c r="AB15" s="102"/>
    </row>
    <row r="16" spans="1:28" ht="18" customHeight="1">
      <c r="A16" s="392">
        <v>6</v>
      </c>
      <c r="B16" s="102"/>
      <c r="C16" s="374" t="str">
        <f>'12'!C16</f>
        <v>KADIPIRO</v>
      </c>
      <c r="D16" s="436">
        <v>0</v>
      </c>
      <c r="E16" s="436">
        <v>0</v>
      </c>
      <c r="F16" s="436">
        <v>0</v>
      </c>
      <c r="G16" s="436">
        <v>0</v>
      </c>
      <c r="H16" s="801">
        <v>0</v>
      </c>
      <c r="I16" s="436">
        <v>0</v>
      </c>
      <c r="J16" s="436">
        <v>0</v>
      </c>
      <c r="K16" s="436">
        <v>0</v>
      </c>
      <c r="L16" s="436">
        <v>0</v>
      </c>
      <c r="M16" s="802">
        <v>0</v>
      </c>
      <c r="N16" s="436">
        <v>0</v>
      </c>
      <c r="O16" s="436">
        <v>0</v>
      </c>
      <c r="P16" s="436">
        <v>0</v>
      </c>
      <c r="Q16" s="802">
        <v>0</v>
      </c>
      <c r="R16" s="802">
        <v>0</v>
      </c>
      <c r="S16" s="802">
        <v>0</v>
      </c>
      <c r="T16" s="102"/>
      <c r="U16" s="102"/>
      <c r="V16" s="102"/>
      <c r="W16" s="102"/>
      <c r="X16" s="102"/>
      <c r="Y16" s="102"/>
      <c r="Z16" s="102"/>
      <c r="AA16" s="102"/>
      <c r="AB16" s="102"/>
    </row>
    <row r="17" spans="1:28" ht="18" customHeight="1">
      <c r="A17" s="392">
        <v>7</v>
      </c>
      <c r="B17" s="102"/>
      <c r="C17" s="374" t="str">
        <f>'12'!C17</f>
        <v>JUMANTORO</v>
      </c>
      <c r="D17" s="436">
        <v>0</v>
      </c>
      <c r="E17" s="436">
        <v>0</v>
      </c>
      <c r="F17" s="436">
        <v>0</v>
      </c>
      <c r="G17" s="436">
        <v>0</v>
      </c>
      <c r="H17" s="801">
        <v>0</v>
      </c>
      <c r="I17" s="436">
        <v>0</v>
      </c>
      <c r="J17" s="436">
        <v>0</v>
      </c>
      <c r="K17" s="436">
        <v>0</v>
      </c>
      <c r="L17" s="436">
        <v>0</v>
      </c>
      <c r="M17" s="802">
        <v>0</v>
      </c>
      <c r="N17" s="436">
        <v>0</v>
      </c>
      <c r="O17" s="436">
        <v>0</v>
      </c>
      <c r="P17" s="436">
        <v>0</v>
      </c>
      <c r="Q17" s="802">
        <v>0</v>
      </c>
      <c r="R17" s="802">
        <v>0</v>
      </c>
      <c r="S17" s="802">
        <v>0</v>
      </c>
      <c r="T17" s="102"/>
      <c r="U17" s="102"/>
      <c r="V17" s="102"/>
      <c r="W17" s="102"/>
      <c r="X17" s="102"/>
      <c r="Y17" s="102"/>
      <c r="Z17" s="102"/>
      <c r="AA17" s="102"/>
      <c r="AB17" s="102"/>
    </row>
    <row r="18" spans="1:28" ht="18" customHeight="1">
      <c r="A18" s="392">
        <v>8</v>
      </c>
      <c r="B18" s="102"/>
      <c r="C18" s="374" t="str">
        <f>'12'!C18</f>
        <v>KEDAWUNG</v>
      </c>
      <c r="D18" s="436">
        <v>0</v>
      </c>
      <c r="E18" s="436">
        <v>0</v>
      </c>
      <c r="F18" s="436">
        <v>0</v>
      </c>
      <c r="G18" s="436">
        <v>0</v>
      </c>
      <c r="H18" s="801">
        <v>0</v>
      </c>
      <c r="I18" s="436">
        <v>0</v>
      </c>
      <c r="J18" s="436">
        <v>0</v>
      </c>
      <c r="K18" s="436">
        <v>0</v>
      </c>
      <c r="L18" s="436">
        <v>0</v>
      </c>
      <c r="M18" s="802">
        <v>0</v>
      </c>
      <c r="N18" s="436">
        <v>0</v>
      </c>
      <c r="O18" s="436">
        <v>0</v>
      </c>
      <c r="P18" s="436">
        <v>0</v>
      </c>
      <c r="Q18" s="802">
        <v>0</v>
      </c>
      <c r="R18" s="802">
        <v>0</v>
      </c>
      <c r="S18" s="802">
        <v>0</v>
      </c>
      <c r="T18" s="102"/>
      <c r="U18" s="102"/>
      <c r="V18" s="102"/>
      <c r="W18" s="102"/>
      <c r="X18" s="102"/>
      <c r="Y18" s="102"/>
      <c r="Z18" s="102"/>
      <c r="AA18" s="102"/>
      <c r="AB18" s="102"/>
    </row>
    <row r="19" spans="1:28" ht="18" customHeight="1">
      <c r="A19" s="392">
        <v>9</v>
      </c>
      <c r="B19" s="102"/>
      <c r="C19" s="374" t="str">
        <f>'12'!C19</f>
        <v>BAKALAN</v>
      </c>
      <c r="D19" s="436">
        <v>0</v>
      </c>
      <c r="E19" s="436">
        <v>1</v>
      </c>
      <c r="F19" s="436">
        <v>0</v>
      </c>
      <c r="G19" s="436">
        <v>1</v>
      </c>
      <c r="H19" s="801">
        <v>0</v>
      </c>
      <c r="I19" s="436">
        <v>1</v>
      </c>
      <c r="J19" s="436">
        <v>0</v>
      </c>
      <c r="K19" s="436">
        <v>1</v>
      </c>
      <c r="L19" s="436">
        <v>1</v>
      </c>
      <c r="M19" s="803">
        <f>L19/K19*100</f>
        <v>100</v>
      </c>
      <c r="N19" s="436">
        <v>1</v>
      </c>
      <c r="O19" s="436">
        <v>0</v>
      </c>
      <c r="P19" s="436">
        <v>1</v>
      </c>
      <c r="Q19" s="803">
        <f>N19/I19*100</f>
        <v>100</v>
      </c>
      <c r="R19" s="802">
        <v>0</v>
      </c>
      <c r="S19" s="803">
        <f>P19/(K19)*100</f>
        <v>100</v>
      </c>
      <c r="T19" s="102"/>
      <c r="U19" s="102"/>
      <c r="V19" s="102"/>
      <c r="W19" s="102"/>
      <c r="X19" s="102"/>
      <c r="Y19" s="102"/>
      <c r="Z19" s="102"/>
      <c r="AA19" s="102"/>
      <c r="AB19" s="102"/>
    </row>
    <row r="20" spans="1:28" ht="18" customHeight="1">
      <c r="A20" s="392">
        <v>10</v>
      </c>
      <c r="B20" s="102"/>
      <c r="C20" s="374" t="str">
        <f>'12'!C20</f>
        <v>JUMAPOLO</v>
      </c>
      <c r="D20" s="436">
        <v>0</v>
      </c>
      <c r="E20" s="436">
        <v>0</v>
      </c>
      <c r="F20" s="436">
        <v>0</v>
      </c>
      <c r="G20" s="436">
        <v>0</v>
      </c>
      <c r="H20" s="801">
        <v>0</v>
      </c>
      <c r="I20" s="436">
        <v>0</v>
      </c>
      <c r="J20" s="436">
        <v>0</v>
      </c>
      <c r="K20" s="436">
        <v>0</v>
      </c>
      <c r="L20" s="436">
        <v>0</v>
      </c>
      <c r="M20" s="802">
        <v>0</v>
      </c>
      <c r="N20" s="436">
        <v>0</v>
      </c>
      <c r="O20" s="436">
        <v>0</v>
      </c>
      <c r="P20" s="436">
        <v>0</v>
      </c>
      <c r="Q20" s="802">
        <v>0</v>
      </c>
      <c r="R20" s="802">
        <v>0</v>
      </c>
      <c r="S20" s="802">
        <v>0</v>
      </c>
      <c r="T20" s="102"/>
      <c r="U20" s="102"/>
      <c r="V20" s="102"/>
      <c r="W20" s="102"/>
      <c r="X20" s="102"/>
      <c r="Y20" s="102"/>
      <c r="Z20" s="102"/>
      <c r="AA20" s="102"/>
      <c r="AB20" s="102"/>
    </row>
    <row r="21" spans="1:28" ht="18" customHeight="1">
      <c r="A21" s="392">
        <v>11</v>
      </c>
      <c r="B21" s="102"/>
      <c r="C21" s="374" t="str">
        <f>'12'!C21</f>
        <v>KWANGSAN</v>
      </c>
      <c r="D21" s="436">
        <v>0</v>
      </c>
      <c r="E21" s="436">
        <v>0</v>
      </c>
      <c r="F21" s="436">
        <v>0</v>
      </c>
      <c r="G21" s="436">
        <v>0</v>
      </c>
      <c r="H21" s="801">
        <v>0</v>
      </c>
      <c r="I21" s="436">
        <v>0</v>
      </c>
      <c r="J21" s="436">
        <v>0</v>
      </c>
      <c r="K21" s="436">
        <v>0</v>
      </c>
      <c r="L21" s="436">
        <v>0</v>
      </c>
      <c r="M21" s="802">
        <v>0</v>
      </c>
      <c r="N21" s="436">
        <v>0</v>
      </c>
      <c r="O21" s="436">
        <v>0</v>
      </c>
      <c r="P21" s="436">
        <v>0</v>
      </c>
      <c r="Q21" s="802">
        <v>0</v>
      </c>
      <c r="R21" s="802">
        <v>0</v>
      </c>
      <c r="S21" s="802">
        <v>0</v>
      </c>
      <c r="T21" s="102"/>
      <c r="U21" s="102"/>
      <c r="V21" s="102"/>
      <c r="W21" s="102"/>
      <c r="X21" s="102"/>
      <c r="Y21" s="102"/>
      <c r="Z21" s="102"/>
      <c r="AA21" s="102"/>
      <c r="AB21" s="102"/>
    </row>
    <row r="22" spans="1:28" ht="18" customHeight="1">
      <c r="A22" s="392">
        <v>12</v>
      </c>
      <c r="B22" s="102"/>
      <c r="C22" s="374" t="str">
        <f>'12'!C22</f>
        <v>JATIREJO</v>
      </c>
      <c r="D22" s="436">
        <v>0</v>
      </c>
      <c r="E22" s="436">
        <v>0</v>
      </c>
      <c r="F22" s="436">
        <v>0</v>
      </c>
      <c r="G22" s="436">
        <v>0</v>
      </c>
      <c r="H22" s="801">
        <v>0</v>
      </c>
      <c r="I22" s="436">
        <v>0</v>
      </c>
      <c r="J22" s="436">
        <v>0</v>
      </c>
      <c r="K22" s="436">
        <v>0</v>
      </c>
      <c r="L22" s="436">
        <v>0</v>
      </c>
      <c r="M22" s="802">
        <v>0</v>
      </c>
      <c r="N22" s="436">
        <v>0</v>
      </c>
      <c r="O22" s="436">
        <v>0</v>
      </c>
      <c r="P22" s="436">
        <v>0</v>
      </c>
      <c r="Q22" s="802">
        <v>0</v>
      </c>
      <c r="R22" s="802">
        <v>0</v>
      </c>
      <c r="S22" s="802">
        <v>0</v>
      </c>
      <c r="T22" s="102"/>
      <c r="U22" s="102"/>
      <c r="V22" s="102"/>
      <c r="W22" s="102"/>
      <c r="X22" s="102"/>
      <c r="Y22" s="102"/>
      <c r="Z22" s="102"/>
      <c r="AA22" s="102"/>
      <c r="AB22" s="102"/>
    </row>
    <row r="23" spans="1:28" ht="18" customHeight="1">
      <c r="A23" s="804" t="s">
        <v>591</v>
      </c>
      <c r="B23" s="151"/>
      <c r="C23" s="805"/>
      <c r="D23" s="806">
        <f t="shared" ref="D23:G23" si="0">SUM(D11:D22)</f>
        <v>0</v>
      </c>
      <c r="E23" s="806">
        <f t="shared" si="0"/>
        <v>1</v>
      </c>
      <c r="F23" s="806">
        <f t="shared" si="0"/>
        <v>0</v>
      </c>
      <c r="G23" s="807">
        <f t="shared" si="0"/>
        <v>1</v>
      </c>
      <c r="H23" s="808" t="e">
        <f>G23/D23*100</f>
        <v>#DIV/0!</v>
      </c>
      <c r="I23" s="807">
        <f t="shared" ref="I23:L23" si="1">SUM(I11:I22)</f>
        <v>1</v>
      </c>
      <c r="J23" s="807">
        <f t="shared" si="1"/>
        <v>0</v>
      </c>
      <c r="K23" s="807">
        <f t="shared" si="1"/>
        <v>1</v>
      </c>
      <c r="L23" s="807">
        <f t="shared" si="1"/>
        <v>1</v>
      </c>
      <c r="M23" s="808">
        <f>L23/K23*100</f>
        <v>100</v>
      </c>
      <c r="N23" s="807">
        <f t="shared" ref="N23:P23" si="2">SUM(N11:N22)</f>
        <v>1</v>
      </c>
      <c r="O23" s="807">
        <f t="shared" si="2"/>
        <v>0</v>
      </c>
      <c r="P23" s="807">
        <f t="shared" si="2"/>
        <v>1</v>
      </c>
      <c r="Q23" s="808">
        <f>N23/(I23)*100</f>
        <v>100</v>
      </c>
      <c r="R23" s="808"/>
      <c r="S23" s="808">
        <f>P23/(K23)*100</f>
        <v>100</v>
      </c>
      <c r="T23" s="102"/>
      <c r="U23" s="102"/>
      <c r="V23" s="102"/>
      <c r="W23" s="102"/>
      <c r="X23" s="102"/>
      <c r="Y23" s="102"/>
      <c r="Z23" s="102"/>
      <c r="AA23" s="102"/>
      <c r="AB23" s="102"/>
    </row>
    <row r="24" spans="1:28" ht="18" customHeight="1">
      <c r="A24" s="156" t="s">
        <v>1268</v>
      </c>
      <c r="B24" s="779"/>
      <c r="C24" s="780"/>
      <c r="D24" s="809"/>
      <c r="E24" s="810"/>
      <c r="F24" s="811"/>
      <c r="G24" s="811"/>
      <c r="H24" s="340"/>
      <c r="I24" s="340"/>
      <c r="J24" s="340"/>
      <c r="K24" s="690">
        <f>K23/'2'!E27*1000</f>
        <v>2.2340877102835055E-2</v>
      </c>
      <c r="L24" s="812"/>
      <c r="M24" s="812"/>
      <c r="N24" s="728"/>
      <c r="O24" s="728"/>
      <c r="P24" s="782"/>
      <c r="Q24" s="782"/>
      <c r="R24" s="782"/>
      <c r="S24" s="381"/>
      <c r="T24" s="102"/>
      <c r="U24" s="102"/>
      <c r="V24" s="102"/>
      <c r="W24" s="102"/>
      <c r="X24" s="102"/>
      <c r="Y24" s="102"/>
      <c r="Z24" s="102"/>
      <c r="AA24" s="102"/>
      <c r="AB24" s="102"/>
    </row>
    <row r="25" spans="1:28" ht="18" customHeight="1">
      <c r="A25" s="102"/>
      <c r="B25" s="102"/>
      <c r="C25" s="102"/>
      <c r="D25" s="102"/>
      <c r="E25" s="7"/>
      <c r="F25" s="7"/>
      <c r="G25" s="7"/>
      <c r="H25" s="7"/>
      <c r="I25" s="7"/>
      <c r="J25" s="7"/>
      <c r="K25" s="7"/>
      <c r="L25" s="7"/>
      <c r="M25" s="7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102"/>
      <c r="AB25" s="102"/>
    </row>
    <row r="26" spans="1:28" ht="18" customHeight="1">
      <c r="A26" s="137" t="s">
        <v>505</v>
      </c>
      <c r="B26" s="137"/>
      <c r="C26" s="137"/>
      <c r="D26" s="137"/>
      <c r="E26" s="137"/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02"/>
      <c r="U26" s="102"/>
      <c r="V26" s="102"/>
      <c r="W26" s="102"/>
      <c r="X26" s="102"/>
      <c r="Y26" s="102"/>
      <c r="Z26" s="102"/>
      <c r="AA26" s="102"/>
      <c r="AB26" s="102"/>
    </row>
    <row r="27" spans="1:28" ht="18" customHeight="1">
      <c r="A27" s="137" t="s">
        <v>1140</v>
      </c>
      <c r="B27" s="137" t="s">
        <v>1107</v>
      </c>
      <c r="C27" s="137"/>
      <c r="D27" s="137"/>
      <c r="E27" s="137"/>
      <c r="F27" s="137"/>
      <c r="G27" s="137"/>
      <c r="H27" s="137"/>
      <c r="I27" s="137"/>
      <c r="J27" s="137"/>
      <c r="K27" s="137"/>
      <c r="L27" s="137"/>
      <c r="M27" s="137"/>
      <c r="N27" s="137"/>
      <c r="O27" s="137"/>
      <c r="P27" s="137"/>
      <c r="Q27" s="137"/>
      <c r="R27" s="137"/>
      <c r="S27" s="137"/>
      <c r="T27" s="102"/>
      <c r="U27" s="102"/>
      <c r="V27" s="102"/>
      <c r="W27" s="102"/>
      <c r="X27" s="102"/>
      <c r="Y27" s="102"/>
      <c r="Z27" s="102"/>
      <c r="AA27" s="102"/>
      <c r="AB27" s="102"/>
    </row>
    <row r="28" spans="1:28" ht="18" customHeight="1">
      <c r="A28" s="102"/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</row>
    <row r="29" spans="1:28" ht="18" customHeight="1">
      <c r="A29" s="102"/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  <c r="AA29" s="102"/>
      <c r="AB29" s="102"/>
    </row>
    <row r="30" spans="1:28" ht="18" customHeight="1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</row>
    <row r="31" spans="1:28" ht="18" customHeight="1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  <c r="AA31" s="102"/>
      <c r="AB31" s="102"/>
    </row>
    <row r="32" spans="1:28" ht="18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</row>
    <row r="33" spans="1:28" ht="18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  <c r="AA33" s="102"/>
      <c r="AB33" s="102"/>
    </row>
    <row r="34" spans="1:28" ht="18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</row>
    <row r="35" spans="1:28" ht="19.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  <c r="AA35" s="102"/>
      <c r="AB35" s="102"/>
    </row>
    <row r="36" spans="1:28" ht="19.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</row>
    <row r="37" spans="1:28" ht="15.7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  <c r="AA37" s="102"/>
      <c r="AB37" s="102"/>
    </row>
    <row r="38" spans="1:28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37"/>
      <c r="U38" s="137"/>
      <c r="V38" s="137"/>
      <c r="W38" s="137"/>
      <c r="X38" s="137"/>
      <c r="Y38" s="137"/>
      <c r="Z38" s="137"/>
      <c r="AA38" s="137"/>
      <c r="AB38" s="137"/>
    </row>
    <row r="39" spans="1:28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37"/>
      <c r="U39" s="137"/>
      <c r="V39" s="137"/>
      <c r="W39" s="137"/>
      <c r="X39" s="137"/>
      <c r="Y39" s="137"/>
      <c r="Z39" s="137"/>
      <c r="AA39" s="137"/>
      <c r="AB39" s="137"/>
    </row>
    <row r="40" spans="1:28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</row>
    <row r="41" spans="1:28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  <c r="AA41" s="102"/>
      <c r="AB41" s="102"/>
    </row>
    <row r="42" spans="1:28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</row>
    <row r="43" spans="1:28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  <c r="AA43" s="102"/>
      <c r="AB43" s="102"/>
    </row>
    <row r="44" spans="1:28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</row>
    <row r="45" spans="1:28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</row>
    <row r="46" spans="1:28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</row>
    <row r="47" spans="1:28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  <c r="AA47" s="102"/>
      <c r="AB47" s="102"/>
    </row>
    <row r="48" spans="1:28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/>
    </row>
    <row r="49" spans="1:28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</row>
    <row r="50" spans="1:28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</row>
    <row r="51" spans="1:28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  <c r="AA51" s="102"/>
      <c r="AB51" s="102"/>
    </row>
    <row r="52" spans="1:28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  <c r="AA52" s="102"/>
      <c r="AB52" s="102"/>
    </row>
    <row r="53" spans="1:28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  <c r="AA53" s="102"/>
      <c r="AB53" s="102"/>
    </row>
    <row r="54" spans="1:28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</row>
    <row r="55" spans="1:28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</row>
    <row r="56" spans="1:28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  <c r="AA56" s="102"/>
      <c r="AB56" s="102"/>
    </row>
    <row r="57" spans="1:28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  <c r="AA57" s="102"/>
      <c r="AB57" s="102"/>
    </row>
    <row r="58" spans="1:28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  <c r="AA58" s="102"/>
      <c r="AB58" s="102"/>
    </row>
    <row r="59" spans="1:28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  <c r="AA59" s="102"/>
      <c r="AB59" s="102"/>
    </row>
    <row r="60" spans="1:28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</row>
    <row r="61" spans="1:28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  <c r="AB61" s="102"/>
    </row>
    <row r="62" spans="1:28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  <c r="AA62" s="102"/>
      <c r="AB62" s="102"/>
    </row>
    <row r="63" spans="1:28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  <c r="AA63" s="102"/>
      <c r="AB63" s="102"/>
    </row>
    <row r="64" spans="1:28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  <c r="AA64" s="102"/>
      <c r="AB64" s="102"/>
    </row>
    <row r="65" spans="1:28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</row>
    <row r="66" spans="1:28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</row>
    <row r="67" spans="1:28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</row>
    <row r="68" spans="1:28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</row>
    <row r="69" spans="1:28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</row>
    <row r="70" spans="1:28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</row>
    <row r="71" spans="1:28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</row>
    <row r="72" spans="1:28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</row>
    <row r="73" spans="1:28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</row>
    <row r="74" spans="1:28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</row>
    <row r="75" spans="1:28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</row>
    <row r="76" spans="1:28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</row>
    <row r="77" spans="1:28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</row>
    <row r="78" spans="1:28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  <c r="AB78" s="102"/>
    </row>
    <row r="79" spans="1:28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</row>
    <row r="80" spans="1:28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</row>
    <row r="81" spans="1:28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</row>
    <row r="82" spans="1:28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  <c r="AB82" s="102"/>
    </row>
    <row r="83" spans="1:28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</row>
    <row r="84" spans="1:28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</row>
    <row r="85" spans="1:28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</row>
    <row r="86" spans="1:28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</row>
    <row r="87" spans="1:28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</row>
    <row r="88" spans="1:28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</row>
    <row r="89" spans="1:28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</row>
    <row r="90" spans="1:28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</row>
    <row r="91" spans="1:28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</row>
    <row r="92" spans="1:28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</row>
    <row r="93" spans="1:28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  <c r="AB93" s="102"/>
    </row>
    <row r="94" spans="1:28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  <c r="AB94" s="102"/>
    </row>
    <row r="95" spans="1:28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  <c r="AA95" s="102"/>
      <c r="AB95" s="102"/>
    </row>
    <row r="96" spans="1:28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  <c r="AB96" s="102"/>
    </row>
    <row r="97" spans="1:28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  <c r="AB97" s="102"/>
    </row>
    <row r="98" spans="1:28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  <c r="AB98" s="102"/>
    </row>
    <row r="99" spans="1:28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</row>
    <row r="100" spans="1:28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</row>
    <row r="101" spans="1:28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</row>
    <row r="102" spans="1:28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  <c r="AA102" s="102"/>
      <c r="AB102" s="102"/>
    </row>
    <row r="103" spans="1:28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</row>
    <row r="104" spans="1:28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  <c r="AA104" s="102"/>
      <c r="AB104" s="102"/>
    </row>
    <row r="105" spans="1:28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</row>
    <row r="106" spans="1:28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  <c r="AA106" s="102"/>
      <c r="AB106" s="102"/>
    </row>
    <row r="107" spans="1:28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</row>
    <row r="108" spans="1:28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  <c r="AA108" s="102"/>
      <c r="AB108" s="102"/>
    </row>
    <row r="109" spans="1:28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  <c r="AA109" s="102"/>
      <c r="AB109" s="102"/>
    </row>
    <row r="110" spans="1:28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  <c r="AA110" s="102"/>
      <c r="AB110" s="102"/>
    </row>
    <row r="111" spans="1:28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  <c r="AA111" s="102"/>
      <c r="AB111" s="102"/>
    </row>
    <row r="112" spans="1:28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  <c r="AA112" s="102"/>
      <c r="AB112" s="102"/>
    </row>
    <row r="113" spans="1:28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</row>
    <row r="114" spans="1:28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</row>
    <row r="115" spans="1:28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</row>
    <row r="116" spans="1:28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</row>
    <row r="117" spans="1:28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</row>
    <row r="118" spans="1:28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  <c r="AA118" s="102"/>
      <c r="AB118" s="102"/>
    </row>
    <row r="119" spans="1:28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</row>
    <row r="120" spans="1:28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  <c r="AA120" s="102"/>
      <c r="AB120" s="102"/>
    </row>
    <row r="121" spans="1:28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  <c r="AA121" s="102"/>
      <c r="AB121" s="102"/>
    </row>
    <row r="122" spans="1:28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  <c r="AA122" s="102"/>
      <c r="AB122" s="102"/>
    </row>
    <row r="123" spans="1:28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  <c r="AB123" s="102"/>
    </row>
    <row r="124" spans="1:28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  <c r="AA124" s="102"/>
      <c r="AB124" s="102"/>
    </row>
    <row r="125" spans="1:28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  <c r="AA125" s="102"/>
      <c r="AB125" s="102"/>
    </row>
    <row r="126" spans="1:28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  <c r="AA126" s="102"/>
      <c r="AB126" s="102"/>
    </row>
    <row r="127" spans="1:28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</row>
    <row r="128" spans="1:28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  <c r="AB128" s="102"/>
    </row>
    <row r="129" spans="1:28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  <c r="AA129" s="102"/>
      <c r="AB129" s="102"/>
    </row>
    <row r="130" spans="1:28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  <c r="AB130" s="102"/>
    </row>
    <row r="131" spans="1:28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  <c r="AB131" s="102"/>
    </row>
    <row r="132" spans="1:28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  <c r="AA132" s="102"/>
      <c r="AB132" s="102"/>
    </row>
    <row r="133" spans="1:28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  <c r="AA133" s="102"/>
      <c r="AB133" s="102"/>
    </row>
    <row r="134" spans="1:28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  <c r="AA134" s="102"/>
      <c r="AB134" s="102"/>
    </row>
    <row r="135" spans="1:28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  <c r="AA135" s="102"/>
      <c r="AB135" s="102"/>
    </row>
    <row r="136" spans="1:28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</row>
    <row r="137" spans="1:28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  <c r="AB137" s="102"/>
    </row>
    <row r="138" spans="1:28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  <c r="AB138" s="102"/>
    </row>
    <row r="139" spans="1:28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  <c r="AB139" s="102"/>
    </row>
    <row r="140" spans="1:28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  <c r="AA140" s="102"/>
      <c r="AB140" s="102"/>
    </row>
    <row r="141" spans="1:28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</row>
    <row r="142" spans="1:28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</row>
    <row r="143" spans="1:28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</row>
    <row r="144" spans="1:28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</row>
    <row r="145" spans="1:28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</row>
    <row r="146" spans="1:28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</row>
    <row r="147" spans="1:28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</row>
    <row r="148" spans="1:28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  <c r="AA148" s="102"/>
      <c r="AB148" s="102"/>
    </row>
    <row r="149" spans="1:28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  <c r="AA149" s="102"/>
      <c r="AB149" s="102"/>
    </row>
    <row r="150" spans="1:28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  <c r="AA150" s="102"/>
      <c r="AB150" s="102"/>
    </row>
    <row r="151" spans="1:28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  <c r="AA151" s="102"/>
      <c r="AB151" s="102"/>
    </row>
    <row r="152" spans="1:28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  <c r="AA152" s="102"/>
      <c r="AB152" s="102"/>
    </row>
    <row r="153" spans="1:28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  <c r="AA153" s="102"/>
      <c r="AB153" s="102"/>
    </row>
    <row r="154" spans="1:28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  <c r="AA154" s="102"/>
      <c r="AB154" s="102"/>
    </row>
    <row r="155" spans="1:28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  <c r="AA155" s="102"/>
      <c r="AB155" s="102"/>
    </row>
    <row r="156" spans="1:28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  <c r="AA156" s="102"/>
      <c r="AB156" s="102"/>
    </row>
    <row r="157" spans="1:28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  <c r="AA157" s="102"/>
      <c r="AB157" s="102"/>
    </row>
    <row r="158" spans="1:28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  <c r="AA158" s="102"/>
      <c r="AB158" s="102"/>
    </row>
    <row r="159" spans="1:28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  <c r="AB159" s="102"/>
    </row>
    <row r="160" spans="1:28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  <c r="AA160" s="102"/>
      <c r="AB160" s="102"/>
    </row>
    <row r="161" spans="1:28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  <c r="AA161" s="102"/>
      <c r="AB161" s="102"/>
    </row>
    <row r="162" spans="1:28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  <c r="AA162" s="102"/>
      <c r="AB162" s="102"/>
    </row>
    <row r="163" spans="1:28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  <c r="AA163" s="102"/>
      <c r="AB163" s="102"/>
    </row>
    <row r="164" spans="1:28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  <c r="AA164" s="102"/>
      <c r="AB164" s="102"/>
    </row>
    <row r="165" spans="1:28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</row>
    <row r="166" spans="1:28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  <c r="AA166" s="102"/>
      <c r="AB166" s="102"/>
    </row>
    <row r="167" spans="1:28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  <c r="AA167" s="102"/>
      <c r="AB167" s="102"/>
    </row>
    <row r="168" spans="1:28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  <c r="AA168" s="102"/>
      <c r="AB168" s="102"/>
    </row>
    <row r="169" spans="1:28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  <c r="AA169" s="102"/>
      <c r="AB169" s="102"/>
    </row>
    <row r="170" spans="1:28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  <c r="AA170" s="102"/>
      <c r="AB170" s="102"/>
    </row>
    <row r="171" spans="1:28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  <c r="AA171" s="102"/>
      <c r="AB171" s="102"/>
    </row>
    <row r="172" spans="1:28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  <c r="AA172" s="102"/>
      <c r="AB172" s="102"/>
    </row>
    <row r="173" spans="1:28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  <c r="AA173" s="102"/>
      <c r="AB173" s="102"/>
    </row>
    <row r="174" spans="1:28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  <c r="AA174" s="102"/>
      <c r="AB174" s="102"/>
    </row>
    <row r="175" spans="1:28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  <c r="AA175" s="102"/>
      <c r="AB175" s="102"/>
    </row>
    <row r="176" spans="1:28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  <c r="AA176" s="102"/>
      <c r="AB176" s="102"/>
    </row>
    <row r="177" spans="1:28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  <c r="AA177" s="102"/>
      <c r="AB177" s="102"/>
    </row>
    <row r="178" spans="1:28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  <c r="AA178" s="102"/>
      <c r="AB178" s="102"/>
    </row>
    <row r="179" spans="1:28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  <c r="AA179" s="102"/>
      <c r="AB179" s="102"/>
    </row>
    <row r="180" spans="1:28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  <c r="AA180" s="102"/>
      <c r="AB180" s="102"/>
    </row>
    <row r="181" spans="1:28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  <c r="AA181" s="102"/>
      <c r="AB181" s="102"/>
    </row>
    <row r="182" spans="1:28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  <c r="AA182" s="102"/>
      <c r="AB182" s="102"/>
    </row>
    <row r="183" spans="1:28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</row>
    <row r="184" spans="1:28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</row>
    <row r="185" spans="1:28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</row>
    <row r="186" spans="1:28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  <c r="AA186" s="102"/>
      <c r="AB186" s="102"/>
    </row>
    <row r="187" spans="1:28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  <c r="AA187" s="102"/>
      <c r="AB187" s="102"/>
    </row>
    <row r="188" spans="1:28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  <c r="AA188" s="102"/>
      <c r="AB188" s="102"/>
    </row>
    <row r="189" spans="1:28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  <c r="AA189" s="102"/>
      <c r="AB189" s="102"/>
    </row>
    <row r="190" spans="1:28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  <c r="AA190" s="102"/>
      <c r="AB190" s="102"/>
    </row>
    <row r="191" spans="1:28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  <c r="AA191" s="102"/>
      <c r="AB191" s="102"/>
    </row>
    <row r="192" spans="1:28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  <c r="AA192" s="102"/>
      <c r="AB192" s="102"/>
    </row>
    <row r="193" spans="1:28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  <c r="AA193" s="102"/>
      <c r="AB193" s="102"/>
    </row>
    <row r="194" spans="1:28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  <c r="AA194" s="102"/>
      <c r="AB194" s="102"/>
    </row>
    <row r="195" spans="1:28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  <c r="AA195" s="102"/>
      <c r="AB195" s="102"/>
    </row>
    <row r="196" spans="1:28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  <c r="AA196" s="102"/>
      <c r="AB196" s="102"/>
    </row>
    <row r="197" spans="1:28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  <c r="AA197" s="102"/>
      <c r="AB197" s="102"/>
    </row>
    <row r="198" spans="1:28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  <c r="AA198" s="102"/>
      <c r="AB198" s="102"/>
    </row>
    <row r="199" spans="1:28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  <c r="AA199" s="102"/>
      <c r="AB199" s="102"/>
    </row>
    <row r="200" spans="1:28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  <c r="AA200" s="102"/>
      <c r="AB200" s="102"/>
    </row>
    <row r="201" spans="1:28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  <c r="AA201" s="102"/>
      <c r="AB201" s="102"/>
    </row>
    <row r="202" spans="1:28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  <c r="AA202" s="102"/>
      <c r="AB202" s="102"/>
    </row>
    <row r="203" spans="1:28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  <c r="AA203" s="102"/>
      <c r="AB203" s="102"/>
    </row>
    <row r="204" spans="1:28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  <c r="AA204" s="102"/>
      <c r="AB204" s="102"/>
    </row>
    <row r="205" spans="1:28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  <c r="AA205" s="102"/>
      <c r="AB205" s="102"/>
    </row>
    <row r="206" spans="1:28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  <c r="AA206" s="102"/>
      <c r="AB206" s="102"/>
    </row>
    <row r="207" spans="1:28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  <c r="AA207" s="102"/>
      <c r="AB207" s="102"/>
    </row>
    <row r="208" spans="1:28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  <c r="AA208" s="102"/>
      <c r="AB208" s="102"/>
    </row>
    <row r="209" spans="1:28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  <c r="AA209" s="102"/>
      <c r="AB209" s="102"/>
    </row>
    <row r="210" spans="1:28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  <c r="AA210" s="102"/>
      <c r="AB210" s="102"/>
    </row>
    <row r="211" spans="1:28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  <c r="AA211" s="102"/>
      <c r="AB211" s="102"/>
    </row>
    <row r="212" spans="1:28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  <c r="AA212" s="102"/>
      <c r="AB212" s="102"/>
    </row>
    <row r="213" spans="1:28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</row>
    <row r="214" spans="1:28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  <c r="AA214" s="102"/>
      <c r="AB214" s="102"/>
    </row>
    <row r="215" spans="1:28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  <c r="AA215" s="102"/>
      <c r="AB215" s="102"/>
    </row>
    <row r="216" spans="1:28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  <c r="AA216" s="102"/>
      <c r="AB216" s="102"/>
    </row>
    <row r="217" spans="1:28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  <c r="AA217" s="102"/>
      <c r="AB217" s="102"/>
    </row>
    <row r="218" spans="1:28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  <c r="AA218" s="102"/>
      <c r="AB218" s="102"/>
    </row>
    <row r="219" spans="1:28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  <c r="AA219" s="102"/>
      <c r="AB219" s="102"/>
    </row>
    <row r="220" spans="1:28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  <c r="AA220" s="102"/>
      <c r="AB220" s="102"/>
    </row>
    <row r="221" spans="1:28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</row>
    <row r="222" spans="1:28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</row>
    <row r="223" spans="1:28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</row>
    <row r="224" spans="1:28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</row>
    <row r="225" spans="1:19" ht="15.75" customHeight="1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</row>
    <row r="226" spans="1:19" ht="15.75" customHeight="1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</row>
    <row r="227" spans="1:19" ht="15.75" customHeight="1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</row>
    <row r="228" spans="1:19" ht="15.75" customHeight="1"/>
    <row r="229" spans="1:19" ht="15.75" customHeight="1"/>
    <row r="230" spans="1:19" ht="15.75" customHeight="1"/>
    <row r="231" spans="1:19" ht="15.75" customHeight="1"/>
    <row r="232" spans="1:19" ht="15.75" customHeight="1"/>
    <row r="233" spans="1:19" ht="15.75" customHeight="1"/>
    <row r="234" spans="1:19" ht="15.75" customHeight="1"/>
    <row r="235" spans="1:19" ht="15.75" customHeight="1"/>
    <row r="236" spans="1:19" ht="15.75" customHeight="1"/>
    <row r="237" spans="1:19" ht="15.75" customHeight="1"/>
    <row r="238" spans="1:19" ht="15.75" customHeight="1"/>
    <row r="239" spans="1:19" ht="15.75" customHeight="1"/>
    <row r="240" spans="1:1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">
    <mergeCell ref="Q8:S8"/>
    <mergeCell ref="A3:S3"/>
    <mergeCell ref="A7:A9"/>
    <mergeCell ref="B7:B9"/>
    <mergeCell ref="C7:C9"/>
    <mergeCell ref="D7:S7"/>
    <mergeCell ref="D8:D9"/>
    <mergeCell ref="H8:H9"/>
    <mergeCell ref="E8:G8"/>
    <mergeCell ref="I8:K8"/>
    <mergeCell ref="L8:L9"/>
    <mergeCell ref="M8:M9"/>
    <mergeCell ref="N8:P8"/>
  </mergeCells>
  <pageMargins left="0.7" right="0.7" top="0.75" bottom="0.75" header="0" footer="0"/>
  <pageSetup paperSize="9" orientation="landscape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AB1000"/>
  <sheetViews>
    <sheetView workbookViewId="0">
      <selection activeCell="A3" sqref="A3:R3"/>
    </sheetView>
  </sheetViews>
  <sheetFormatPr defaultColWidth="14.42578125" defaultRowHeight="15" customHeight="1"/>
  <cols>
    <col min="1" max="1" width="5.7109375" customWidth="1"/>
    <col min="2" max="2" width="28" customWidth="1"/>
    <col min="3" max="3" width="32.140625" customWidth="1"/>
    <col min="4" max="18" width="10.7109375" customWidth="1"/>
    <col min="19" max="28" width="9.28515625" customWidth="1"/>
  </cols>
  <sheetData>
    <row r="1" spans="1:28" ht="15.75">
      <c r="A1" s="100" t="s">
        <v>1269</v>
      </c>
      <c r="B1" s="199"/>
      <c r="C1" s="211"/>
      <c r="D1" s="211"/>
      <c r="E1" s="211"/>
      <c r="F1" s="211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</row>
    <row r="2" spans="1:28" ht="15.75">
      <c r="A2" s="105" t="s">
        <v>400</v>
      </c>
      <c r="B2" s="105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2"/>
      <c r="T2" s="102"/>
      <c r="U2" s="102"/>
      <c r="V2" s="102"/>
      <c r="W2" s="102"/>
      <c r="X2" s="102"/>
      <c r="Y2" s="102"/>
      <c r="Z2" s="102"/>
      <c r="AA2" s="102"/>
      <c r="AB2" s="102"/>
    </row>
    <row r="3" spans="1:28" ht="15.75">
      <c r="A3" s="963" t="s">
        <v>1270</v>
      </c>
      <c r="B3" s="953"/>
      <c r="C3" s="953"/>
      <c r="D3" s="953"/>
      <c r="E3" s="953"/>
      <c r="F3" s="953"/>
      <c r="G3" s="953"/>
      <c r="H3" s="953"/>
      <c r="I3" s="953"/>
      <c r="J3" s="953"/>
      <c r="K3" s="953"/>
      <c r="L3" s="953"/>
      <c r="M3" s="953"/>
      <c r="N3" s="953"/>
      <c r="O3" s="953"/>
      <c r="P3" s="953"/>
      <c r="Q3" s="953"/>
      <c r="R3" s="953"/>
      <c r="S3" s="102"/>
      <c r="T3" s="102"/>
      <c r="U3" s="102"/>
      <c r="V3" s="102"/>
      <c r="W3" s="102"/>
      <c r="X3" s="102"/>
      <c r="Y3" s="102"/>
      <c r="Z3" s="102"/>
      <c r="AA3" s="102"/>
      <c r="AB3" s="102"/>
    </row>
    <row r="4" spans="1:28" ht="15.75">
      <c r="A4" s="101"/>
      <c r="B4" s="139"/>
      <c r="C4" s="101"/>
      <c r="D4" s="101"/>
      <c r="E4" s="101"/>
      <c r="F4" s="101"/>
      <c r="G4" s="101"/>
      <c r="H4" s="139" t="str">
        <f>'1'!$E$5</f>
        <v>KABUPATEN/KOTA</v>
      </c>
      <c r="I4" s="105" t="str">
        <f>'1'!$F$5</f>
        <v>KARANGANYAR</v>
      </c>
      <c r="J4" s="101"/>
      <c r="K4" s="101"/>
      <c r="L4" s="101"/>
      <c r="M4" s="101"/>
      <c r="N4" s="101"/>
      <c r="O4" s="101"/>
      <c r="P4" s="103"/>
      <c r="Q4" s="103"/>
      <c r="R4" s="103"/>
      <c r="S4" s="102"/>
      <c r="T4" s="102"/>
      <c r="U4" s="102"/>
      <c r="V4" s="102"/>
      <c r="W4" s="102"/>
      <c r="X4" s="102"/>
      <c r="Y4" s="102"/>
      <c r="Z4" s="102"/>
      <c r="AA4" s="102"/>
      <c r="AB4" s="102"/>
    </row>
    <row r="5" spans="1:28" ht="15.75">
      <c r="A5" s="101"/>
      <c r="B5" s="139"/>
      <c r="C5" s="139"/>
      <c r="D5" s="139"/>
      <c r="E5" s="139"/>
      <c r="F5" s="101"/>
      <c r="G5" s="101"/>
      <c r="H5" s="139" t="str">
        <f>'1'!$E$6</f>
        <v>TAHUN</v>
      </c>
      <c r="I5" s="105">
        <f>'1'!$F$6</f>
        <v>2023</v>
      </c>
      <c r="J5" s="101"/>
      <c r="K5" s="101"/>
      <c r="L5" s="101"/>
      <c r="M5" s="101"/>
      <c r="N5" s="101"/>
      <c r="O5" s="101"/>
      <c r="P5" s="103"/>
      <c r="Q5" s="103"/>
      <c r="R5" s="103"/>
      <c r="S5" s="102"/>
      <c r="T5" s="102"/>
      <c r="U5" s="102"/>
      <c r="V5" s="102"/>
      <c r="W5" s="102"/>
      <c r="X5" s="102"/>
      <c r="Y5" s="102"/>
      <c r="Z5" s="102"/>
      <c r="AA5" s="102"/>
      <c r="AB5" s="102"/>
    </row>
    <row r="6" spans="1:28">
      <c r="A6" s="106"/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2"/>
      <c r="T6" s="102"/>
      <c r="U6" s="102"/>
      <c r="V6" s="102"/>
      <c r="W6" s="102"/>
      <c r="X6" s="102"/>
      <c r="Y6" s="102"/>
      <c r="Z6" s="102"/>
      <c r="AA6" s="102"/>
      <c r="AB6" s="102"/>
    </row>
    <row r="7" spans="1:28" ht="22.5" customHeight="1">
      <c r="A7" s="964" t="s">
        <v>4</v>
      </c>
      <c r="B7" s="964" t="s">
        <v>498</v>
      </c>
      <c r="C7" s="964" t="str">
        <f>'12'!C7</f>
        <v>DESA</v>
      </c>
      <c r="D7" s="988" t="s">
        <v>1271</v>
      </c>
      <c r="E7" s="977"/>
      <c r="F7" s="977"/>
      <c r="G7" s="977"/>
      <c r="H7" s="977"/>
      <c r="I7" s="977"/>
      <c r="J7" s="977"/>
      <c r="K7" s="977"/>
      <c r="L7" s="977"/>
      <c r="M7" s="977"/>
      <c r="N7" s="977"/>
      <c r="O7" s="977"/>
      <c r="P7" s="977"/>
      <c r="Q7" s="977"/>
      <c r="R7" s="978"/>
      <c r="S7" s="138"/>
      <c r="T7" s="102"/>
      <c r="U7" s="102"/>
      <c r="V7" s="102"/>
      <c r="W7" s="102"/>
      <c r="X7" s="102"/>
      <c r="Y7" s="102"/>
      <c r="Z7" s="102"/>
      <c r="AA7" s="102"/>
      <c r="AB7" s="102"/>
    </row>
    <row r="8" spans="1:28" ht="33.75" customHeight="1">
      <c r="A8" s="965"/>
      <c r="B8" s="965"/>
      <c r="C8" s="965"/>
      <c r="D8" s="1020" t="s">
        <v>1272</v>
      </c>
      <c r="E8" s="982"/>
      <c r="F8" s="983"/>
      <c r="G8" s="1020" t="s">
        <v>1273</v>
      </c>
      <c r="H8" s="982"/>
      <c r="I8" s="983"/>
      <c r="J8" s="1020" t="s">
        <v>1274</v>
      </c>
      <c r="K8" s="982"/>
      <c r="L8" s="983"/>
      <c r="M8" s="1020" t="s">
        <v>1275</v>
      </c>
      <c r="N8" s="982"/>
      <c r="O8" s="983"/>
      <c r="P8" s="1020" t="s">
        <v>1276</v>
      </c>
      <c r="Q8" s="982"/>
      <c r="R8" s="983"/>
      <c r="S8" s="138"/>
      <c r="T8" s="102"/>
      <c r="U8" s="102"/>
      <c r="V8" s="102"/>
      <c r="W8" s="102"/>
      <c r="X8" s="102"/>
      <c r="Y8" s="102"/>
      <c r="Z8" s="102"/>
      <c r="AA8" s="102"/>
      <c r="AB8" s="102"/>
    </row>
    <row r="9" spans="1:28" ht="15.75">
      <c r="A9" s="955"/>
      <c r="B9" s="955"/>
      <c r="C9" s="955"/>
      <c r="D9" s="201" t="s">
        <v>8</v>
      </c>
      <c r="E9" s="201" t="s">
        <v>9</v>
      </c>
      <c r="F9" s="201" t="s">
        <v>454</v>
      </c>
      <c r="G9" s="201" t="s">
        <v>8</v>
      </c>
      <c r="H9" s="201" t="s">
        <v>9</v>
      </c>
      <c r="I9" s="201" t="s">
        <v>454</v>
      </c>
      <c r="J9" s="201" t="s">
        <v>8</v>
      </c>
      <c r="K9" s="201" t="s">
        <v>9</v>
      </c>
      <c r="L9" s="201" t="s">
        <v>454</v>
      </c>
      <c r="M9" s="201" t="s">
        <v>8</v>
      </c>
      <c r="N9" s="201" t="s">
        <v>9</v>
      </c>
      <c r="O9" s="201" t="s">
        <v>454</v>
      </c>
      <c r="P9" s="201" t="s">
        <v>8</v>
      </c>
      <c r="Q9" s="201" t="s">
        <v>9</v>
      </c>
      <c r="R9" s="201" t="s">
        <v>454</v>
      </c>
      <c r="S9" s="138"/>
      <c r="T9" s="102"/>
      <c r="U9" s="102"/>
      <c r="V9" s="102"/>
      <c r="W9" s="102"/>
      <c r="X9" s="102"/>
      <c r="Y9" s="102"/>
      <c r="Z9" s="102"/>
      <c r="AA9" s="102"/>
      <c r="AB9" s="102"/>
    </row>
    <row r="10" spans="1:28">
      <c r="A10" s="115">
        <v>1</v>
      </c>
      <c r="B10" s="142">
        <v>2</v>
      </c>
      <c r="C10" s="115">
        <v>3</v>
      </c>
      <c r="D10" s="115">
        <v>4</v>
      </c>
      <c r="E10" s="115">
        <v>5</v>
      </c>
      <c r="F10" s="115">
        <v>6</v>
      </c>
      <c r="G10" s="115">
        <v>7</v>
      </c>
      <c r="H10" s="115">
        <v>8</v>
      </c>
      <c r="I10" s="115">
        <v>9</v>
      </c>
      <c r="J10" s="115">
        <v>10</v>
      </c>
      <c r="K10" s="115">
        <v>11</v>
      </c>
      <c r="L10" s="115">
        <v>12</v>
      </c>
      <c r="M10" s="115">
        <v>13</v>
      </c>
      <c r="N10" s="115">
        <v>14</v>
      </c>
      <c r="O10" s="115">
        <v>15</v>
      </c>
      <c r="P10" s="115">
        <v>16</v>
      </c>
      <c r="Q10" s="115">
        <v>17</v>
      </c>
      <c r="R10" s="115">
        <v>18</v>
      </c>
      <c r="S10" s="767"/>
      <c r="T10" s="264"/>
      <c r="U10" s="264"/>
      <c r="V10" s="264"/>
      <c r="W10" s="264"/>
      <c r="X10" s="264"/>
      <c r="Y10" s="264"/>
      <c r="Z10" s="264"/>
      <c r="AA10" s="264"/>
      <c r="AB10" s="264"/>
    </row>
    <row r="11" spans="1:28" ht="16.5" customHeight="1">
      <c r="A11" s="392">
        <v>1</v>
      </c>
      <c r="B11" s="813" t="str">
        <f>'9'!C9</f>
        <v>PUSKESMAS JUMAPOLO</v>
      </c>
      <c r="C11" s="374" t="str">
        <f>'12'!C11</f>
        <v>PASEBAN</v>
      </c>
      <c r="D11" s="424">
        <v>0</v>
      </c>
      <c r="E11" s="424">
        <v>0</v>
      </c>
      <c r="F11" s="424">
        <v>0</v>
      </c>
      <c r="G11" s="424">
        <v>0</v>
      </c>
      <c r="H11" s="424">
        <v>0</v>
      </c>
      <c r="I11" s="424">
        <v>0</v>
      </c>
      <c r="J11" s="424">
        <v>0</v>
      </c>
      <c r="K11" s="424">
        <v>0</v>
      </c>
      <c r="L11" s="424">
        <v>0</v>
      </c>
      <c r="M11" s="424">
        <v>0</v>
      </c>
      <c r="N11" s="424">
        <v>0</v>
      </c>
      <c r="O11" s="424">
        <v>0</v>
      </c>
      <c r="P11" s="424">
        <v>0</v>
      </c>
      <c r="Q11" s="424">
        <v>0</v>
      </c>
      <c r="R11" s="424">
        <v>0</v>
      </c>
      <c r="S11" s="102"/>
      <c r="T11" s="102"/>
      <c r="U11" s="102"/>
      <c r="V11" s="102"/>
      <c r="W11" s="102"/>
      <c r="X11" s="102"/>
      <c r="Y11" s="102"/>
      <c r="Z11" s="102"/>
      <c r="AA11" s="102"/>
      <c r="AB11" s="102"/>
    </row>
    <row r="12" spans="1:28" ht="16.5" customHeight="1">
      <c r="A12" s="392">
        <v>2</v>
      </c>
      <c r="B12" s="102"/>
      <c r="C12" s="374" t="str">
        <f>'12'!C12</f>
        <v>LEMAHBANG</v>
      </c>
      <c r="D12" s="424">
        <v>0</v>
      </c>
      <c r="E12" s="424">
        <v>0</v>
      </c>
      <c r="F12" s="424">
        <v>0</v>
      </c>
      <c r="G12" s="424">
        <v>0</v>
      </c>
      <c r="H12" s="424">
        <v>0</v>
      </c>
      <c r="I12" s="424">
        <v>0</v>
      </c>
      <c r="J12" s="424">
        <v>0</v>
      </c>
      <c r="K12" s="424">
        <v>0</v>
      </c>
      <c r="L12" s="424">
        <v>0</v>
      </c>
      <c r="M12" s="424">
        <v>0</v>
      </c>
      <c r="N12" s="424">
        <v>0</v>
      </c>
      <c r="O12" s="424">
        <v>0</v>
      </c>
      <c r="P12" s="424">
        <v>0</v>
      </c>
      <c r="Q12" s="424">
        <v>0</v>
      </c>
      <c r="R12" s="424">
        <v>0</v>
      </c>
      <c r="S12" s="102"/>
      <c r="T12" s="102"/>
      <c r="U12" s="102"/>
      <c r="V12" s="102"/>
      <c r="W12" s="102"/>
      <c r="X12" s="102"/>
      <c r="Y12" s="102"/>
      <c r="Z12" s="102"/>
      <c r="AA12" s="102"/>
      <c r="AB12" s="102"/>
    </row>
    <row r="13" spans="1:28" ht="16.5" customHeight="1">
      <c r="A13" s="814">
        <v>3</v>
      </c>
      <c r="B13" s="102"/>
      <c r="C13" s="374" t="str">
        <f>'12'!C13</f>
        <v>KARANGBANGUN</v>
      </c>
      <c r="D13" s="424">
        <v>0</v>
      </c>
      <c r="E13" s="424">
        <v>0</v>
      </c>
      <c r="F13" s="424">
        <v>0</v>
      </c>
      <c r="G13" s="424">
        <v>0</v>
      </c>
      <c r="H13" s="424">
        <v>0</v>
      </c>
      <c r="I13" s="424">
        <v>0</v>
      </c>
      <c r="J13" s="424">
        <v>0</v>
      </c>
      <c r="K13" s="424">
        <v>0</v>
      </c>
      <c r="L13" s="424">
        <v>0</v>
      </c>
      <c r="M13" s="424">
        <v>0</v>
      </c>
      <c r="N13" s="424">
        <v>0</v>
      </c>
      <c r="O13" s="424">
        <v>0</v>
      </c>
      <c r="P13" s="424">
        <v>0</v>
      </c>
      <c r="Q13" s="424">
        <v>0</v>
      </c>
      <c r="R13" s="424">
        <v>0</v>
      </c>
      <c r="S13" s="102"/>
      <c r="T13" s="102"/>
      <c r="U13" s="102"/>
      <c r="V13" s="102"/>
      <c r="W13" s="102"/>
      <c r="X13" s="102"/>
      <c r="Y13" s="102"/>
      <c r="Z13" s="102"/>
      <c r="AA13" s="102"/>
      <c r="AB13" s="102"/>
    </row>
    <row r="14" spans="1:28" ht="16.5" customHeight="1">
      <c r="A14" s="392">
        <v>4</v>
      </c>
      <c r="B14" s="102"/>
      <c r="C14" s="374" t="str">
        <f>'12'!C14</f>
        <v>PLOSO</v>
      </c>
      <c r="D14" s="424">
        <v>0</v>
      </c>
      <c r="E14" s="424">
        <v>0</v>
      </c>
      <c r="F14" s="424">
        <v>0</v>
      </c>
      <c r="G14" s="424">
        <v>0</v>
      </c>
      <c r="H14" s="424">
        <v>0</v>
      </c>
      <c r="I14" s="424">
        <v>0</v>
      </c>
      <c r="J14" s="424">
        <v>0</v>
      </c>
      <c r="K14" s="424">
        <v>0</v>
      </c>
      <c r="L14" s="424">
        <v>0</v>
      </c>
      <c r="M14" s="424">
        <v>0</v>
      </c>
      <c r="N14" s="424">
        <v>0</v>
      </c>
      <c r="O14" s="424">
        <v>0</v>
      </c>
      <c r="P14" s="424">
        <v>0</v>
      </c>
      <c r="Q14" s="424">
        <v>0</v>
      </c>
      <c r="R14" s="424">
        <v>0</v>
      </c>
      <c r="S14" s="102"/>
      <c r="T14" s="102"/>
      <c r="U14" s="102"/>
      <c r="V14" s="102"/>
      <c r="W14" s="102"/>
      <c r="X14" s="102"/>
      <c r="Y14" s="102"/>
      <c r="Z14" s="102"/>
      <c r="AA14" s="102"/>
      <c r="AB14" s="102"/>
    </row>
    <row r="15" spans="1:28" ht="16.5" customHeight="1">
      <c r="A15" s="392">
        <v>5</v>
      </c>
      <c r="B15" s="102"/>
      <c r="C15" s="374" t="str">
        <f>'12'!C15</f>
        <v>GIRIWONDO</v>
      </c>
      <c r="D15" s="424">
        <v>0</v>
      </c>
      <c r="E15" s="424">
        <v>0</v>
      </c>
      <c r="F15" s="424">
        <v>0</v>
      </c>
      <c r="G15" s="424">
        <v>0</v>
      </c>
      <c r="H15" s="424">
        <v>0</v>
      </c>
      <c r="I15" s="424">
        <v>0</v>
      </c>
      <c r="J15" s="424">
        <v>0</v>
      </c>
      <c r="K15" s="424">
        <v>0</v>
      </c>
      <c r="L15" s="424">
        <v>0</v>
      </c>
      <c r="M15" s="424">
        <v>0</v>
      </c>
      <c r="N15" s="424">
        <v>0</v>
      </c>
      <c r="O15" s="424">
        <v>0</v>
      </c>
      <c r="P15" s="424">
        <v>0</v>
      </c>
      <c r="Q15" s="424">
        <v>0</v>
      </c>
      <c r="R15" s="424">
        <v>0</v>
      </c>
      <c r="S15" s="102"/>
      <c r="T15" s="102"/>
      <c r="U15" s="102"/>
      <c r="V15" s="102"/>
      <c r="W15" s="102"/>
      <c r="X15" s="102"/>
      <c r="Y15" s="102"/>
      <c r="Z15" s="102"/>
      <c r="AA15" s="102"/>
      <c r="AB15" s="102"/>
    </row>
    <row r="16" spans="1:28" ht="16.5" customHeight="1">
      <c r="A16" s="814">
        <v>6</v>
      </c>
      <c r="B16" s="102"/>
      <c r="C16" s="374" t="str">
        <f>'12'!C16</f>
        <v>KADIPIRO</v>
      </c>
      <c r="D16" s="424">
        <v>0</v>
      </c>
      <c r="E16" s="424">
        <v>0</v>
      </c>
      <c r="F16" s="424">
        <v>0</v>
      </c>
      <c r="G16" s="424">
        <v>0</v>
      </c>
      <c r="H16" s="424">
        <v>0</v>
      </c>
      <c r="I16" s="424">
        <v>0</v>
      </c>
      <c r="J16" s="424">
        <v>0</v>
      </c>
      <c r="K16" s="424">
        <v>0</v>
      </c>
      <c r="L16" s="424">
        <v>0</v>
      </c>
      <c r="M16" s="424">
        <v>0</v>
      </c>
      <c r="N16" s="424">
        <v>0</v>
      </c>
      <c r="O16" s="424">
        <v>0</v>
      </c>
      <c r="P16" s="424">
        <v>0</v>
      </c>
      <c r="Q16" s="424">
        <v>0</v>
      </c>
      <c r="R16" s="424">
        <v>0</v>
      </c>
      <c r="S16" s="102"/>
      <c r="T16" s="102"/>
      <c r="U16" s="102"/>
      <c r="V16" s="102"/>
      <c r="W16" s="102"/>
      <c r="X16" s="102"/>
      <c r="Y16" s="102"/>
      <c r="Z16" s="102"/>
      <c r="AA16" s="102"/>
      <c r="AB16" s="102"/>
    </row>
    <row r="17" spans="1:28" ht="16.5" customHeight="1">
      <c r="A17" s="392">
        <v>7</v>
      </c>
      <c r="B17" s="102"/>
      <c r="C17" s="374" t="str">
        <f>'12'!C17</f>
        <v>JUMANTORO</v>
      </c>
      <c r="D17" s="424">
        <v>0</v>
      </c>
      <c r="E17" s="424">
        <v>0</v>
      </c>
      <c r="F17" s="424">
        <v>0</v>
      </c>
      <c r="G17" s="424">
        <v>0</v>
      </c>
      <c r="H17" s="424">
        <v>0</v>
      </c>
      <c r="I17" s="424">
        <v>0</v>
      </c>
      <c r="J17" s="424">
        <v>0</v>
      </c>
      <c r="K17" s="424">
        <v>0</v>
      </c>
      <c r="L17" s="424">
        <v>0</v>
      </c>
      <c r="M17" s="424">
        <v>0</v>
      </c>
      <c r="N17" s="424">
        <v>0</v>
      </c>
      <c r="O17" s="424">
        <v>0</v>
      </c>
      <c r="P17" s="424">
        <v>0</v>
      </c>
      <c r="Q17" s="424">
        <v>0</v>
      </c>
      <c r="R17" s="424">
        <v>0</v>
      </c>
      <c r="S17" s="102"/>
      <c r="T17" s="102"/>
      <c r="U17" s="102"/>
      <c r="V17" s="102"/>
      <c r="W17" s="102"/>
      <c r="X17" s="102"/>
      <c r="Y17" s="102"/>
      <c r="Z17" s="102"/>
      <c r="AA17" s="102"/>
      <c r="AB17" s="102"/>
    </row>
    <row r="18" spans="1:28" ht="16.5" customHeight="1">
      <c r="A18" s="392">
        <v>8</v>
      </c>
      <c r="B18" s="102"/>
      <c r="C18" s="374" t="str">
        <f>'12'!C18</f>
        <v>KEDAWUNG</v>
      </c>
      <c r="D18" s="424">
        <v>0</v>
      </c>
      <c r="E18" s="424">
        <v>0</v>
      </c>
      <c r="F18" s="424">
        <v>0</v>
      </c>
      <c r="G18" s="424">
        <v>0</v>
      </c>
      <c r="H18" s="424">
        <v>0</v>
      </c>
      <c r="I18" s="424">
        <v>0</v>
      </c>
      <c r="J18" s="424">
        <v>0</v>
      </c>
      <c r="K18" s="424">
        <v>0</v>
      </c>
      <c r="L18" s="424">
        <v>0</v>
      </c>
      <c r="M18" s="424">
        <v>0</v>
      </c>
      <c r="N18" s="424">
        <v>0</v>
      </c>
      <c r="O18" s="424">
        <v>0</v>
      </c>
      <c r="P18" s="424">
        <v>0</v>
      </c>
      <c r="Q18" s="424">
        <v>0</v>
      </c>
      <c r="R18" s="424">
        <v>0</v>
      </c>
      <c r="S18" s="102"/>
      <c r="T18" s="102"/>
      <c r="U18" s="102"/>
      <c r="V18" s="102"/>
      <c r="W18" s="102"/>
      <c r="X18" s="102"/>
      <c r="Y18" s="102"/>
      <c r="Z18" s="102"/>
      <c r="AA18" s="102"/>
      <c r="AB18" s="102"/>
    </row>
    <row r="19" spans="1:28" ht="16.5" customHeight="1">
      <c r="A19" s="814">
        <v>9</v>
      </c>
      <c r="B19" s="102"/>
      <c r="C19" s="374" t="str">
        <f>'12'!C19</f>
        <v>BAKALAN</v>
      </c>
      <c r="D19" s="424">
        <v>0</v>
      </c>
      <c r="E19" s="424">
        <v>0</v>
      </c>
      <c r="F19" s="424">
        <v>0</v>
      </c>
      <c r="G19" s="424">
        <v>0</v>
      </c>
      <c r="H19" s="424">
        <v>0</v>
      </c>
      <c r="I19" s="424">
        <v>0</v>
      </c>
      <c r="J19" s="424">
        <v>0</v>
      </c>
      <c r="K19" s="424">
        <v>0</v>
      </c>
      <c r="L19" s="424">
        <v>0</v>
      </c>
      <c r="M19" s="424">
        <v>0</v>
      </c>
      <c r="N19" s="424">
        <v>0</v>
      </c>
      <c r="O19" s="424">
        <v>0</v>
      </c>
      <c r="P19" s="424">
        <v>0</v>
      </c>
      <c r="Q19" s="424">
        <v>0</v>
      </c>
      <c r="R19" s="424">
        <v>0</v>
      </c>
      <c r="S19" s="102"/>
      <c r="T19" s="102"/>
      <c r="U19" s="102"/>
      <c r="V19" s="102"/>
      <c r="W19" s="102"/>
      <c r="X19" s="102"/>
      <c r="Y19" s="102"/>
      <c r="Z19" s="102"/>
      <c r="AA19" s="102"/>
      <c r="AB19" s="102"/>
    </row>
    <row r="20" spans="1:28" ht="16.5" customHeight="1">
      <c r="A20" s="392">
        <v>10</v>
      </c>
      <c r="B20" s="102"/>
      <c r="C20" s="374" t="str">
        <f>'12'!C20</f>
        <v>JUMAPOLO</v>
      </c>
      <c r="D20" s="424">
        <v>0</v>
      </c>
      <c r="E20" s="424">
        <v>0</v>
      </c>
      <c r="F20" s="424">
        <v>0</v>
      </c>
      <c r="G20" s="424">
        <v>0</v>
      </c>
      <c r="H20" s="424">
        <v>0</v>
      </c>
      <c r="I20" s="424">
        <v>0</v>
      </c>
      <c r="J20" s="424">
        <v>0</v>
      </c>
      <c r="K20" s="424">
        <v>0</v>
      </c>
      <c r="L20" s="424">
        <v>0</v>
      </c>
      <c r="M20" s="424">
        <v>0</v>
      </c>
      <c r="N20" s="424">
        <v>0</v>
      </c>
      <c r="O20" s="424">
        <v>0</v>
      </c>
      <c r="P20" s="424">
        <v>0</v>
      </c>
      <c r="Q20" s="424">
        <v>0</v>
      </c>
      <c r="R20" s="424">
        <v>0</v>
      </c>
      <c r="S20" s="102"/>
      <c r="T20" s="102"/>
      <c r="U20" s="102"/>
      <c r="V20" s="102"/>
      <c r="W20" s="102"/>
      <c r="X20" s="102"/>
      <c r="Y20" s="102"/>
      <c r="Z20" s="102"/>
      <c r="AA20" s="102"/>
      <c r="AB20" s="102"/>
    </row>
    <row r="21" spans="1:28" ht="16.5" customHeight="1">
      <c r="A21" s="392">
        <v>11</v>
      </c>
      <c r="B21" s="102"/>
      <c r="C21" s="374" t="str">
        <f>'12'!C21</f>
        <v>KWANGSAN</v>
      </c>
      <c r="D21" s="424">
        <v>0</v>
      </c>
      <c r="E21" s="424">
        <v>0</v>
      </c>
      <c r="F21" s="424">
        <v>0</v>
      </c>
      <c r="G21" s="424">
        <v>0</v>
      </c>
      <c r="H21" s="424">
        <v>0</v>
      </c>
      <c r="I21" s="424">
        <v>0</v>
      </c>
      <c r="J21" s="424">
        <v>0</v>
      </c>
      <c r="K21" s="424">
        <v>0</v>
      </c>
      <c r="L21" s="424">
        <v>0</v>
      </c>
      <c r="M21" s="424">
        <v>0</v>
      </c>
      <c r="N21" s="424">
        <v>0</v>
      </c>
      <c r="O21" s="424">
        <v>0</v>
      </c>
      <c r="P21" s="424">
        <v>0</v>
      </c>
      <c r="Q21" s="424">
        <v>0</v>
      </c>
      <c r="R21" s="424">
        <v>0</v>
      </c>
      <c r="S21" s="102"/>
      <c r="T21" s="102"/>
      <c r="U21" s="102"/>
      <c r="V21" s="102"/>
      <c r="W21" s="102"/>
      <c r="X21" s="102"/>
      <c r="Y21" s="102"/>
      <c r="Z21" s="102"/>
      <c r="AA21" s="102"/>
      <c r="AB21" s="102"/>
    </row>
    <row r="22" spans="1:28" ht="16.5" customHeight="1">
      <c r="A22" s="814">
        <v>12</v>
      </c>
      <c r="B22" s="106"/>
      <c r="C22" s="374" t="str">
        <f>'12'!C22</f>
        <v>JATIREJO</v>
      </c>
      <c r="D22" s="424">
        <v>0</v>
      </c>
      <c r="E22" s="424">
        <v>0</v>
      </c>
      <c r="F22" s="424">
        <v>0</v>
      </c>
      <c r="G22" s="424">
        <v>0</v>
      </c>
      <c r="H22" s="424">
        <v>0</v>
      </c>
      <c r="I22" s="424">
        <v>0</v>
      </c>
      <c r="J22" s="424">
        <v>0</v>
      </c>
      <c r="K22" s="424">
        <v>0</v>
      </c>
      <c r="L22" s="424">
        <v>0</v>
      </c>
      <c r="M22" s="424">
        <v>0</v>
      </c>
      <c r="N22" s="424">
        <v>0</v>
      </c>
      <c r="O22" s="424">
        <v>0</v>
      </c>
      <c r="P22" s="424">
        <v>0</v>
      </c>
      <c r="Q22" s="424">
        <v>0</v>
      </c>
      <c r="R22" s="424">
        <v>0</v>
      </c>
      <c r="S22" s="102"/>
      <c r="T22" s="102"/>
      <c r="U22" s="102"/>
      <c r="V22" s="102"/>
      <c r="W22" s="102"/>
      <c r="X22" s="102"/>
      <c r="Y22" s="102"/>
      <c r="Z22" s="102"/>
      <c r="AA22" s="102"/>
      <c r="AB22" s="102"/>
    </row>
    <row r="23" spans="1:28" ht="16.5" customHeight="1">
      <c r="A23" s="175"/>
      <c r="B23" s="203"/>
      <c r="C23" s="203"/>
      <c r="D23" s="226"/>
      <c r="E23" s="226"/>
      <c r="F23" s="226"/>
      <c r="G23" s="226"/>
      <c r="H23" s="226"/>
      <c r="I23" s="226"/>
      <c r="J23" s="226"/>
      <c r="K23" s="226"/>
      <c r="L23" s="226"/>
      <c r="M23" s="226"/>
      <c r="N23" s="226"/>
      <c r="O23" s="226"/>
      <c r="P23" s="226"/>
      <c r="Q23" s="226"/>
      <c r="R23" s="226"/>
      <c r="S23" s="102"/>
      <c r="T23" s="102"/>
      <c r="U23" s="102"/>
      <c r="V23" s="102"/>
      <c r="W23" s="102"/>
      <c r="X23" s="102"/>
      <c r="Y23" s="102"/>
      <c r="Z23" s="102"/>
      <c r="AA23" s="102"/>
      <c r="AB23" s="102"/>
    </row>
    <row r="24" spans="1:28" ht="16.5" customHeight="1">
      <c r="A24" s="215" t="s">
        <v>591</v>
      </c>
      <c r="B24" s="215"/>
      <c r="C24" s="815"/>
      <c r="D24" s="217">
        <f t="shared" ref="D24:R24" si="0">SUM(D11:D23)</f>
        <v>0</v>
      </c>
      <c r="E24" s="217">
        <f t="shared" si="0"/>
        <v>0</v>
      </c>
      <c r="F24" s="217">
        <f t="shared" si="0"/>
        <v>0</v>
      </c>
      <c r="G24" s="217">
        <f t="shared" si="0"/>
        <v>0</v>
      </c>
      <c r="H24" s="217">
        <f t="shared" si="0"/>
        <v>0</v>
      </c>
      <c r="I24" s="217">
        <f t="shared" si="0"/>
        <v>0</v>
      </c>
      <c r="J24" s="217">
        <f t="shared" si="0"/>
        <v>0</v>
      </c>
      <c r="K24" s="217">
        <f t="shared" si="0"/>
        <v>0</v>
      </c>
      <c r="L24" s="217">
        <f t="shared" si="0"/>
        <v>0</v>
      </c>
      <c r="M24" s="217">
        <f t="shared" si="0"/>
        <v>0</v>
      </c>
      <c r="N24" s="217">
        <f t="shared" si="0"/>
        <v>0</v>
      </c>
      <c r="O24" s="217">
        <f t="shared" si="0"/>
        <v>0</v>
      </c>
      <c r="P24" s="217">
        <f t="shared" si="0"/>
        <v>0</v>
      </c>
      <c r="Q24" s="217">
        <f t="shared" si="0"/>
        <v>0</v>
      </c>
      <c r="R24" s="217">
        <f t="shared" si="0"/>
        <v>0</v>
      </c>
      <c r="S24" s="102"/>
      <c r="T24" s="102"/>
      <c r="U24" s="102"/>
      <c r="V24" s="102"/>
      <c r="W24" s="102"/>
      <c r="X24" s="102"/>
      <c r="Y24" s="102"/>
      <c r="Z24" s="102"/>
      <c r="AA24" s="102"/>
      <c r="AB24" s="102"/>
    </row>
    <row r="25" spans="1:28" ht="16.5" customHeight="1">
      <c r="A25" s="102"/>
      <c r="B25" s="102"/>
      <c r="C25" s="199"/>
      <c r="D25" s="199"/>
      <c r="E25" s="199"/>
      <c r="F25" s="199"/>
      <c r="G25" s="270"/>
      <c r="H25" s="270"/>
      <c r="I25" s="270"/>
      <c r="J25" s="270"/>
      <c r="K25" s="270"/>
      <c r="L25" s="270"/>
      <c r="M25" s="270"/>
      <c r="N25" s="270"/>
      <c r="O25" s="270"/>
      <c r="P25" s="270"/>
      <c r="Q25" s="270"/>
      <c r="R25" s="270"/>
      <c r="S25" s="102"/>
      <c r="T25" s="102"/>
      <c r="U25" s="102"/>
      <c r="V25" s="102"/>
      <c r="W25" s="102"/>
      <c r="X25" s="102"/>
      <c r="Y25" s="102"/>
      <c r="Z25" s="102"/>
      <c r="AA25" s="102"/>
      <c r="AB25" s="102"/>
    </row>
    <row r="26" spans="1:28" ht="16.5" customHeight="1">
      <c r="A26" s="137" t="s">
        <v>505</v>
      </c>
      <c r="B26" s="137"/>
      <c r="C26" s="137"/>
      <c r="D26" s="137"/>
      <c r="E26" s="137"/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02"/>
      <c r="T26" s="102"/>
      <c r="U26" s="102"/>
      <c r="V26" s="102"/>
      <c r="W26" s="102"/>
      <c r="X26" s="102"/>
      <c r="Y26" s="102"/>
      <c r="Z26" s="102"/>
      <c r="AA26" s="102"/>
      <c r="AB26" s="102"/>
    </row>
    <row r="27" spans="1:28" ht="16.5" customHeight="1">
      <c r="A27" s="137" t="s">
        <v>1277</v>
      </c>
      <c r="B27" s="137"/>
      <c r="C27" s="137"/>
      <c r="D27" s="137"/>
      <c r="E27" s="137"/>
      <c r="F27" s="137"/>
      <c r="G27" s="137"/>
      <c r="H27" s="137"/>
      <c r="I27" s="137"/>
      <c r="J27" s="137"/>
      <c r="K27" s="137"/>
      <c r="L27" s="137"/>
      <c r="M27" s="137"/>
      <c r="N27" s="137"/>
      <c r="O27" s="137"/>
      <c r="P27" s="137"/>
      <c r="Q27" s="137"/>
      <c r="R27" s="137"/>
      <c r="S27" s="102"/>
      <c r="T27" s="102"/>
      <c r="U27" s="102"/>
      <c r="V27" s="102"/>
      <c r="W27" s="102"/>
      <c r="X27" s="102"/>
      <c r="Y27" s="102"/>
      <c r="Z27" s="102"/>
      <c r="AA27" s="102"/>
      <c r="AB27" s="102"/>
    </row>
    <row r="28" spans="1:28" ht="16.5" customHeight="1">
      <c r="A28" s="816"/>
      <c r="B28" s="137"/>
      <c r="C28" s="137"/>
      <c r="D28" s="137"/>
      <c r="E28" s="137"/>
      <c r="F28" s="137"/>
      <c r="G28" s="137"/>
      <c r="H28" s="137"/>
      <c r="I28" s="137"/>
      <c r="J28" s="137"/>
      <c r="K28" s="137"/>
      <c r="L28" s="137"/>
      <c r="M28" s="137"/>
      <c r="N28" s="137"/>
      <c r="O28" s="137"/>
      <c r="P28" s="137"/>
      <c r="Q28" s="137"/>
      <c r="R28" s="137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</row>
    <row r="29" spans="1:28" ht="16.5" customHeight="1">
      <c r="A29" s="102"/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  <c r="AA29" s="102"/>
      <c r="AB29" s="102"/>
    </row>
    <row r="30" spans="1:28" ht="16.5" customHeight="1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</row>
    <row r="31" spans="1:28" ht="16.5" customHeight="1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  <c r="AA31" s="102"/>
      <c r="AB31" s="102"/>
    </row>
    <row r="32" spans="1:28" ht="16.5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</row>
    <row r="33" spans="1:28" ht="16.5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  <c r="AA33" s="102"/>
      <c r="AB33" s="102"/>
    </row>
    <row r="34" spans="1:28" ht="16.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</row>
    <row r="35" spans="1:28" ht="16.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  <c r="AA35" s="102"/>
      <c r="AB35" s="102"/>
    </row>
    <row r="36" spans="1:28" ht="19.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</row>
    <row r="37" spans="1:28" ht="15.7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  <c r="AA37" s="102"/>
      <c r="AB37" s="102"/>
    </row>
    <row r="38" spans="1:28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37"/>
      <c r="T38" s="137"/>
      <c r="U38" s="137"/>
      <c r="V38" s="137"/>
      <c r="W38" s="137"/>
      <c r="X38" s="137"/>
      <c r="Y38" s="137"/>
      <c r="Z38" s="137"/>
      <c r="AA38" s="137"/>
      <c r="AB38" s="137"/>
    </row>
    <row r="39" spans="1:28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37"/>
      <c r="T39" s="137"/>
      <c r="U39" s="137"/>
      <c r="V39" s="137"/>
      <c r="W39" s="137"/>
      <c r="X39" s="137"/>
      <c r="Y39" s="137"/>
      <c r="Z39" s="137"/>
      <c r="AA39" s="137"/>
      <c r="AB39" s="137"/>
    </row>
    <row r="40" spans="1:28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37"/>
      <c r="T40" s="137"/>
      <c r="U40" s="137"/>
      <c r="V40" s="137"/>
      <c r="W40" s="137"/>
      <c r="X40" s="137"/>
      <c r="Y40" s="137"/>
      <c r="Z40" s="137"/>
      <c r="AA40" s="137"/>
      <c r="AB40" s="137"/>
    </row>
    <row r="41" spans="1:28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  <c r="AA41" s="102"/>
      <c r="AB41" s="102"/>
    </row>
    <row r="42" spans="1:28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</row>
    <row r="43" spans="1:28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  <c r="AA43" s="102"/>
      <c r="AB43" s="102"/>
    </row>
    <row r="44" spans="1:28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</row>
    <row r="45" spans="1:28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</row>
    <row r="46" spans="1:28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</row>
    <row r="47" spans="1:28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  <c r="AA47" s="102"/>
      <c r="AB47" s="102"/>
    </row>
    <row r="48" spans="1:28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/>
    </row>
    <row r="49" spans="1:28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</row>
    <row r="50" spans="1:28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</row>
    <row r="51" spans="1:28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  <c r="AA51" s="102"/>
      <c r="AB51" s="102"/>
    </row>
    <row r="52" spans="1:28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  <c r="AA52" s="102"/>
      <c r="AB52" s="102"/>
    </row>
    <row r="53" spans="1:28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  <c r="AA53" s="102"/>
      <c r="AB53" s="102"/>
    </row>
    <row r="54" spans="1:28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</row>
    <row r="55" spans="1:28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</row>
    <row r="56" spans="1:28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  <c r="AA56" s="102"/>
      <c r="AB56" s="102"/>
    </row>
    <row r="57" spans="1:28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  <c r="AA57" s="102"/>
      <c r="AB57" s="102"/>
    </row>
    <row r="58" spans="1:28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  <c r="AA58" s="102"/>
      <c r="AB58" s="102"/>
    </row>
    <row r="59" spans="1:28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  <c r="AA59" s="102"/>
      <c r="AB59" s="102"/>
    </row>
    <row r="60" spans="1:28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</row>
    <row r="61" spans="1:28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  <c r="AB61" s="102"/>
    </row>
    <row r="62" spans="1:28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  <c r="AA62" s="102"/>
      <c r="AB62" s="102"/>
    </row>
    <row r="63" spans="1:28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  <c r="AA63" s="102"/>
      <c r="AB63" s="102"/>
    </row>
    <row r="64" spans="1:28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  <c r="AA64" s="102"/>
      <c r="AB64" s="102"/>
    </row>
    <row r="65" spans="1:28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</row>
    <row r="66" spans="1:28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</row>
    <row r="67" spans="1:28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</row>
    <row r="68" spans="1:28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</row>
    <row r="69" spans="1:28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</row>
    <row r="70" spans="1:28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</row>
    <row r="71" spans="1:28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</row>
    <row r="72" spans="1:28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</row>
    <row r="73" spans="1:28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</row>
    <row r="74" spans="1:28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</row>
    <row r="75" spans="1:28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</row>
    <row r="76" spans="1:28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</row>
    <row r="77" spans="1:28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</row>
    <row r="78" spans="1:28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  <c r="AB78" s="102"/>
    </row>
    <row r="79" spans="1:28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</row>
    <row r="80" spans="1:28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</row>
    <row r="81" spans="1:28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</row>
    <row r="82" spans="1:28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  <c r="AB82" s="102"/>
    </row>
    <row r="83" spans="1:28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</row>
    <row r="84" spans="1:28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</row>
    <row r="85" spans="1:28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</row>
    <row r="86" spans="1:28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</row>
    <row r="87" spans="1:28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</row>
    <row r="88" spans="1:28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</row>
    <row r="89" spans="1:28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</row>
    <row r="90" spans="1:28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</row>
    <row r="91" spans="1:28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</row>
    <row r="92" spans="1:28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</row>
    <row r="93" spans="1:28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  <c r="AB93" s="102"/>
    </row>
    <row r="94" spans="1:28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  <c r="AB94" s="102"/>
    </row>
    <row r="95" spans="1:28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  <c r="AA95" s="102"/>
      <c r="AB95" s="102"/>
    </row>
    <row r="96" spans="1:28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  <c r="AB96" s="102"/>
    </row>
    <row r="97" spans="1:28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  <c r="AB97" s="102"/>
    </row>
    <row r="98" spans="1:28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  <c r="AB98" s="102"/>
    </row>
    <row r="99" spans="1:28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</row>
    <row r="100" spans="1:28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</row>
    <row r="101" spans="1:28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</row>
    <row r="102" spans="1:28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  <c r="AA102" s="102"/>
      <c r="AB102" s="102"/>
    </row>
    <row r="103" spans="1:28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</row>
    <row r="104" spans="1:28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  <c r="AA104" s="102"/>
      <c r="AB104" s="102"/>
    </row>
    <row r="105" spans="1:28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</row>
    <row r="106" spans="1:28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  <c r="AA106" s="102"/>
      <c r="AB106" s="102"/>
    </row>
    <row r="107" spans="1:28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</row>
    <row r="108" spans="1:28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  <c r="AA108" s="102"/>
      <c r="AB108" s="102"/>
    </row>
    <row r="109" spans="1:28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  <c r="AA109" s="102"/>
      <c r="AB109" s="102"/>
    </row>
    <row r="110" spans="1:28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  <c r="AA110" s="102"/>
      <c r="AB110" s="102"/>
    </row>
    <row r="111" spans="1:28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  <c r="AA111" s="102"/>
      <c r="AB111" s="102"/>
    </row>
    <row r="112" spans="1:28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  <c r="AA112" s="102"/>
      <c r="AB112" s="102"/>
    </row>
    <row r="113" spans="1:28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</row>
    <row r="114" spans="1:28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</row>
    <row r="115" spans="1:28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</row>
    <row r="116" spans="1:28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</row>
    <row r="117" spans="1:28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</row>
    <row r="118" spans="1:28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  <c r="AA118" s="102"/>
      <c r="AB118" s="102"/>
    </row>
    <row r="119" spans="1:28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</row>
    <row r="120" spans="1:28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  <c r="AA120" s="102"/>
      <c r="AB120" s="102"/>
    </row>
    <row r="121" spans="1:28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  <c r="AA121" s="102"/>
      <c r="AB121" s="102"/>
    </row>
    <row r="122" spans="1:28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  <c r="AA122" s="102"/>
      <c r="AB122" s="102"/>
    </row>
    <row r="123" spans="1:28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  <c r="AB123" s="102"/>
    </row>
    <row r="124" spans="1:28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  <c r="AA124" s="102"/>
      <c r="AB124" s="102"/>
    </row>
    <row r="125" spans="1:28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  <c r="AA125" s="102"/>
      <c r="AB125" s="102"/>
    </row>
    <row r="126" spans="1:28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  <c r="AA126" s="102"/>
      <c r="AB126" s="102"/>
    </row>
    <row r="127" spans="1:28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</row>
    <row r="128" spans="1:28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  <c r="AB128" s="102"/>
    </row>
    <row r="129" spans="1:28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  <c r="AA129" s="102"/>
      <c r="AB129" s="102"/>
    </row>
    <row r="130" spans="1:28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  <c r="AB130" s="102"/>
    </row>
    <row r="131" spans="1:28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  <c r="AB131" s="102"/>
    </row>
    <row r="132" spans="1:28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  <c r="AA132" s="102"/>
      <c r="AB132" s="102"/>
    </row>
    <row r="133" spans="1:28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  <c r="AA133" s="102"/>
      <c r="AB133" s="102"/>
    </row>
    <row r="134" spans="1:28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  <c r="AA134" s="102"/>
      <c r="AB134" s="102"/>
    </row>
    <row r="135" spans="1:28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  <c r="AA135" s="102"/>
      <c r="AB135" s="102"/>
    </row>
    <row r="136" spans="1:28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</row>
    <row r="137" spans="1:28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  <c r="AB137" s="102"/>
    </row>
    <row r="138" spans="1:28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  <c r="AB138" s="102"/>
    </row>
    <row r="139" spans="1:28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  <c r="AB139" s="102"/>
    </row>
    <row r="140" spans="1:28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  <c r="AA140" s="102"/>
      <c r="AB140" s="102"/>
    </row>
    <row r="141" spans="1:28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</row>
    <row r="142" spans="1:28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</row>
    <row r="143" spans="1:28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</row>
    <row r="144" spans="1:28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</row>
    <row r="145" spans="1:28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</row>
    <row r="146" spans="1:28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</row>
    <row r="147" spans="1:28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</row>
    <row r="148" spans="1:28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  <c r="AA148" s="102"/>
      <c r="AB148" s="102"/>
    </row>
    <row r="149" spans="1:28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  <c r="AA149" s="102"/>
      <c r="AB149" s="102"/>
    </row>
    <row r="150" spans="1:28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  <c r="AA150" s="102"/>
      <c r="AB150" s="102"/>
    </row>
    <row r="151" spans="1:28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  <c r="AA151" s="102"/>
      <c r="AB151" s="102"/>
    </row>
    <row r="152" spans="1:28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  <c r="AA152" s="102"/>
      <c r="AB152" s="102"/>
    </row>
    <row r="153" spans="1:28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  <c r="AA153" s="102"/>
      <c r="AB153" s="102"/>
    </row>
    <row r="154" spans="1:28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  <c r="AA154" s="102"/>
      <c r="AB154" s="102"/>
    </row>
    <row r="155" spans="1:28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  <c r="AA155" s="102"/>
      <c r="AB155" s="102"/>
    </row>
    <row r="156" spans="1:28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  <c r="AA156" s="102"/>
      <c r="AB156" s="102"/>
    </row>
    <row r="157" spans="1:28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  <c r="AA157" s="102"/>
      <c r="AB157" s="102"/>
    </row>
    <row r="158" spans="1:28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  <c r="AA158" s="102"/>
      <c r="AB158" s="102"/>
    </row>
    <row r="159" spans="1:28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  <c r="AB159" s="102"/>
    </row>
    <row r="160" spans="1:28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  <c r="AA160" s="102"/>
      <c r="AB160" s="102"/>
    </row>
    <row r="161" spans="1:28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  <c r="AA161" s="102"/>
      <c r="AB161" s="102"/>
    </row>
    <row r="162" spans="1:28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  <c r="AA162" s="102"/>
      <c r="AB162" s="102"/>
    </row>
    <row r="163" spans="1:28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  <c r="AA163" s="102"/>
      <c r="AB163" s="102"/>
    </row>
    <row r="164" spans="1:28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  <c r="AA164" s="102"/>
      <c r="AB164" s="102"/>
    </row>
    <row r="165" spans="1:28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</row>
    <row r="166" spans="1:28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  <c r="AA166" s="102"/>
      <c r="AB166" s="102"/>
    </row>
    <row r="167" spans="1:28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  <c r="AA167" s="102"/>
      <c r="AB167" s="102"/>
    </row>
    <row r="168" spans="1:28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  <c r="AA168" s="102"/>
      <c r="AB168" s="102"/>
    </row>
    <row r="169" spans="1:28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  <c r="AA169" s="102"/>
      <c r="AB169" s="102"/>
    </row>
    <row r="170" spans="1:28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  <c r="AA170" s="102"/>
      <c r="AB170" s="102"/>
    </row>
    <row r="171" spans="1:28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  <c r="AA171" s="102"/>
      <c r="AB171" s="102"/>
    </row>
    <row r="172" spans="1:28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  <c r="AA172" s="102"/>
      <c r="AB172" s="102"/>
    </row>
    <row r="173" spans="1:28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  <c r="AA173" s="102"/>
      <c r="AB173" s="102"/>
    </row>
    <row r="174" spans="1:28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  <c r="AA174" s="102"/>
      <c r="AB174" s="102"/>
    </row>
    <row r="175" spans="1:28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  <c r="AA175" s="102"/>
      <c r="AB175" s="102"/>
    </row>
    <row r="176" spans="1:28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  <c r="AA176" s="102"/>
      <c r="AB176" s="102"/>
    </row>
    <row r="177" spans="1:28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  <c r="AA177" s="102"/>
      <c r="AB177" s="102"/>
    </row>
    <row r="178" spans="1:28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  <c r="AA178" s="102"/>
      <c r="AB178" s="102"/>
    </row>
    <row r="179" spans="1:28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  <c r="AA179" s="102"/>
      <c r="AB179" s="102"/>
    </row>
    <row r="180" spans="1:28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  <c r="AA180" s="102"/>
      <c r="AB180" s="102"/>
    </row>
    <row r="181" spans="1:28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  <c r="AA181" s="102"/>
      <c r="AB181" s="102"/>
    </row>
    <row r="182" spans="1:28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  <c r="AA182" s="102"/>
      <c r="AB182" s="102"/>
    </row>
    <row r="183" spans="1:28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</row>
    <row r="184" spans="1:28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</row>
    <row r="185" spans="1:28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</row>
    <row r="186" spans="1:28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  <c r="AA186" s="102"/>
      <c r="AB186" s="102"/>
    </row>
    <row r="187" spans="1:28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  <c r="AA187" s="102"/>
      <c r="AB187" s="102"/>
    </row>
    <row r="188" spans="1:28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  <c r="AA188" s="102"/>
      <c r="AB188" s="102"/>
    </row>
    <row r="189" spans="1:28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  <c r="AA189" s="102"/>
      <c r="AB189" s="102"/>
    </row>
    <row r="190" spans="1:28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  <c r="AA190" s="102"/>
      <c r="AB190" s="102"/>
    </row>
    <row r="191" spans="1:28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  <c r="AA191" s="102"/>
      <c r="AB191" s="102"/>
    </row>
    <row r="192" spans="1:28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  <c r="AA192" s="102"/>
      <c r="AB192" s="102"/>
    </row>
    <row r="193" spans="1:28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  <c r="AA193" s="102"/>
      <c r="AB193" s="102"/>
    </row>
    <row r="194" spans="1:28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  <c r="AA194" s="102"/>
      <c r="AB194" s="102"/>
    </row>
    <row r="195" spans="1:28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  <c r="AA195" s="102"/>
      <c r="AB195" s="102"/>
    </row>
    <row r="196" spans="1:28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  <c r="AA196" s="102"/>
      <c r="AB196" s="102"/>
    </row>
    <row r="197" spans="1:28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  <c r="AA197" s="102"/>
      <c r="AB197" s="102"/>
    </row>
    <row r="198" spans="1:28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  <c r="AA198" s="102"/>
      <c r="AB198" s="102"/>
    </row>
    <row r="199" spans="1:28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  <c r="AA199" s="102"/>
      <c r="AB199" s="102"/>
    </row>
    <row r="200" spans="1:28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  <c r="AA200" s="102"/>
      <c r="AB200" s="102"/>
    </row>
    <row r="201" spans="1:28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  <c r="AA201" s="102"/>
      <c r="AB201" s="102"/>
    </row>
    <row r="202" spans="1:28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  <c r="AA202" s="102"/>
      <c r="AB202" s="102"/>
    </row>
    <row r="203" spans="1:28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  <c r="AA203" s="102"/>
      <c r="AB203" s="102"/>
    </row>
    <row r="204" spans="1:28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  <c r="AA204" s="102"/>
      <c r="AB204" s="102"/>
    </row>
    <row r="205" spans="1:28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  <c r="AA205" s="102"/>
      <c r="AB205" s="102"/>
    </row>
    <row r="206" spans="1:28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  <c r="AA206" s="102"/>
      <c r="AB206" s="102"/>
    </row>
    <row r="207" spans="1:28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  <c r="AA207" s="102"/>
      <c r="AB207" s="102"/>
    </row>
    <row r="208" spans="1:28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  <c r="AA208" s="102"/>
      <c r="AB208" s="102"/>
    </row>
    <row r="209" spans="1:28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  <c r="AA209" s="102"/>
      <c r="AB209" s="102"/>
    </row>
    <row r="210" spans="1:28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  <c r="AA210" s="102"/>
      <c r="AB210" s="102"/>
    </row>
    <row r="211" spans="1:28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  <c r="AA211" s="102"/>
      <c r="AB211" s="102"/>
    </row>
    <row r="212" spans="1:28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  <c r="AA212" s="102"/>
      <c r="AB212" s="102"/>
    </row>
    <row r="213" spans="1:28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</row>
    <row r="214" spans="1:28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  <c r="AA214" s="102"/>
      <c r="AB214" s="102"/>
    </row>
    <row r="215" spans="1:28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  <c r="AA215" s="102"/>
      <c r="AB215" s="102"/>
    </row>
    <row r="216" spans="1:28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  <c r="AA216" s="102"/>
      <c r="AB216" s="102"/>
    </row>
    <row r="217" spans="1:28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  <c r="AA217" s="102"/>
      <c r="AB217" s="102"/>
    </row>
    <row r="218" spans="1:28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  <c r="AA218" s="102"/>
      <c r="AB218" s="102"/>
    </row>
    <row r="219" spans="1:28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  <c r="AA219" s="102"/>
      <c r="AB219" s="102"/>
    </row>
    <row r="220" spans="1:28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  <c r="AA220" s="102"/>
      <c r="AB220" s="102"/>
    </row>
    <row r="221" spans="1:28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</row>
    <row r="222" spans="1:28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</row>
    <row r="223" spans="1:28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</row>
    <row r="224" spans="1:28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</row>
    <row r="225" spans="1:18" ht="15.75" customHeight="1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</row>
    <row r="226" spans="1:18" ht="15.75" customHeight="1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</row>
    <row r="227" spans="1:18" ht="15.75" customHeight="1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</row>
    <row r="228" spans="1:18" ht="15.75" customHeight="1">
      <c r="A228" s="102"/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</row>
    <row r="229" spans="1:18" ht="15.75" customHeight="1">
      <c r="A229" s="102"/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</row>
    <row r="230" spans="1:18" ht="15.75" customHeight="1"/>
    <row r="231" spans="1:18" ht="15.75" customHeight="1"/>
    <row r="232" spans="1:18" ht="15.75" customHeight="1"/>
    <row r="233" spans="1:18" ht="15.75" customHeight="1"/>
    <row r="234" spans="1:18" ht="15.75" customHeight="1"/>
    <row r="235" spans="1:18" ht="15.75" customHeight="1"/>
    <row r="236" spans="1:18" ht="15.75" customHeight="1"/>
    <row r="237" spans="1:18" ht="15.75" customHeight="1"/>
    <row r="238" spans="1:18" ht="15.75" customHeight="1"/>
    <row r="239" spans="1:18" ht="15.75" customHeight="1"/>
    <row r="240" spans="1:1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0">
    <mergeCell ref="J8:L8"/>
    <mergeCell ref="M8:O8"/>
    <mergeCell ref="A3:R3"/>
    <mergeCell ref="A7:A9"/>
    <mergeCell ref="B7:B9"/>
    <mergeCell ref="C7:C9"/>
    <mergeCell ref="D7:R7"/>
    <mergeCell ref="D8:F8"/>
    <mergeCell ref="G8:I8"/>
    <mergeCell ref="P8:R8"/>
  </mergeCells>
  <pageMargins left="0.7" right="0.7" top="0.75" bottom="0.75" header="0" footer="0"/>
  <pageSetup paperSize="9" orientation="landscape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1000"/>
  <sheetViews>
    <sheetView workbookViewId="0">
      <selection activeCell="A7" sqref="A7:L24"/>
    </sheetView>
  </sheetViews>
  <sheetFormatPr defaultColWidth="14.42578125" defaultRowHeight="15" customHeight="1"/>
  <cols>
    <col min="1" max="1" width="5.7109375" customWidth="1"/>
    <col min="2" max="3" width="25.7109375" customWidth="1"/>
    <col min="4" max="12" width="15.7109375" customWidth="1"/>
    <col min="13" max="13" width="9.28515625" customWidth="1"/>
    <col min="14" max="26" width="14.28515625" customWidth="1"/>
  </cols>
  <sheetData>
    <row r="1" spans="1:26" ht="15.75">
      <c r="A1" s="100" t="s">
        <v>1278</v>
      </c>
      <c r="B1" s="199"/>
      <c r="C1" s="211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>
      <c r="A2" s="199" t="s">
        <v>400</v>
      </c>
      <c r="B2" s="199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5.75">
      <c r="A3" s="963" t="s">
        <v>1279</v>
      </c>
      <c r="B3" s="953"/>
      <c r="C3" s="953"/>
      <c r="D3" s="953"/>
      <c r="E3" s="953"/>
      <c r="F3" s="953"/>
      <c r="G3" s="953"/>
      <c r="H3" s="953"/>
      <c r="I3" s="953"/>
      <c r="J3" s="953"/>
      <c r="K3" s="953"/>
      <c r="L3" s="953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15.75">
      <c r="A4" s="101"/>
      <c r="B4" s="139"/>
      <c r="C4" s="101"/>
      <c r="D4" s="101"/>
      <c r="E4" s="101"/>
      <c r="F4" s="139" t="str">
        <f>'1'!$E$5</f>
        <v>KABUPATEN/KOTA</v>
      </c>
      <c r="G4" s="105" t="str">
        <f>'1'!$F$5</f>
        <v>KARANGANYAR</v>
      </c>
      <c r="H4" s="101"/>
      <c r="I4" s="101"/>
      <c r="J4" s="103"/>
      <c r="K4" s="103"/>
      <c r="L4" s="103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5.75">
      <c r="A5" s="101"/>
      <c r="B5" s="139"/>
      <c r="C5" s="139"/>
      <c r="D5" s="101"/>
      <c r="E5" s="101"/>
      <c r="F5" s="139" t="str">
        <f>'1'!$E$6</f>
        <v>TAHUN</v>
      </c>
      <c r="G5" s="105">
        <f>'1'!$F$6</f>
        <v>2023</v>
      </c>
      <c r="H5" s="101"/>
      <c r="I5" s="101"/>
      <c r="J5" s="103"/>
      <c r="K5" s="103"/>
      <c r="L5" s="103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>
      <c r="A6" s="102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22.5" customHeight="1">
      <c r="A7" s="986" t="s">
        <v>4</v>
      </c>
      <c r="B7" s="986" t="s">
        <v>498</v>
      </c>
      <c r="C7" s="986" t="str">
        <f>'12'!C7</f>
        <v>DESA</v>
      </c>
      <c r="D7" s="991" t="s">
        <v>1280</v>
      </c>
      <c r="E7" s="995"/>
      <c r="F7" s="996"/>
      <c r="G7" s="1009" t="s">
        <v>985</v>
      </c>
      <c r="H7" s="995"/>
      <c r="I7" s="995"/>
      <c r="J7" s="995"/>
      <c r="K7" s="995"/>
      <c r="L7" s="996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29.25" customHeight="1">
      <c r="A8" s="965"/>
      <c r="B8" s="965"/>
      <c r="C8" s="965"/>
      <c r="D8" s="971"/>
      <c r="E8" s="967"/>
      <c r="F8" s="968"/>
      <c r="G8" s="980" t="s">
        <v>703</v>
      </c>
      <c r="H8" s="959"/>
      <c r="I8" s="980" t="s">
        <v>704</v>
      </c>
      <c r="J8" s="959"/>
      <c r="K8" s="1008" t="s">
        <v>705</v>
      </c>
      <c r="L8" s="959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 ht="57.75" customHeight="1">
      <c r="A9" s="965"/>
      <c r="B9" s="965"/>
      <c r="C9" s="965"/>
      <c r="D9" s="172" t="s">
        <v>703</v>
      </c>
      <c r="E9" s="172" t="s">
        <v>704</v>
      </c>
      <c r="F9" s="172" t="s">
        <v>705</v>
      </c>
      <c r="G9" s="141" t="s">
        <v>326</v>
      </c>
      <c r="H9" s="141" t="s">
        <v>30</v>
      </c>
      <c r="I9" s="141" t="s">
        <v>326</v>
      </c>
      <c r="J9" s="141" t="s">
        <v>30</v>
      </c>
      <c r="K9" s="141" t="s">
        <v>326</v>
      </c>
      <c r="L9" s="141" t="s">
        <v>30</v>
      </c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</row>
    <row r="10" spans="1:26">
      <c r="A10" s="115">
        <v>1</v>
      </c>
      <c r="B10" s="142">
        <v>2</v>
      </c>
      <c r="C10" s="115">
        <v>3</v>
      </c>
      <c r="D10" s="115">
        <v>4</v>
      </c>
      <c r="E10" s="115">
        <v>5</v>
      </c>
      <c r="F10" s="115">
        <v>6</v>
      </c>
      <c r="G10" s="115">
        <v>7</v>
      </c>
      <c r="H10" s="115">
        <v>8</v>
      </c>
      <c r="I10" s="115">
        <v>9</v>
      </c>
      <c r="J10" s="115">
        <v>10</v>
      </c>
      <c r="K10" s="115">
        <v>11</v>
      </c>
      <c r="L10" s="115">
        <v>12</v>
      </c>
      <c r="M10" s="264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</row>
    <row r="11" spans="1:26" ht="19.5" customHeight="1">
      <c r="A11" s="487">
        <v>1</v>
      </c>
      <c r="B11" s="416" t="str">
        <f>'9'!B9</f>
        <v>JUMAPOLO</v>
      </c>
      <c r="C11" s="453" t="str">
        <f>'29'!C11</f>
        <v>PASEBAN</v>
      </c>
      <c r="D11" s="817">
        <v>402</v>
      </c>
      <c r="E11" s="817">
        <v>443</v>
      </c>
      <c r="F11" s="818">
        <f t="shared" ref="F11:F22" si="0">D11+E11</f>
        <v>845</v>
      </c>
      <c r="G11" s="817">
        <v>402</v>
      </c>
      <c r="H11" s="613">
        <f t="shared" ref="H11:H22" si="1">G11/F11*100</f>
        <v>47.573964497041423</v>
      </c>
      <c r="I11" s="817">
        <v>443</v>
      </c>
      <c r="J11" s="613">
        <f t="shared" ref="J11:J22" si="2">I11/F11*100</f>
        <v>52.426035502958577</v>
      </c>
      <c r="K11" s="817">
        <f t="shared" ref="K11:K22" si="3">SUM(G11,I11)</f>
        <v>845</v>
      </c>
      <c r="L11" s="613">
        <f t="shared" ref="L11:L22" si="4">K11/F11*100</f>
        <v>100</v>
      </c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spans="1:26" ht="19.5" customHeight="1">
      <c r="A12" s="487">
        <v>2</v>
      </c>
      <c r="B12" s="416">
        <f>'9'!B10</f>
        <v>0</v>
      </c>
      <c r="C12" s="453" t="str">
        <f>'29'!C12</f>
        <v>LEMAHBANG</v>
      </c>
      <c r="D12" s="817">
        <v>480</v>
      </c>
      <c r="E12" s="817">
        <v>512</v>
      </c>
      <c r="F12" s="818">
        <f t="shared" si="0"/>
        <v>992</v>
      </c>
      <c r="G12" s="817">
        <v>480</v>
      </c>
      <c r="H12" s="613">
        <f t="shared" si="1"/>
        <v>48.387096774193552</v>
      </c>
      <c r="I12" s="817">
        <v>512</v>
      </c>
      <c r="J12" s="613">
        <f t="shared" si="2"/>
        <v>51.612903225806448</v>
      </c>
      <c r="K12" s="817">
        <f t="shared" si="3"/>
        <v>992</v>
      </c>
      <c r="L12" s="613">
        <f t="shared" si="4"/>
        <v>100</v>
      </c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 ht="19.5" customHeight="1">
      <c r="A13" s="487">
        <v>3</v>
      </c>
      <c r="B13" s="416">
        <f>'9'!B11</f>
        <v>0</v>
      </c>
      <c r="C13" s="453" t="str">
        <f>'29'!C13</f>
        <v>KARANGBANGUN</v>
      </c>
      <c r="D13" s="817">
        <v>430</v>
      </c>
      <c r="E13" s="817">
        <v>483</v>
      </c>
      <c r="F13" s="818">
        <f t="shared" si="0"/>
        <v>913</v>
      </c>
      <c r="G13" s="817">
        <v>430</v>
      </c>
      <c r="H13" s="613">
        <f t="shared" si="1"/>
        <v>47.097480832420594</v>
      </c>
      <c r="I13" s="817">
        <v>483</v>
      </c>
      <c r="J13" s="613">
        <f t="shared" si="2"/>
        <v>52.902519167579406</v>
      </c>
      <c r="K13" s="817">
        <f t="shared" si="3"/>
        <v>913</v>
      </c>
      <c r="L13" s="613">
        <f t="shared" si="4"/>
        <v>100</v>
      </c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</row>
    <row r="14" spans="1:26" ht="19.5" customHeight="1">
      <c r="A14" s="487">
        <v>4</v>
      </c>
      <c r="B14" s="416">
        <f>'9'!B12</f>
        <v>0</v>
      </c>
      <c r="C14" s="453" t="str">
        <f>'29'!C14</f>
        <v>PLOSO</v>
      </c>
      <c r="D14" s="817">
        <v>395</v>
      </c>
      <c r="E14" s="817">
        <v>508</v>
      </c>
      <c r="F14" s="818">
        <f t="shared" si="0"/>
        <v>903</v>
      </c>
      <c r="G14" s="817">
        <v>395</v>
      </c>
      <c r="H14" s="613">
        <f t="shared" si="1"/>
        <v>43.743078626799559</v>
      </c>
      <c r="I14" s="817">
        <v>508</v>
      </c>
      <c r="J14" s="613">
        <f t="shared" si="2"/>
        <v>56.256921373200441</v>
      </c>
      <c r="K14" s="817">
        <f t="shared" si="3"/>
        <v>903</v>
      </c>
      <c r="L14" s="613">
        <f t="shared" si="4"/>
        <v>100</v>
      </c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</row>
    <row r="15" spans="1:26" ht="19.5" customHeight="1">
      <c r="A15" s="487">
        <v>5</v>
      </c>
      <c r="B15" s="416">
        <f>'9'!B13</f>
        <v>0</v>
      </c>
      <c r="C15" s="453" t="str">
        <f>'29'!C15</f>
        <v>GIRIWONDO</v>
      </c>
      <c r="D15" s="817">
        <v>447</v>
      </c>
      <c r="E15" s="817">
        <v>512</v>
      </c>
      <c r="F15" s="818">
        <f t="shared" si="0"/>
        <v>959</v>
      </c>
      <c r="G15" s="817">
        <v>447</v>
      </c>
      <c r="H15" s="613">
        <f t="shared" si="1"/>
        <v>46.611053180396247</v>
      </c>
      <c r="I15" s="817">
        <v>512</v>
      </c>
      <c r="J15" s="613">
        <f t="shared" si="2"/>
        <v>53.388946819603753</v>
      </c>
      <c r="K15" s="817">
        <f t="shared" si="3"/>
        <v>959</v>
      </c>
      <c r="L15" s="613">
        <f t="shared" si="4"/>
        <v>100</v>
      </c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</row>
    <row r="16" spans="1:26" ht="19.5" customHeight="1">
      <c r="A16" s="487">
        <v>6</v>
      </c>
      <c r="B16" s="416">
        <f>'9'!B14</f>
        <v>0</v>
      </c>
      <c r="C16" s="453" t="str">
        <f>'29'!C16</f>
        <v>KADIPIRO</v>
      </c>
      <c r="D16" s="817">
        <v>528</v>
      </c>
      <c r="E16" s="817">
        <v>561</v>
      </c>
      <c r="F16" s="818">
        <f t="shared" si="0"/>
        <v>1089</v>
      </c>
      <c r="G16" s="817">
        <v>528</v>
      </c>
      <c r="H16" s="613">
        <f t="shared" si="1"/>
        <v>48.484848484848484</v>
      </c>
      <c r="I16" s="817">
        <v>561</v>
      </c>
      <c r="J16" s="613">
        <f t="shared" si="2"/>
        <v>51.515151515151516</v>
      </c>
      <c r="K16" s="817">
        <f t="shared" si="3"/>
        <v>1089</v>
      </c>
      <c r="L16" s="613">
        <f t="shared" si="4"/>
        <v>100</v>
      </c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</row>
    <row r="17" spans="1:26" ht="19.5" customHeight="1">
      <c r="A17" s="487">
        <v>7</v>
      </c>
      <c r="B17" s="416">
        <f>'9'!B15</f>
        <v>0</v>
      </c>
      <c r="C17" s="453" t="str">
        <f>'29'!C17</f>
        <v>JUMANTORO</v>
      </c>
      <c r="D17" s="817">
        <v>569</v>
      </c>
      <c r="E17" s="817">
        <v>620</v>
      </c>
      <c r="F17" s="818">
        <f t="shared" si="0"/>
        <v>1189</v>
      </c>
      <c r="G17" s="817">
        <v>569</v>
      </c>
      <c r="H17" s="613">
        <f t="shared" si="1"/>
        <v>47.855340622371742</v>
      </c>
      <c r="I17" s="817">
        <v>620</v>
      </c>
      <c r="J17" s="613">
        <f t="shared" si="2"/>
        <v>52.144659377628258</v>
      </c>
      <c r="K17" s="817">
        <f t="shared" si="3"/>
        <v>1189</v>
      </c>
      <c r="L17" s="613">
        <f t="shared" si="4"/>
        <v>100</v>
      </c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</row>
    <row r="18" spans="1:26" ht="19.5" customHeight="1">
      <c r="A18" s="487">
        <v>8</v>
      </c>
      <c r="B18" s="416">
        <f>'9'!B16</f>
        <v>0</v>
      </c>
      <c r="C18" s="453" t="str">
        <f>'29'!C18</f>
        <v>KEDAWUNG</v>
      </c>
      <c r="D18" s="817">
        <v>443</v>
      </c>
      <c r="E18" s="817">
        <v>494</v>
      </c>
      <c r="F18" s="818">
        <f t="shared" si="0"/>
        <v>937</v>
      </c>
      <c r="G18" s="817">
        <v>443</v>
      </c>
      <c r="H18" s="613">
        <f t="shared" si="1"/>
        <v>47.278548559231595</v>
      </c>
      <c r="I18" s="817">
        <v>494</v>
      </c>
      <c r="J18" s="613">
        <f t="shared" si="2"/>
        <v>52.721451440768405</v>
      </c>
      <c r="K18" s="817">
        <f t="shared" si="3"/>
        <v>937</v>
      </c>
      <c r="L18" s="613">
        <f t="shared" si="4"/>
        <v>100</v>
      </c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</row>
    <row r="19" spans="1:26" ht="19.5" customHeight="1">
      <c r="A19" s="487">
        <v>9</v>
      </c>
      <c r="B19" s="416">
        <f>'9'!B17</f>
        <v>0</v>
      </c>
      <c r="C19" s="453" t="str">
        <f>'29'!C19</f>
        <v>BAKALAN</v>
      </c>
      <c r="D19" s="817">
        <v>441</v>
      </c>
      <c r="E19" s="817">
        <v>520</v>
      </c>
      <c r="F19" s="818">
        <f t="shared" si="0"/>
        <v>961</v>
      </c>
      <c r="G19" s="817">
        <v>441</v>
      </c>
      <c r="H19" s="613">
        <f t="shared" si="1"/>
        <v>45.889698231009362</v>
      </c>
      <c r="I19" s="817">
        <v>520</v>
      </c>
      <c r="J19" s="613">
        <f t="shared" si="2"/>
        <v>54.110301768990631</v>
      </c>
      <c r="K19" s="817">
        <f t="shared" si="3"/>
        <v>961</v>
      </c>
      <c r="L19" s="613">
        <f t="shared" si="4"/>
        <v>100</v>
      </c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</row>
    <row r="20" spans="1:26" ht="19.5" customHeight="1">
      <c r="A20" s="487">
        <v>10</v>
      </c>
      <c r="B20" s="416">
        <f>'9'!B18</f>
        <v>0</v>
      </c>
      <c r="C20" s="453" t="str">
        <f>'29'!C20</f>
        <v>JUMAPOLO</v>
      </c>
      <c r="D20" s="817">
        <v>811</v>
      </c>
      <c r="E20" s="817">
        <v>1056</v>
      </c>
      <c r="F20" s="818">
        <f t="shared" si="0"/>
        <v>1867</v>
      </c>
      <c r="G20" s="817">
        <v>811</v>
      </c>
      <c r="H20" s="613">
        <f t="shared" si="1"/>
        <v>43.438671665773967</v>
      </c>
      <c r="I20" s="817">
        <v>1056</v>
      </c>
      <c r="J20" s="613">
        <f t="shared" si="2"/>
        <v>56.561328334226033</v>
      </c>
      <c r="K20" s="817">
        <f t="shared" si="3"/>
        <v>1867</v>
      </c>
      <c r="L20" s="613">
        <f t="shared" si="4"/>
        <v>100</v>
      </c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</row>
    <row r="21" spans="1:26" ht="19.5" customHeight="1">
      <c r="A21" s="487">
        <v>11</v>
      </c>
      <c r="B21" s="416">
        <f>'9'!B19</f>
        <v>0</v>
      </c>
      <c r="C21" s="453" t="str">
        <f>'29'!C21</f>
        <v>KWANGSAN</v>
      </c>
      <c r="D21" s="817">
        <v>653</v>
      </c>
      <c r="E21" s="817">
        <v>728</v>
      </c>
      <c r="F21" s="818">
        <f t="shared" si="0"/>
        <v>1381</v>
      </c>
      <c r="G21" s="817">
        <v>653</v>
      </c>
      <c r="H21" s="613">
        <f t="shared" si="1"/>
        <v>47.284576393917447</v>
      </c>
      <c r="I21" s="817">
        <v>728</v>
      </c>
      <c r="J21" s="613">
        <f t="shared" si="2"/>
        <v>52.715423606082545</v>
      </c>
      <c r="K21" s="817">
        <f t="shared" si="3"/>
        <v>1381</v>
      </c>
      <c r="L21" s="613">
        <f t="shared" si="4"/>
        <v>100</v>
      </c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</row>
    <row r="22" spans="1:26" ht="19.5" customHeight="1">
      <c r="A22" s="487">
        <v>12</v>
      </c>
      <c r="B22" s="503">
        <f>'9'!B20</f>
        <v>0</v>
      </c>
      <c r="C22" s="453" t="str">
        <f>'29'!C22</f>
        <v>JATIREJO</v>
      </c>
      <c r="D22" s="817">
        <v>562</v>
      </c>
      <c r="E22" s="817">
        <v>615</v>
      </c>
      <c r="F22" s="818">
        <f t="shared" si="0"/>
        <v>1177</v>
      </c>
      <c r="G22" s="817">
        <v>562</v>
      </c>
      <c r="H22" s="613">
        <f t="shared" si="1"/>
        <v>47.748513169073917</v>
      </c>
      <c r="I22" s="817">
        <v>615</v>
      </c>
      <c r="J22" s="613">
        <f t="shared" si="2"/>
        <v>52.251486830926083</v>
      </c>
      <c r="K22" s="817">
        <f t="shared" si="3"/>
        <v>1177</v>
      </c>
      <c r="L22" s="613">
        <f t="shared" si="4"/>
        <v>100</v>
      </c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</row>
    <row r="23" spans="1:26" ht="19.5" customHeight="1">
      <c r="A23" s="175"/>
      <c r="B23" s="203"/>
      <c r="C23" s="203"/>
      <c r="D23" s="226"/>
      <c r="E23" s="226"/>
      <c r="F23" s="226"/>
      <c r="G23" s="226"/>
      <c r="H23" s="294"/>
      <c r="I23" s="226"/>
      <c r="J23" s="294"/>
      <c r="K23" s="226"/>
      <c r="L23" s="294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</row>
    <row r="24" spans="1:26" ht="19.5" customHeight="1">
      <c r="A24" s="131" t="s">
        <v>591</v>
      </c>
      <c r="B24" s="131"/>
      <c r="C24" s="616"/>
      <c r="D24" s="237">
        <f t="shared" ref="D24:E24" si="5">SUM(D11:D23)</f>
        <v>6161</v>
      </c>
      <c r="E24" s="159">
        <f t="shared" si="5"/>
        <v>7052</v>
      </c>
      <c r="F24" s="159">
        <f>SUM(D24:E24)</f>
        <v>13213</v>
      </c>
      <c r="G24" s="159">
        <f>SUM(G11:G23)</f>
        <v>6161</v>
      </c>
      <c r="H24" s="303">
        <f>G24/F24*100</f>
        <v>46.628320593355028</v>
      </c>
      <c r="I24" s="159">
        <f>SUM(I11:I23)</f>
        <v>7052</v>
      </c>
      <c r="J24" s="303">
        <f>I24/F24*100</f>
        <v>53.371679406644965</v>
      </c>
      <c r="K24" s="159">
        <f>SUM(K11:K23)</f>
        <v>13213</v>
      </c>
      <c r="L24" s="303">
        <f>K24/F24*100</f>
        <v>100</v>
      </c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</row>
    <row r="25" spans="1:26" ht="19.5" customHeight="1">
      <c r="A25" s="102"/>
      <c r="B25" s="102"/>
      <c r="C25" s="199"/>
      <c r="D25" s="270"/>
      <c r="E25" s="270"/>
      <c r="F25" s="270"/>
      <c r="G25" s="270"/>
      <c r="H25" s="270"/>
      <c r="I25" s="270"/>
      <c r="J25" s="270"/>
      <c r="K25" s="270"/>
      <c r="L25" s="270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</row>
    <row r="26" spans="1:26" ht="19.5" customHeight="1">
      <c r="A26" s="137" t="s">
        <v>505</v>
      </c>
      <c r="B26" s="102"/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</row>
    <row r="27" spans="1:26" ht="19.5" customHeight="1">
      <c r="A27" s="102"/>
      <c r="B27" s="102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</row>
    <row r="28" spans="1:26" ht="19.5" customHeight="1">
      <c r="A28" s="102"/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</row>
    <row r="29" spans="1:26" ht="19.5" customHeight="1">
      <c r="A29" s="102"/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</row>
    <row r="30" spans="1:26" ht="19.5" customHeight="1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</row>
    <row r="31" spans="1:26" ht="19.5" customHeight="1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</row>
    <row r="32" spans="1:26" ht="19.5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</row>
    <row r="33" spans="1:26" ht="19.5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</row>
    <row r="34" spans="1:26" ht="19.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</row>
    <row r="35" spans="1:26" ht="19.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 spans="1:26" ht="19.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</row>
    <row r="37" spans="1:26" ht="12.7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</row>
    <row r="38" spans="1:26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</row>
    <row r="39" spans="1:26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</row>
    <row r="40" spans="1:26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</row>
    <row r="41" spans="1:26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</row>
    <row r="42" spans="1:26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</row>
    <row r="43" spans="1:26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 spans="1:26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</row>
    <row r="45" spans="1:26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 spans="1:26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 spans="1:26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26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 spans="1:26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spans="1:26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 spans="1:26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 spans="1:26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 spans="1:26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spans="1:26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 spans="1:26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 spans="1:26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 spans="1:26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spans="1:26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 spans="1:26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 spans="1:26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 spans="1:26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spans="1:26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 spans="1:26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 spans="1:26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 spans="1:26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spans="1:26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 spans="1:26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 spans="1:26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 spans="1:26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 spans="1:26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 spans="1:26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 spans="1:26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 spans="1:26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 spans="1:26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 spans="1:26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 spans="1:26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 spans="1:26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 spans="1:26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 spans="1:26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 spans="1:26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 spans="1:26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 spans="1:26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 spans="1:26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 spans="1:26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 spans="1:26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 spans="1:26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 spans="1:26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 spans="1:26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 spans="1:26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 spans="1:26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 spans="1:26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 spans="1:26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 spans="1:26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 spans="1:2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 spans="1:26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 spans="1:26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 spans="1:26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 spans="1:26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 spans="1:26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 spans="1:26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 spans="1:26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 spans="1:26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 spans="1:26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 spans="1:26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 spans="1:26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 spans="1:26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 spans="1:26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 spans="1:26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 spans="1:26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 spans="1:26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 spans="1:26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 spans="1:26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 spans="1:26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 spans="1:26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 spans="1:26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 spans="1:26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 spans="1:26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 spans="1:26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 spans="1:26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 spans="1:26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 spans="1:26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 spans="1:26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 spans="1:26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 spans="1:26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 spans="1:26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 spans="1:26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 spans="1:26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 spans="1:26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 spans="1:26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 spans="1:26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 spans="1:26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 spans="1:26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 spans="1:26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 spans="1:26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 spans="1:26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 spans="1:26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 spans="1:26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 spans="1:26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 spans="1:26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 spans="1:26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 spans="1:26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 spans="1:26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 spans="1:26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 spans="1:26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 spans="1:26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 spans="1:26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 spans="1:26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 spans="1:26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 spans="1:26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 spans="1:26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 spans="1:26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 spans="1:26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 spans="1:26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 spans="1:26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 spans="1:26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 spans="1:26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 spans="1:26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 spans="1:26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 spans="1:26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 spans="1:26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 spans="1:26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 spans="1:26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 spans="1:26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 spans="1:26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 spans="1:26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 spans="1:26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 spans="1:26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 spans="1:26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 spans="1:26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 spans="1:26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 spans="1:26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 spans="1:26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 spans="1:26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 spans="1:26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 spans="1:26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 spans="1:26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 spans="1:26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 spans="1:26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 spans="1:26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 spans="1:26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 spans="1:26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 spans="1:26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 spans="1:26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 spans="1:26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 spans="1:26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 spans="1:26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 spans="1:26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 spans="1:26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 spans="1:26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 spans="1:26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 spans="1:26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 spans="1:26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 spans="1:26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 spans="1:26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 spans="1:26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 spans="1:26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 spans="1:26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 spans="1:26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 spans="1:26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 spans="1:26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 spans="1:26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 spans="1:26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 spans="1:26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 spans="1:26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 spans="1:26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 spans="1:26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 spans="1:26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 spans="1:26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 spans="1:26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 spans="1:26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 spans="1:26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 spans="1:26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 spans="1:26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 spans="1:26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 spans="1:26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 spans="1:26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</row>
    <row r="222" spans="1:26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</row>
    <row r="223" spans="1:26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</row>
    <row r="224" spans="1:26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</row>
    <row r="225" spans="1:26" ht="15.75" customHeight="1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</row>
    <row r="226" spans="1:26" ht="15.75" customHeight="1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</row>
    <row r="227" spans="1:26" ht="15.75" customHeight="1"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</row>
    <row r="228" spans="1:26" ht="15.75" customHeight="1"/>
    <row r="229" spans="1:26" ht="15.75" customHeight="1"/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I8:J8"/>
    <mergeCell ref="K8:L8"/>
    <mergeCell ref="A3:L3"/>
    <mergeCell ref="A7:A9"/>
    <mergeCell ref="B7:B9"/>
    <mergeCell ref="C7:C9"/>
    <mergeCell ref="D7:F8"/>
    <mergeCell ref="G7:L7"/>
    <mergeCell ref="G8:H8"/>
  </mergeCells>
  <printOptions horizontalCentered="1"/>
  <pageMargins left="1.48" right="0.9" top="1.1499999999999999" bottom="0.9" header="0" footer="0"/>
  <pageSetup paperSize="9" orientation="landscape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1000"/>
  <sheetViews>
    <sheetView workbookViewId="0">
      <selection activeCell="A3" sqref="A3:F3"/>
    </sheetView>
  </sheetViews>
  <sheetFormatPr defaultColWidth="14.42578125" defaultRowHeight="15" customHeight="1"/>
  <cols>
    <col min="1" max="1" width="5.7109375" customWidth="1"/>
    <col min="2" max="6" width="25.7109375" customWidth="1"/>
    <col min="7" max="26" width="9.28515625" customWidth="1"/>
  </cols>
  <sheetData>
    <row r="1" spans="1:26" ht="15.75">
      <c r="A1" s="100" t="s">
        <v>1281</v>
      </c>
      <c r="B1" s="199"/>
      <c r="C1" s="211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>
      <c r="A2" s="199" t="s">
        <v>400</v>
      </c>
      <c r="B2" s="199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5.75">
      <c r="A3" s="963" t="s">
        <v>1282</v>
      </c>
      <c r="B3" s="953"/>
      <c r="C3" s="953"/>
      <c r="D3" s="953"/>
      <c r="E3" s="953"/>
      <c r="F3" s="953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15.75">
      <c r="A4" s="101"/>
      <c r="B4" s="139"/>
      <c r="C4" s="139" t="str">
        <f>'1'!$E$5</f>
        <v>KABUPATEN/KOTA</v>
      </c>
      <c r="D4" s="105" t="str">
        <f>'1'!$F$5</f>
        <v>KARANGANYAR</v>
      </c>
      <c r="E4" s="101"/>
      <c r="F4" s="101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5.75">
      <c r="A5" s="101"/>
      <c r="B5" s="139"/>
      <c r="C5" s="139" t="str">
        <f>'1'!$E$6</f>
        <v>TAHUN</v>
      </c>
      <c r="D5" s="105">
        <f>'1'!$F$6</f>
        <v>2023</v>
      </c>
      <c r="E5" s="101"/>
      <c r="F5" s="101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>
      <c r="A6" s="102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47.25" customHeight="1">
      <c r="A7" s="986" t="s">
        <v>4</v>
      </c>
      <c r="B7" s="986" t="s">
        <v>498</v>
      </c>
      <c r="C7" s="986" t="str">
        <f>'12'!C7</f>
        <v>DESA</v>
      </c>
      <c r="D7" s="975" t="s">
        <v>1283</v>
      </c>
      <c r="E7" s="976" t="s">
        <v>1284</v>
      </c>
      <c r="F7" s="978"/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32.25" customHeight="1">
      <c r="A8" s="965"/>
      <c r="B8" s="965"/>
      <c r="C8" s="955"/>
      <c r="D8" s="955"/>
      <c r="E8" s="141" t="s">
        <v>326</v>
      </c>
      <c r="F8" s="141" t="s">
        <v>30</v>
      </c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>
      <c r="A9" s="115">
        <v>1</v>
      </c>
      <c r="B9" s="142">
        <v>2</v>
      </c>
      <c r="C9" s="142">
        <v>3</v>
      </c>
      <c r="D9" s="115">
        <v>4</v>
      </c>
      <c r="E9" s="115">
        <v>5</v>
      </c>
      <c r="F9" s="142">
        <v>6</v>
      </c>
      <c r="G9" s="264"/>
      <c r="H9" s="119"/>
      <c r="I9" s="119"/>
      <c r="J9" s="119"/>
      <c r="K9" s="119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</row>
    <row r="10" spans="1:26" ht="19.5" customHeight="1">
      <c r="A10" s="487">
        <v>1</v>
      </c>
      <c r="B10" s="416" t="str">
        <f>'9'!B9</f>
        <v>JUMAPOLO</v>
      </c>
      <c r="C10" s="453" t="str">
        <f>'29'!C11</f>
        <v>PASEBAN</v>
      </c>
      <c r="D10" s="145">
        <v>57</v>
      </c>
      <c r="E10" s="145">
        <f t="shared" ref="E10:E21" si="0">D10</f>
        <v>57</v>
      </c>
      <c r="F10" s="403">
        <f t="shared" ref="F10:F21" si="1">E10/D10*100</f>
        <v>100</v>
      </c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</row>
    <row r="11" spans="1:26" ht="19.5" customHeight="1">
      <c r="A11" s="487">
        <v>2</v>
      </c>
      <c r="B11" s="416"/>
      <c r="C11" s="453" t="str">
        <f>'29'!C12</f>
        <v>LEMAHBANG</v>
      </c>
      <c r="D11" s="145">
        <v>62</v>
      </c>
      <c r="E11" s="145">
        <f t="shared" si="0"/>
        <v>62</v>
      </c>
      <c r="F11" s="403">
        <f t="shared" si="1"/>
        <v>100</v>
      </c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spans="1:26" ht="19.5" customHeight="1">
      <c r="A12" s="487">
        <v>3</v>
      </c>
      <c r="B12" s="416"/>
      <c r="C12" s="453" t="str">
        <f>'29'!C13</f>
        <v>KARANGBANGUN</v>
      </c>
      <c r="D12" s="145">
        <v>58</v>
      </c>
      <c r="E12" s="145">
        <f t="shared" si="0"/>
        <v>58</v>
      </c>
      <c r="F12" s="403">
        <f t="shared" si="1"/>
        <v>100</v>
      </c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 ht="19.5" customHeight="1">
      <c r="A13" s="487">
        <v>4</v>
      </c>
      <c r="B13" s="416"/>
      <c r="C13" s="453" t="str">
        <f>'29'!C14</f>
        <v>PLOSO</v>
      </c>
      <c r="D13" s="610">
        <v>75</v>
      </c>
      <c r="E13" s="612">
        <f t="shared" si="0"/>
        <v>75</v>
      </c>
      <c r="F13" s="403">
        <f t="shared" si="1"/>
        <v>100</v>
      </c>
      <c r="G13" s="102"/>
      <c r="H13" s="102"/>
      <c r="I13" s="102"/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</row>
    <row r="14" spans="1:26" ht="19.5" customHeight="1">
      <c r="A14" s="487">
        <v>5</v>
      </c>
      <c r="B14" s="416"/>
      <c r="C14" s="453" t="str">
        <f>'29'!C15</f>
        <v>GIRIWONDO</v>
      </c>
      <c r="D14" s="610">
        <v>61</v>
      </c>
      <c r="E14" s="612">
        <f t="shared" si="0"/>
        <v>61</v>
      </c>
      <c r="F14" s="403">
        <f t="shared" si="1"/>
        <v>100</v>
      </c>
      <c r="G14" s="102"/>
      <c r="H14" s="102"/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</row>
    <row r="15" spans="1:26" ht="19.5" customHeight="1">
      <c r="A15" s="487">
        <v>6</v>
      </c>
      <c r="B15" s="416"/>
      <c r="C15" s="453" t="str">
        <f>'29'!C16</f>
        <v>KADIPIRO</v>
      </c>
      <c r="D15" s="610">
        <v>64</v>
      </c>
      <c r="E15" s="612">
        <f t="shared" si="0"/>
        <v>64</v>
      </c>
      <c r="F15" s="403">
        <f t="shared" si="1"/>
        <v>100</v>
      </c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</row>
    <row r="16" spans="1:26" ht="19.5" customHeight="1">
      <c r="A16" s="487">
        <v>7</v>
      </c>
      <c r="B16" s="416"/>
      <c r="C16" s="453" t="str">
        <f>'29'!C17</f>
        <v>JUMANTORO</v>
      </c>
      <c r="D16" s="610">
        <v>75</v>
      </c>
      <c r="E16" s="612">
        <f t="shared" si="0"/>
        <v>75</v>
      </c>
      <c r="F16" s="403">
        <f t="shared" si="1"/>
        <v>100</v>
      </c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</row>
    <row r="17" spans="1:26" ht="19.5" customHeight="1">
      <c r="A17" s="487">
        <v>8</v>
      </c>
      <c r="B17" s="416"/>
      <c r="C17" s="453" t="str">
        <f>'29'!C18</f>
        <v>KEDAWUNG</v>
      </c>
      <c r="D17" s="610">
        <v>61</v>
      </c>
      <c r="E17" s="612">
        <f t="shared" si="0"/>
        <v>61</v>
      </c>
      <c r="F17" s="403">
        <f t="shared" si="1"/>
        <v>100</v>
      </c>
      <c r="G17" s="102"/>
      <c r="H17" s="102"/>
      <c r="I17" s="102"/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</row>
    <row r="18" spans="1:26" ht="19.5" customHeight="1">
      <c r="A18" s="487">
        <v>9</v>
      </c>
      <c r="B18" s="416"/>
      <c r="C18" s="453" t="str">
        <f>'29'!C19</f>
        <v>BAKALAN</v>
      </c>
      <c r="D18" s="145">
        <v>63</v>
      </c>
      <c r="E18" s="145">
        <f t="shared" si="0"/>
        <v>63</v>
      </c>
      <c r="F18" s="403">
        <f t="shared" si="1"/>
        <v>100</v>
      </c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</row>
    <row r="19" spans="1:26" ht="19.5" customHeight="1">
      <c r="A19" s="487">
        <v>10</v>
      </c>
      <c r="B19" s="416"/>
      <c r="C19" s="453" t="str">
        <f>'29'!C20</f>
        <v>JUMAPOLO</v>
      </c>
      <c r="D19" s="322">
        <v>139</v>
      </c>
      <c r="E19" s="612">
        <f t="shared" si="0"/>
        <v>139</v>
      </c>
      <c r="F19" s="403">
        <f t="shared" si="1"/>
        <v>100</v>
      </c>
      <c r="G19" s="102"/>
      <c r="H19" s="102"/>
      <c r="I19" s="102"/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</row>
    <row r="20" spans="1:26" ht="19.5" customHeight="1">
      <c r="A20" s="487">
        <v>11</v>
      </c>
      <c r="B20" s="416"/>
      <c r="C20" s="453" t="str">
        <f>'29'!C21</f>
        <v>KWANGSAN</v>
      </c>
      <c r="D20" s="145">
        <v>98</v>
      </c>
      <c r="E20" s="145">
        <f t="shared" si="0"/>
        <v>98</v>
      </c>
      <c r="F20" s="403">
        <f t="shared" si="1"/>
        <v>100</v>
      </c>
      <c r="G20" s="102"/>
      <c r="H20" s="102"/>
      <c r="I20" s="102"/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</row>
    <row r="21" spans="1:26" ht="19.5" customHeight="1">
      <c r="A21" s="487">
        <v>12</v>
      </c>
      <c r="B21" s="503"/>
      <c r="C21" s="453" t="str">
        <f>'29'!C22</f>
        <v>JATIREJO</v>
      </c>
      <c r="D21" s="145">
        <v>73</v>
      </c>
      <c r="E21" s="145">
        <f t="shared" si="0"/>
        <v>73</v>
      </c>
      <c r="F21" s="403">
        <f t="shared" si="1"/>
        <v>100</v>
      </c>
      <c r="G21" s="102"/>
      <c r="H21" s="102"/>
      <c r="I21" s="102"/>
      <c r="J21" s="102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</row>
    <row r="22" spans="1:26" ht="19.5" customHeight="1">
      <c r="A22" s="175"/>
      <c r="B22" s="203"/>
      <c r="C22" s="203"/>
      <c r="D22" s="293"/>
      <c r="E22" s="293"/>
      <c r="F22" s="294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</row>
    <row r="23" spans="1:26" ht="19.5" customHeight="1">
      <c r="A23" s="131" t="s">
        <v>591</v>
      </c>
      <c r="B23" s="131"/>
      <c r="C23" s="616"/>
      <c r="D23" s="262">
        <f t="shared" ref="D23:E23" si="2">SUM(D10:D22)</f>
        <v>886</v>
      </c>
      <c r="E23" s="479">
        <f t="shared" si="2"/>
        <v>886</v>
      </c>
      <c r="F23" s="303">
        <f>E23/D23*100</f>
        <v>100</v>
      </c>
      <c r="G23" s="102"/>
      <c r="H23" s="102"/>
      <c r="I23" s="102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</row>
    <row r="24" spans="1:26" ht="19.5" customHeight="1">
      <c r="A24" s="102"/>
      <c r="B24" s="102"/>
      <c r="C24" s="199"/>
      <c r="D24" s="270"/>
      <c r="E24" s="270"/>
      <c r="F24" s="270"/>
      <c r="G24" s="102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</row>
    <row r="25" spans="1:26" ht="19.5" customHeight="1">
      <c r="A25" s="137" t="s">
        <v>505</v>
      </c>
      <c r="B25" s="102"/>
      <c r="C25" s="102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</row>
    <row r="26" spans="1:26" ht="19.5" customHeight="1">
      <c r="A26" s="102"/>
      <c r="B26" s="102"/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</row>
    <row r="27" spans="1:26" ht="19.5" customHeight="1">
      <c r="A27" s="102"/>
      <c r="B27" s="102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</row>
    <row r="28" spans="1:26" ht="19.5" customHeight="1">
      <c r="A28" s="102"/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</row>
    <row r="29" spans="1:26" ht="19.5" customHeight="1">
      <c r="A29" s="102"/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</row>
    <row r="30" spans="1:26" ht="19.5" customHeight="1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</row>
    <row r="31" spans="1:26" ht="19.5" customHeight="1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</row>
    <row r="32" spans="1:26" ht="19.5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</row>
    <row r="33" spans="1:26" ht="19.5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</row>
    <row r="34" spans="1:26" ht="19.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</row>
    <row r="35" spans="1:26" ht="28.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 spans="1:26" ht="12.7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</row>
    <row r="37" spans="1:26" ht="15.7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</row>
    <row r="38" spans="1:26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</row>
    <row r="39" spans="1:26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</row>
    <row r="40" spans="1:26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</row>
    <row r="41" spans="1:26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</row>
    <row r="42" spans="1:26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</row>
    <row r="43" spans="1:26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 spans="1:26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</row>
    <row r="45" spans="1:26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 spans="1:26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 spans="1:26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26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 spans="1:26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spans="1:26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 spans="1:26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 spans="1:26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 spans="1:26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spans="1:26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 spans="1:26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 spans="1:26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 spans="1:26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spans="1:26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 spans="1:26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 spans="1:26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 spans="1:26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spans="1:26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 spans="1:26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 spans="1:26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 spans="1:26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spans="1:26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 spans="1:26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 spans="1:26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 spans="1:26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 spans="1:26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 spans="1:26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 spans="1:26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 spans="1:26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 spans="1:26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 spans="1:26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 spans="1:26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 spans="1:26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 spans="1:26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 spans="1:26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 spans="1:26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 spans="1:26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 spans="1:26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 spans="1:26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 spans="1:26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 spans="1:26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 spans="1:26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 spans="1:26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 spans="1:26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 spans="1:26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 spans="1:26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 spans="1:26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 spans="1:26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 spans="1:26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 spans="1:2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 spans="1:26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 spans="1:26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 spans="1:26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 spans="1:26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 spans="1:26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 spans="1:26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 spans="1:26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 spans="1:26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 spans="1:26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 spans="1:26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 spans="1:26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 spans="1:26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 spans="1:26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 spans="1:26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 spans="1:26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 spans="1:26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 spans="1:26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 spans="1:26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 spans="1:26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 spans="1:26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 spans="1:26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 spans="1:26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 spans="1:26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 spans="1:26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 spans="1:26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 spans="1:26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 spans="1:26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 spans="1:26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 spans="1:26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 spans="1:26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 spans="1:26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 spans="1:26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 spans="1:26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 spans="1:26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 spans="1:26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 spans="1:26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 spans="1:26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 spans="1:26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 spans="1:26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 spans="1:26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 spans="1:26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 spans="1:26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 spans="1:26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 spans="1:26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 spans="1:26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 spans="1:26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 spans="1:26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 spans="1:26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 spans="1:26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 spans="1:26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 spans="1:26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 spans="1:26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 spans="1:26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 spans="1:26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 spans="1:26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 spans="1:26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 spans="1:26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 spans="1:26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 spans="1:26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 spans="1:26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 spans="1:26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 spans="1:26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 spans="1:26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 spans="1:26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 spans="1:26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 spans="1:26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 spans="1:26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 spans="1:26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 spans="1:26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 spans="1:26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 spans="1:26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 spans="1:26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 spans="1:26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 spans="1:26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 spans="1:26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 spans="1:26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 spans="1:26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 spans="1:26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 spans="1:26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 spans="1:26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 spans="1:26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 spans="1:26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 spans="1:26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 spans="1:26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 spans="1:26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 spans="1:26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 spans="1:26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 spans="1:26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 spans="1:26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 spans="1:26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 spans="1:26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 spans="1:26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 spans="1:26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 spans="1:26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 spans="1:26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 spans="1:26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 spans="1:26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 spans="1:26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 spans="1:26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 spans="1:26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 spans="1:26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 spans="1:26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 spans="1:26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 spans="1:26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 spans="1:26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 spans="1:26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 spans="1:26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 spans="1:26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 spans="1:26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 spans="1:26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 spans="1:26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 spans="1:26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 spans="1:26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 spans="1:26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 spans="1:26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 spans="1:26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 spans="1:26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 spans="1:26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 spans="1:26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 spans="1:26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 spans="1:26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 spans="1:26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</row>
    <row r="222" spans="1:26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</row>
    <row r="223" spans="1:26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</row>
    <row r="224" spans="1:26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</row>
    <row r="225" spans="1:26" ht="15.75" customHeight="1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</row>
    <row r="226" spans="1:26" ht="15.75" customHeight="1"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</row>
    <row r="227" spans="1:26" ht="15.75" customHeight="1"/>
    <row r="228" spans="1:26" ht="15.75" customHeight="1"/>
    <row r="229" spans="1:26" ht="15.75" customHeight="1"/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A3:F3"/>
    <mergeCell ref="A7:A8"/>
    <mergeCell ref="B7:B8"/>
    <mergeCell ref="C7:C8"/>
    <mergeCell ref="D7:D8"/>
    <mergeCell ref="E7:F7"/>
  </mergeCells>
  <printOptions horizontalCentered="1"/>
  <pageMargins left="1.48" right="0.9" top="1.1499999999999999" bottom="0.9" header="0" footer="0"/>
  <pageSetup paperSize="9" orientation="landscape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AA1000"/>
  <sheetViews>
    <sheetView zoomScale="59" zoomScaleNormal="59" workbookViewId="0">
      <selection activeCell="K31" sqref="K31"/>
    </sheetView>
  </sheetViews>
  <sheetFormatPr defaultColWidth="14.42578125" defaultRowHeight="15" customHeight="1"/>
  <cols>
    <col min="1" max="1" width="5.7109375" customWidth="1"/>
    <col min="2" max="2" width="22.5703125" customWidth="1"/>
    <col min="3" max="3" width="23.42578125" customWidth="1"/>
    <col min="4" max="4" width="24.5703125" customWidth="1"/>
    <col min="5" max="5" width="16.7109375" customWidth="1"/>
    <col min="6" max="12" width="15.7109375" customWidth="1"/>
    <col min="13" max="13" width="20.28515625" customWidth="1"/>
    <col min="14" max="23" width="15.7109375" customWidth="1"/>
    <col min="24" max="27" width="9.28515625" customWidth="1"/>
  </cols>
  <sheetData>
    <row r="1" spans="1:27" ht="15.75">
      <c r="A1" s="100" t="s">
        <v>1285</v>
      </c>
      <c r="B1" s="199"/>
      <c r="C1" s="211"/>
      <c r="D1" s="211"/>
      <c r="E1" s="211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</row>
    <row r="2" spans="1:27">
      <c r="A2" s="199" t="s">
        <v>400</v>
      </c>
      <c r="B2" s="199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</row>
    <row r="3" spans="1:27" ht="15.75">
      <c r="A3" s="963" t="s">
        <v>1286</v>
      </c>
      <c r="B3" s="953"/>
      <c r="C3" s="953"/>
      <c r="D3" s="953"/>
      <c r="E3" s="953"/>
      <c r="F3" s="953"/>
      <c r="G3" s="953"/>
      <c r="H3" s="953"/>
      <c r="I3" s="953"/>
      <c r="J3" s="953"/>
      <c r="K3" s="953"/>
      <c r="L3" s="953"/>
      <c r="M3" s="953"/>
      <c r="N3" s="953"/>
      <c r="O3" s="953"/>
      <c r="P3" s="953"/>
      <c r="Q3" s="953"/>
      <c r="R3" s="953"/>
      <c r="S3" s="953"/>
      <c r="T3" s="953"/>
      <c r="U3" s="953"/>
      <c r="V3" s="953"/>
      <c r="W3" s="953"/>
      <c r="X3" s="102"/>
      <c r="Y3" s="102"/>
      <c r="Z3" s="102"/>
      <c r="AA3" s="102"/>
    </row>
    <row r="4" spans="1:27" ht="15.75">
      <c r="A4" s="963" t="s">
        <v>1287</v>
      </c>
      <c r="B4" s="953"/>
      <c r="C4" s="953"/>
      <c r="D4" s="953"/>
      <c r="E4" s="953"/>
      <c r="F4" s="953"/>
      <c r="G4" s="953"/>
      <c r="H4" s="953"/>
      <c r="I4" s="953"/>
      <c r="J4" s="953"/>
      <c r="K4" s="953"/>
      <c r="L4" s="953"/>
      <c r="M4" s="953"/>
      <c r="N4" s="953"/>
      <c r="O4" s="953"/>
      <c r="P4" s="953"/>
      <c r="Q4" s="953"/>
      <c r="R4" s="953"/>
      <c r="S4" s="953"/>
      <c r="T4" s="953"/>
      <c r="U4" s="953"/>
      <c r="V4" s="953"/>
      <c r="W4" s="953"/>
      <c r="X4" s="102"/>
      <c r="Y4" s="102"/>
      <c r="Z4" s="102"/>
      <c r="AA4" s="102"/>
    </row>
    <row r="5" spans="1:27" ht="15.75">
      <c r="A5" s="101"/>
      <c r="B5" s="139"/>
      <c r="C5" s="101"/>
      <c r="D5" s="101"/>
      <c r="E5" s="101"/>
      <c r="F5" s="101"/>
      <c r="G5" s="101"/>
      <c r="H5" s="101"/>
      <c r="I5" s="101"/>
      <c r="J5" s="101"/>
      <c r="K5" s="139" t="str">
        <f>'1'!$E$5</f>
        <v>KABUPATEN/KOTA</v>
      </c>
      <c r="L5" s="105" t="str">
        <f>'1'!$F$5</f>
        <v>KARANGANYAR</v>
      </c>
      <c r="M5" s="101"/>
      <c r="N5" s="101"/>
      <c r="O5" s="101"/>
      <c r="P5" s="101"/>
      <c r="Q5" s="101"/>
      <c r="R5" s="103"/>
      <c r="S5" s="103"/>
      <c r="T5" s="103"/>
      <c r="U5" s="103"/>
      <c r="V5" s="103"/>
      <c r="W5" s="103"/>
      <c r="X5" s="102"/>
      <c r="Y5" s="102"/>
      <c r="Z5" s="102"/>
      <c r="AA5" s="102"/>
    </row>
    <row r="6" spans="1:27" ht="15.75">
      <c r="A6" s="101"/>
      <c r="B6" s="139"/>
      <c r="C6" s="139"/>
      <c r="D6" s="139"/>
      <c r="E6" s="101"/>
      <c r="F6" s="101"/>
      <c r="G6" s="101"/>
      <c r="H6" s="101"/>
      <c r="I6" s="101"/>
      <c r="J6" s="101"/>
      <c r="K6" s="139" t="str">
        <f>'1'!$E$6</f>
        <v>TAHUN</v>
      </c>
      <c r="L6" s="105">
        <f>'1'!$F$6</f>
        <v>2023</v>
      </c>
      <c r="M6" s="101"/>
      <c r="N6" s="101"/>
      <c r="O6" s="101"/>
      <c r="P6" s="101"/>
      <c r="Q6" s="101"/>
      <c r="R6" s="103"/>
      <c r="S6" s="103"/>
      <c r="T6" s="103"/>
      <c r="U6" s="103"/>
      <c r="V6" s="103"/>
      <c r="W6" s="103"/>
      <c r="X6" s="102"/>
      <c r="Y6" s="102"/>
      <c r="Z6" s="102"/>
      <c r="AA6" s="102"/>
    </row>
    <row r="7" spans="1:27">
      <c r="A7" s="106"/>
      <c r="B7" s="106"/>
      <c r="C7" s="106"/>
      <c r="D7" s="106"/>
      <c r="E7" s="106"/>
      <c r="F7" s="106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2"/>
      <c r="Y7" s="102"/>
      <c r="Z7" s="102"/>
      <c r="AA7" s="102"/>
    </row>
    <row r="8" spans="1:27" ht="49.5" customHeight="1">
      <c r="A8" s="964" t="s">
        <v>4</v>
      </c>
      <c r="B8" s="964" t="s">
        <v>498</v>
      </c>
      <c r="C8" s="964" t="str">
        <f>'12'!C7</f>
        <v>DESA</v>
      </c>
      <c r="D8" s="975" t="s">
        <v>1288</v>
      </c>
      <c r="E8" s="1006" t="s">
        <v>1289</v>
      </c>
      <c r="F8" s="976" t="s">
        <v>1290</v>
      </c>
      <c r="G8" s="978"/>
      <c r="H8" s="976" t="s">
        <v>1291</v>
      </c>
      <c r="I8" s="978"/>
      <c r="J8" s="988" t="s">
        <v>1292</v>
      </c>
      <c r="K8" s="978"/>
      <c r="L8" s="976" t="s">
        <v>1293</v>
      </c>
      <c r="M8" s="978"/>
      <c r="N8" s="988" t="s">
        <v>1294</v>
      </c>
      <c r="O8" s="978"/>
      <c r="P8" s="976" t="s">
        <v>1295</v>
      </c>
      <c r="Q8" s="978"/>
      <c r="R8" s="976" t="s">
        <v>1296</v>
      </c>
      <c r="S8" s="978"/>
      <c r="T8" s="976" t="s">
        <v>1297</v>
      </c>
      <c r="U8" s="978"/>
      <c r="V8" s="976" t="s">
        <v>1298</v>
      </c>
      <c r="W8" s="978"/>
      <c r="X8" s="102"/>
      <c r="Y8" s="102"/>
      <c r="Z8" s="102"/>
      <c r="AA8" s="102"/>
    </row>
    <row r="9" spans="1:27" ht="15.75">
      <c r="A9" s="965"/>
      <c r="B9" s="965"/>
      <c r="C9" s="965"/>
      <c r="D9" s="955"/>
      <c r="E9" s="965"/>
      <c r="F9" s="201" t="s">
        <v>326</v>
      </c>
      <c r="G9" s="201" t="s">
        <v>30</v>
      </c>
      <c r="H9" s="201" t="s">
        <v>326</v>
      </c>
      <c r="I9" s="201" t="s">
        <v>30</v>
      </c>
      <c r="J9" s="201" t="s">
        <v>326</v>
      </c>
      <c r="K9" s="201" t="s">
        <v>30</v>
      </c>
      <c r="L9" s="201" t="s">
        <v>326</v>
      </c>
      <c r="M9" s="201" t="s">
        <v>30</v>
      </c>
      <c r="N9" s="201" t="s">
        <v>326</v>
      </c>
      <c r="O9" s="201" t="s">
        <v>30</v>
      </c>
      <c r="P9" s="201" t="s">
        <v>326</v>
      </c>
      <c r="Q9" s="201" t="s">
        <v>30</v>
      </c>
      <c r="R9" s="201" t="s">
        <v>326</v>
      </c>
      <c r="S9" s="201" t="s">
        <v>30</v>
      </c>
      <c r="T9" s="201" t="s">
        <v>326</v>
      </c>
      <c r="U9" s="201" t="s">
        <v>30</v>
      </c>
      <c r="V9" s="201" t="s">
        <v>326</v>
      </c>
      <c r="W9" s="201" t="s">
        <v>30</v>
      </c>
      <c r="X9" s="102"/>
      <c r="Y9" s="102"/>
      <c r="Z9" s="102"/>
      <c r="AA9" s="102"/>
    </row>
    <row r="10" spans="1:27">
      <c r="A10" s="115">
        <v>1</v>
      </c>
      <c r="B10" s="142">
        <v>2</v>
      </c>
      <c r="C10" s="142">
        <v>3</v>
      </c>
      <c r="D10" s="115">
        <v>4</v>
      </c>
      <c r="E10" s="115">
        <v>5</v>
      </c>
      <c r="F10" s="115">
        <v>6</v>
      </c>
      <c r="G10" s="115">
        <v>7</v>
      </c>
      <c r="H10" s="115">
        <v>8</v>
      </c>
      <c r="I10" s="115">
        <v>9</v>
      </c>
      <c r="J10" s="115">
        <v>10</v>
      </c>
      <c r="K10" s="115">
        <v>11</v>
      </c>
      <c r="L10" s="115">
        <v>12</v>
      </c>
      <c r="M10" s="115">
        <v>13</v>
      </c>
      <c r="N10" s="115">
        <v>14</v>
      </c>
      <c r="O10" s="115">
        <v>15</v>
      </c>
      <c r="P10" s="115">
        <v>16</v>
      </c>
      <c r="Q10" s="115">
        <v>17</v>
      </c>
      <c r="R10" s="115">
        <v>18</v>
      </c>
      <c r="S10" s="115">
        <v>19</v>
      </c>
      <c r="T10" s="115">
        <v>20</v>
      </c>
      <c r="U10" s="115">
        <v>21</v>
      </c>
      <c r="V10" s="115">
        <v>22</v>
      </c>
      <c r="W10" s="115">
        <v>23</v>
      </c>
      <c r="X10" s="264"/>
      <c r="Y10" s="264"/>
      <c r="Z10" s="264"/>
      <c r="AA10" s="264"/>
    </row>
    <row r="11" spans="1:27" ht="15.75">
      <c r="A11" s="487">
        <v>1</v>
      </c>
      <c r="B11" s="416" t="str">
        <f>'9'!B9</f>
        <v>JUMAPOLO</v>
      </c>
      <c r="C11" s="453" t="str">
        <f>'29'!C11</f>
        <v>PASEBAN</v>
      </c>
      <c r="D11" s="527" t="s">
        <v>1299</v>
      </c>
      <c r="E11" s="819">
        <v>90</v>
      </c>
      <c r="F11" s="610">
        <v>9</v>
      </c>
      <c r="G11" s="613">
        <f t="shared" ref="G11:G22" si="0">F11/E11*100</f>
        <v>10</v>
      </c>
      <c r="H11" s="820">
        <v>9</v>
      </c>
      <c r="I11" s="613">
        <f t="shared" ref="I11:I22" si="1">H11/E11*100</f>
        <v>10</v>
      </c>
      <c r="J11" s="821">
        <v>0</v>
      </c>
      <c r="K11" s="613">
        <f t="shared" ref="K11:K15" si="2">J11/F11*100</f>
        <v>0</v>
      </c>
      <c r="L11" s="821">
        <v>0</v>
      </c>
      <c r="M11" s="613" t="e">
        <f t="shared" ref="M11:M15" si="3">L11/$D11*100</f>
        <v>#VALUE!</v>
      </c>
      <c r="N11" s="821">
        <v>0</v>
      </c>
      <c r="O11" s="613">
        <f t="shared" ref="O11:O15" si="4">N11/$H11*100</f>
        <v>0</v>
      </c>
      <c r="P11" s="821">
        <v>0</v>
      </c>
      <c r="Q11" s="613">
        <f t="shared" ref="Q11:Q15" si="5">P11/($H11-$L11+$J11)*100</f>
        <v>0</v>
      </c>
      <c r="R11" s="821">
        <v>0</v>
      </c>
      <c r="S11" s="613">
        <f t="shared" ref="S11:S15" si="6">R11/H11*100</f>
        <v>0</v>
      </c>
      <c r="T11" s="821">
        <v>0</v>
      </c>
      <c r="U11" s="613">
        <f t="shared" ref="U11:U15" si="7">T11/$F11*100</f>
        <v>0</v>
      </c>
      <c r="V11" s="821">
        <v>0</v>
      </c>
      <c r="W11" s="613" t="e">
        <f t="shared" ref="W11:W22" si="8">V11/($P11+$R11)*100</f>
        <v>#DIV/0!</v>
      </c>
      <c r="X11" s="102"/>
      <c r="Y11" s="102"/>
      <c r="Z11" s="102"/>
      <c r="AA11" s="102"/>
    </row>
    <row r="12" spans="1:27" ht="15.75">
      <c r="A12" s="487">
        <v>2</v>
      </c>
      <c r="B12" s="416">
        <f>'9'!B10</f>
        <v>0</v>
      </c>
      <c r="C12" s="453" t="str">
        <f>'29'!C12</f>
        <v>LEMAHBANG</v>
      </c>
      <c r="D12" s="822"/>
      <c r="E12" s="819">
        <v>106</v>
      </c>
      <c r="F12" s="610">
        <v>5</v>
      </c>
      <c r="G12" s="613">
        <f t="shared" si="0"/>
        <v>4.716981132075472</v>
      </c>
      <c r="H12" s="820">
        <v>5</v>
      </c>
      <c r="I12" s="613">
        <f t="shared" si="1"/>
        <v>4.716981132075472</v>
      </c>
      <c r="J12" s="821">
        <v>0</v>
      </c>
      <c r="K12" s="613">
        <f t="shared" si="2"/>
        <v>0</v>
      </c>
      <c r="L12" s="821">
        <v>0</v>
      </c>
      <c r="M12" s="613" t="e">
        <f t="shared" si="3"/>
        <v>#DIV/0!</v>
      </c>
      <c r="N12" s="821">
        <v>0</v>
      </c>
      <c r="O12" s="613">
        <f t="shared" si="4"/>
        <v>0</v>
      </c>
      <c r="P12" s="821">
        <v>0</v>
      </c>
      <c r="Q12" s="613">
        <f t="shared" si="5"/>
        <v>0</v>
      </c>
      <c r="R12" s="821">
        <v>0</v>
      </c>
      <c r="S12" s="613">
        <f t="shared" si="6"/>
        <v>0</v>
      </c>
      <c r="T12" s="821">
        <v>0</v>
      </c>
      <c r="U12" s="613">
        <f t="shared" si="7"/>
        <v>0</v>
      </c>
      <c r="V12" s="821">
        <v>0</v>
      </c>
      <c r="W12" s="613" t="e">
        <f t="shared" si="8"/>
        <v>#DIV/0!</v>
      </c>
      <c r="X12" s="102"/>
      <c r="Y12" s="102"/>
      <c r="Z12" s="102"/>
      <c r="AA12" s="102"/>
    </row>
    <row r="13" spans="1:27" ht="15.75">
      <c r="A13" s="487">
        <v>3</v>
      </c>
      <c r="B13" s="416">
        <f>'9'!B11</f>
        <v>0</v>
      </c>
      <c r="C13" s="453" t="str">
        <f>'29'!C13</f>
        <v>KARANGBANGUN</v>
      </c>
      <c r="D13" s="822"/>
      <c r="E13" s="819">
        <v>85</v>
      </c>
      <c r="F13" s="610">
        <v>4</v>
      </c>
      <c r="G13" s="613">
        <f t="shared" si="0"/>
        <v>4.7058823529411766</v>
      </c>
      <c r="H13" s="820">
        <v>4</v>
      </c>
      <c r="I13" s="613">
        <f t="shared" si="1"/>
        <v>4.7058823529411766</v>
      </c>
      <c r="J13" s="821">
        <v>0</v>
      </c>
      <c r="K13" s="613">
        <f t="shared" si="2"/>
        <v>0</v>
      </c>
      <c r="L13" s="821">
        <v>0</v>
      </c>
      <c r="M13" s="613" t="e">
        <f t="shared" si="3"/>
        <v>#DIV/0!</v>
      </c>
      <c r="N13" s="821">
        <v>0</v>
      </c>
      <c r="O13" s="613">
        <f t="shared" si="4"/>
        <v>0</v>
      </c>
      <c r="P13" s="821">
        <v>0</v>
      </c>
      <c r="Q13" s="613">
        <f t="shared" si="5"/>
        <v>0</v>
      </c>
      <c r="R13" s="821">
        <v>0</v>
      </c>
      <c r="S13" s="613">
        <f t="shared" si="6"/>
        <v>0</v>
      </c>
      <c r="T13" s="821">
        <v>0</v>
      </c>
      <c r="U13" s="613">
        <f t="shared" si="7"/>
        <v>0</v>
      </c>
      <c r="V13" s="821">
        <v>0</v>
      </c>
      <c r="W13" s="613" t="e">
        <f t="shared" si="8"/>
        <v>#DIV/0!</v>
      </c>
      <c r="X13" s="102"/>
      <c r="Y13" s="102"/>
      <c r="Z13" s="102"/>
      <c r="AA13" s="102"/>
    </row>
    <row r="14" spans="1:27" ht="15.75">
      <c r="A14" s="487">
        <v>4</v>
      </c>
      <c r="B14" s="416">
        <f>'9'!B12</f>
        <v>0</v>
      </c>
      <c r="C14" s="453" t="str">
        <f>'29'!C14</f>
        <v>PLOSO</v>
      </c>
      <c r="D14" s="822"/>
      <c r="E14" s="819">
        <v>92</v>
      </c>
      <c r="F14" s="610">
        <v>4</v>
      </c>
      <c r="G14" s="613">
        <f t="shared" si="0"/>
        <v>4.3478260869565215</v>
      </c>
      <c r="H14" s="820">
        <v>4</v>
      </c>
      <c r="I14" s="613">
        <f t="shared" si="1"/>
        <v>4.3478260869565215</v>
      </c>
      <c r="J14" s="821">
        <v>0</v>
      </c>
      <c r="K14" s="613">
        <f t="shared" si="2"/>
        <v>0</v>
      </c>
      <c r="L14" s="821">
        <v>0</v>
      </c>
      <c r="M14" s="613" t="e">
        <f t="shared" si="3"/>
        <v>#DIV/0!</v>
      </c>
      <c r="N14" s="821">
        <v>0</v>
      </c>
      <c r="O14" s="613">
        <f t="shared" si="4"/>
        <v>0</v>
      </c>
      <c r="P14" s="821">
        <v>0</v>
      </c>
      <c r="Q14" s="613">
        <f t="shared" si="5"/>
        <v>0</v>
      </c>
      <c r="R14" s="821">
        <v>0</v>
      </c>
      <c r="S14" s="613">
        <f t="shared" si="6"/>
        <v>0</v>
      </c>
      <c r="T14" s="821">
        <v>0</v>
      </c>
      <c r="U14" s="613">
        <f t="shared" si="7"/>
        <v>0</v>
      </c>
      <c r="V14" s="821">
        <v>0</v>
      </c>
      <c r="W14" s="613" t="e">
        <f t="shared" si="8"/>
        <v>#DIV/0!</v>
      </c>
      <c r="X14" s="102"/>
      <c r="Y14" s="102"/>
      <c r="Z14" s="102"/>
      <c r="AA14" s="102"/>
    </row>
    <row r="15" spans="1:27" ht="15.75">
      <c r="A15" s="487">
        <v>5</v>
      </c>
      <c r="B15" s="416">
        <f>'9'!B13</f>
        <v>0</v>
      </c>
      <c r="C15" s="453" t="str">
        <f>'29'!C15</f>
        <v>GIRIWONDO</v>
      </c>
      <c r="D15" s="822"/>
      <c r="E15" s="819">
        <v>99</v>
      </c>
      <c r="F15" s="610">
        <v>1</v>
      </c>
      <c r="G15" s="613">
        <f t="shared" si="0"/>
        <v>1.0101010101010102</v>
      </c>
      <c r="H15" s="820">
        <v>1</v>
      </c>
      <c r="I15" s="613">
        <f t="shared" si="1"/>
        <v>1.0101010101010102</v>
      </c>
      <c r="J15" s="821">
        <v>0</v>
      </c>
      <c r="K15" s="613">
        <f t="shared" si="2"/>
        <v>0</v>
      </c>
      <c r="L15" s="821">
        <v>0</v>
      </c>
      <c r="M15" s="613" t="e">
        <f t="shared" si="3"/>
        <v>#DIV/0!</v>
      </c>
      <c r="N15" s="821">
        <v>0</v>
      </c>
      <c r="O15" s="613">
        <f t="shared" si="4"/>
        <v>0</v>
      </c>
      <c r="P15" s="821">
        <v>0</v>
      </c>
      <c r="Q15" s="613">
        <f t="shared" si="5"/>
        <v>0</v>
      </c>
      <c r="R15" s="610">
        <v>1</v>
      </c>
      <c r="S15" s="613">
        <f t="shared" si="6"/>
        <v>100</v>
      </c>
      <c r="T15" s="821">
        <v>0</v>
      </c>
      <c r="U15" s="613">
        <f t="shared" si="7"/>
        <v>0</v>
      </c>
      <c r="V15" s="821">
        <v>0</v>
      </c>
      <c r="W15" s="613">
        <f t="shared" si="8"/>
        <v>0</v>
      </c>
      <c r="X15" s="102"/>
      <c r="Y15" s="102"/>
      <c r="Z15" s="102"/>
      <c r="AA15" s="102"/>
    </row>
    <row r="16" spans="1:27" ht="15.75">
      <c r="A16" s="487">
        <v>6</v>
      </c>
      <c r="B16" s="416">
        <f>'9'!B14</f>
        <v>0</v>
      </c>
      <c r="C16" s="453" t="str">
        <f>'29'!C16</f>
        <v>KADIPIRO</v>
      </c>
      <c r="D16" s="822"/>
      <c r="E16" s="819">
        <v>115</v>
      </c>
      <c r="F16" s="610">
        <v>0</v>
      </c>
      <c r="G16" s="613">
        <f t="shared" si="0"/>
        <v>0</v>
      </c>
      <c r="H16" s="820">
        <v>0</v>
      </c>
      <c r="I16" s="613">
        <f t="shared" si="1"/>
        <v>0</v>
      </c>
      <c r="J16" s="821">
        <v>0</v>
      </c>
      <c r="K16" s="613">
        <v>0</v>
      </c>
      <c r="L16" s="821">
        <v>0</v>
      </c>
      <c r="M16" s="613">
        <v>0</v>
      </c>
      <c r="N16" s="821">
        <v>0</v>
      </c>
      <c r="O16" s="613">
        <v>0</v>
      </c>
      <c r="P16" s="821">
        <v>0</v>
      </c>
      <c r="Q16" s="613">
        <v>0</v>
      </c>
      <c r="R16" s="821">
        <v>0</v>
      </c>
      <c r="S16" s="613">
        <v>0</v>
      </c>
      <c r="T16" s="821">
        <v>0</v>
      </c>
      <c r="U16" s="613">
        <v>0</v>
      </c>
      <c r="V16" s="821">
        <v>0</v>
      </c>
      <c r="W16" s="613" t="e">
        <f t="shared" si="8"/>
        <v>#DIV/0!</v>
      </c>
      <c r="X16" s="102"/>
      <c r="Y16" s="102"/>
      <c r="Z16" s="102"/>
      <c r="AA16" s="102"/>
    </row>
    <row r="17" spans="1:27" ht="15.75">
      <c r="A17" s="487">
        <v>7</v>
      </c>
      <c r="B17" s="416">
        <f>'9'!B15</f>
        <v>0</v>
      </c>
      <c r="C17" s="453" t="str">
        <f>'29'!C17</f>
        <v>JUMANTORO</v>
      </c>
      <c r="D17" s="822"/>
      <c r="E17" s="819">
        <v>136</v>
      </c>
      <c r="F17" s="610">
        <v>9</v>
      </c>
      <c r="G17" s="613">
        <f t="shared" si="0"/>
        <v>6.6176470588235299</v>
      </c>
      <c r="H17" s="820">
        <v>9</v>
      </c>
      <c r="I17" s="613">
        <f t="shared" si="1"/>
        <v>6.6176470588235299</v>
      </c>
      <c r="J17" s="821">
        <v>0</v>
      </c>
      <c r="K17" s="613">
        <f t="shared" ref="K17:K22" si="9">J17/F17*100</f>
        <v>0</v>
      </c>
      <c r="L17" s="821">
        <v>0</v>
      </c>
      <c r="M17" s="613" t="e">
        <f t="shared" ref="M17:M22" si="10">L17/$D17*100</f>
        <v>#DIV/0!</v>
      </c>
      <c r="N17" s="821">
        <v>0</v>
      </c>
      <c r="O17" s="613">
        <f t="shared" ref="O17:O22" si="11">N17/$H17*100</f>
        <v>0</v>
      </c>
      <c r="P17" s="821">
        <v>0</v>
      </c>
      <c r="Q17" s="613">
        <f t="shared" ref="Q17:Q22" si="12">P17/($H17-$L17+$J17)*100</f>
        <v>0</v>
      </c>
      <c r="R17" s="821">
        <v>0</v>
      </c>
      <c r="S17" s="613">
        <f t="shared" ref="S17:S22" si="13">R17/H17*100</f>
        <v>0</v>
      </c>
      <c r="T17" s="821">
        <v>0</v>
      </c>
      <c r="U17" s="613">
        <f t="shared" ref="U17:U22" si="14">T17/$F17*100</f>
        <v>0</v>
      </c>
      <c r="V17" s="821">
        <v>0</v>
      </c>
      <c r="W17" s="613" t="e">
        <f t="shared" si="8"/>
        <v>#DIV/0!</v>
      </c>
      <c r="X17" s="102"/>
      <c r="Y17" s="102"/>
      <c r="Z17" s="102"/>
      <c r="AA17" s="102"/>
    </row>
    <row r="18" spans="1:27" ht="15.75">
      <c r="A18" s="487">
        <v>8</v>
      </c>
      <c r="B18" s="416">
        <f>'9'!B16</f>
        <v>0</v>
      </c>
      <c r="C18" s="453" t="str">
        <f>'29'!C18</f>
        <v>KEDAWUNG</v>
      </c>
      <c r="D18" s="822"/>
      <c r="E18" s="819">
        <v>98</v>
      </c>
      <c r="F18" s="610">
        <v>1</v>
      </c>
      <c r="G18" s="613">
        <f t="shared" si="0"/>
        <v>1.0204081632653061</v>
      </c>
      <c r="H18" s="820">
        <v>1</v>
      </c>
      <c r="I18" s="613">
        <f t="shared" si="1"/>
        <v>1.0204081632653061</v>
      </c>
      <c r="J18" s="821">
        <v>0</v>
      </c>
      <c r="K18" s="613">
        <f t="shared" si="9"/>
        <v>0</v>
      </c>
      <c r="L18" s="821">
        <v>0</v>
      </c>
      <c r="M18" s="613" t="e">
        <f t="shared" si="10"/>
        <v>#DIV/0!</v>
      </c>
      <c r="N18" s="821">
        <v>0</v>
      </c>
      <c r="O18" s="613">
        <f t="shared" si="11"/>
        <v>0</v>
      </c>
      <c r="P18" s="821">
        <v>0</v>
      </c>
      <c r="Q18" s="613">
        <f t="shared" si="12"/>
        <v>0</v>
      </c>
      <c r="R18" s="821">
        <v>0</v>
      </c>
      <c r="S18" s="613">
        <f t="shared" si="13"/>
        <v>0</v>
      </c>
      <c r="T18" s="821">
        <v>0</v>
      </c>
      <c r="U18" s="613">
        <f t="shared" si="14"/>
        <v>0</v>
      </c>
      <c r="V18" s="821">
        <v>0</v>
      </c>
      <c r="W18" s="613" t="e">
        <f t="shared" si="8"/>
        <v>#DIV/0!</v>
      </c>
      <c r="X18" s="102"/>
      <c r="Y18" s="102"/>
      <c r="Z18" s="102"/>
      <c r="AA18" s="102"/>
    </row>
    <row r="19" spans="1:27" ht="15.75">
      <c r="A19" s="487">
        <v>9</v>
      </c>
      <c r="B19" s="416">
        <f>'9'!B17</f>
        <v>0</v>
      </c>
      <c r="C19" s="453" t="str">
        <f>'29'!C19</f>
        <v>BAKALAN</v>
      </c>
      <c r="D19" s="822"/>
      <c r="E19" s="819">
        <v>97</v>
      </c>
      <c r="F19" s="610">
        <v>8</v>
      </c>
      <c r="G19" s="613">
        <f t="shared" si="0"/>
        <v>8.2474226804123703</v>
      </c>
      <c r="H19" s="820">
        <v>8</v>
      </c>
      <c r="I19" s="613">
        <f t="shared" si="1"/>
        <v>8.2474226804123703</v>
      </c>
      <c r="J19" s="821">
        <v>0</v>
      </c>
      <c r="K19" s="613">
        <f t="shared" si="9"/>
        <v>0</v>
      </c>
      <c r="L19" s="821">
        <v>0</v>
      </c>
      <c r="M19" s="613" t="e">
        <f t="shared" si="10"/>
        <v>#DIV/0!</v>
      </c>
      <c r="N19" s="821">
        <v>0</v>
      </c>
      <c r="O19" s="613">
        <f t="shared" si="11"/>
        <v>0</v>
      </c>
      <c r="P19" s="821">
        <v>0</v>
      </c>
      <c r="Q19" s="613">
        <f t="shared" si="12"/>
        <v>0</v>
      </c>
      <c r="R19" s="821">
        <v>0</v>
      </c>
      <c r="S19" s="613">
        <f t="shared" si="13"/>
        <v>0</v>
      </c>
      <c r="T19" s="821">
        <v>0</v>
      </c>
      <c r="U19" s="613">
        <f t="shared" si="14"/>
        <v>0</v>
      </c>
      <c r="V19" s="821">
        <v>0</v>
      </c>
      <c r="W19" s="613" t="e">
        <f t="shared" si="8"/>
        <v>#DIV/0!</v>
      </c>
      <c r="X19" s="102"/>
      <c r="Y19" s="102"/>
      <c r="Z19" s="102"/>
      <c r="AA19" s="102"/>
    </row>
    <row r="20" spans="1:27" ht="15.75">
      <c r="A20" s="487">
        <v>10</v>
      </c>
      <c r="B20" s="416">
        <f>'9'!B18</f>
        <v>0</v>
      </c>
      <c r="C20" s="453" t="str">
        <f>'29'!C20</f>
        <v>JUMAPOLO</v>
      </c>
      <c r="D20" s="822"/>
      <c r="E20" s="819">
        <v>126</v>
      </c>
      <c r="F20" s="610">
        <v>8</v>
      </c>
      <c r="G20" s="613">
        <f t="shared" si="0"/>
        <v>6.3492063492063489</v>
      </c>
      <c r="H20" s="820">
        <v>8</v>
      </c>
      <c r="I20" s="613">
        <f t="shared" si="1"/>
        <v>6.3492063492063489</v>
      </c>
      <c r="J20" s="821">
        <v>0</v>
      </c>
      <c r="K20" s="613">
        <f t="shared" si="9"/>
        <v>0</v>
      </c>
      <c r="L20" s="821">
        <v>0</v>
      </c>
      <c r="M20" s="613" t="e">
        <f t="shared" si="10"/>
        <v>#DIV/0!</v>
      </c>
      <c r="N20" s="821">
        <v>0</v>
      </c>
      <c r="O20" s="613">
        <f t="shared" si="11"/>
        <v>0</v>
      </c>
      <c r="P20" s="821">
        <v>0</v>
      </c>
      <c r="Q20" s="613">
        <f t="shared" si="12"/>
        <v>0</v>
      </c>
      <c r="R20" s="610">
        <v>1</v>
      </c>
      <c r="S20" s="613">
        <f t="shared" si="13"/>
        <v>12.5</v>
      </c>
      <c r="T20" s="821">
        <v>0</v>
      </c>
      <c r="U20" s="613">
        <f t="shared" si="14"/>
        <v>0</v>
      </c>
      <c r="V20" s="821">
        <v>0</v>
      </c>
      <c r="W20" s="613">
        <f t="shared" si="8"/>
        <v>0</v>
      </c>
      <c r="X20" s="102"/>
      <c r="Y20" s="102"/>
      <c r="Z20" s="102"/>
      <c r="AA20" s="102"/>
    </row>
    <row r="21" spans="1:27" ht="15.75" customHeight="1">
      <c r="A21" s="487">
        <v>11</v>
      </c>
      <c r="B21" s="416">
        <f>'9'!B19</f>
        <v>0</v>
      </c>
      <c r="C21" s="453" t="str">
        <f>'29'!C21</f>
        <v>KWANGSAN</v>
      </c>
      <c r="D21" s="822"/>
      <c r="E21" s="819">
        <v>158</v>
      </c>
      <c r="F21" s="610">
        <v>3</v>
      </c>
      <c r="G21" s="613">
        <f t="shared" si="0"/>
        <v>1.89873417721519</v>
      </c>
      <c r="H21" s="820">
        <v>3</v>
      </c>
      <c r="I21" s="613">
        <f t="shared" si="1"/>
        <v>1.89873417721519</v>
      </c>
      <c r="J21" s="821">
        <v>0</v>
      </c>
      <c r="K21" s="613">
        <f t="shared" si="9"/>
        <v>0</v>
      </c>
      <c r="L21" s="821">
        <v>0</v>
      </c>
      <c r="M21" s="613" t="e">
        <f t="shared" si="10"/>
        <v>#DIV/0!</v>
      </c>
      <c r="N21" s="821">
        <v>0</v>
      </c>
      <c r="O21" s="613">
        <f t="shared" si="11"/>
        <v>0</v>
      </c>
      <c r="P21" s="821">
        <v>0</v>
      </c>
      <c r="Q21" s="613">
        <f t="shared" si="12"/>
        <v>0</v>
      </c>
      <c r="R21" s="821">
        <v>0</v>
      </c>
      <c r="S21" s="613">
        <f t="shared" si="13"/>
        <v>0</v>
      </c>
      <c r="T21" s="821">
        <v>0</v>
      </c>
      <c r="U21" s="613">
        <f t="shared" si="14"/>
        <v>0</v>
      </c>
      <c r="V21" s="821">
        <v>0</v>
      </c>
      <c r="W21" s="613" t="e">
        <f t="shared" si="8"/>
        <v>#DIV/0!</v>
      </c>
      <c r="X21" s="102"/>
      <c r="Y21" s="102"/>
      <c r="Z21" s="102"/>
      <c r="AA21" s="102"/>
    </row>
    <row r="22" spans="1:27" ht="15.75" customHeight="1">
      <c r="A22" s="487">
        <v>12</v>
      </c>
      <c r="B22" s="503">
        <f>'9'!B20</f>
        <v>0</v>
      </c>
      <c r="C22" s="453" t="str">
        <f>'29'!C22</f>
        <v>JATIREJO</v>
      </c>
      <c r="D22" s="822"/>
      <c r="E22" s="819">
        <v>128</v>
      </c>
      <c r="F22" s="610">
        <v>5</v>
      </c>
      <c r="G22" s="613">
        <f t="shared" si="0"/>
        <v>3.90625</v>
      </c>
      <c r="H22" s="820">
        <v>5</v>
      </c>
      <c r="I22" s="613">
        <f t="shared" si="1"/>
        <v>3.90625</v>
      </c>
      <c r="J22" s="821">
        <v>0</v>
      </c>
      <c r="K22" s="613">
        <f t="shared" si="9"/>
        <v>0</v>
      </c>
      <c r="L22" s="821">
        <v>0</v>
      </c>
      <c r="M22" s="613" t="e">
        <f t="shared" si="10"/>
        <v>#DIV/0!</v>
      </c>
      <c r="N22" s="821">
        <v>0</v>
      </c>
      <c r="O22" s="613">
        <f t="shared" si="11"/>
        <v>0</v>
      </c>
      <c r="P22" s="821">
        <v>0</v>
      </c>
      <c r="Q22" s="613">
        <f t="shared" si="12"/>
        <v>0</v>
      </c>
      <c r="R22" s="821">
        <v>0</v>
      </c>
      <c r="S22" s="613">
        <f t="shared" si="13"/>
        <v>0</v>
      </c>
      <c r="T22" s="821">
        <v>0</v>
      </c>
      <c r="U22" s="613">
        <f t="shared" si="14"/>
        <v>0</v>
      </c>
      <c r="V22" s="821">
        <v>0</v>
      </c>
      <c r="W22" s="613" t="e">
        <f t="shared" si="8"/>
        <v>#DIV/0!</v>
      </c>
      <c r="X22" s="102"/>
      <c r="Y22" s="102"/>
      <c r="Z22" s="102"/>
      <c r="AA22" s="102"/>
    </row>
    <row r="23" spans="1:27" ht="15.75" customHeight="1">
      <c r="A23" s="175"/>
      <c r="B23" s="203"/>
      <c r="C23" s="203"/>
      <c r="D23" s="823"/>
      <c r="E23" s="293"/>
      <c r="F23" s="293"/>
      <c r="G23" s="294"/>
      <c r="H23" s="294"/>
      <c r="I23" s="294"/>
      <c r="J23" s="293"/>
      <c r="K23" s="294"/>
      <c r="L23" s="293"/>
      <c r="M23" s="294"/>
      <c r="N23" s="293"/>
      <c r="O23" s="294"/>
      <c r="P23" s="293"/>
      <c r="Q23" s="294"/>
      <c r="R23" s="293"/>
      <c r="S23" s="294"/>
      <c r="T23" s="293"/>
      <c r="U23" s="294"/>
      <c r="V23" s="293"/>
      <c r="W23" s="294"/>
      <c r="X23" s="102"/>
      <c r="Y23" s="102"/>
      <c r="Z23" s="102"/>
      <c r="AA23" s="102"/>
    </row>
    <row r="24" spans="1:27" ht="15.75" customHeight="1">
      <c r="A24" s="175"/>
      <c r="B24" s="203"/>
      <c r="C24" s="203"/>
      <c r="D24" s="823"/>
      <c r="E24" s="293"/>
      <c r="F24" s="293"/>
      <c r="G24" s="294"/>
      <c r="H24" s="294"/>
      <c r="I24" s="294"/>
      <c r="J24" s="293"/>
      <c r="K24" s="294"/>
      <c r="L24" s="293"/>
      <c r="M24" s="294"/>
      <c r="N24" s="293"/>
      <c r="O24" s="294"/>
      <c r="P24" s="293"/>
      <c r="Q24" s="294"/>
      <c r="R24" s="293"/>
      <c r="S24" s="294"/>
      <c r="T24" s="293"/>
      <c r="U24" s="294"/>
      <c r="V24" s="293"/>
      <c r="W24" s="294"/>
      <c r="X24" s="102"/>
      <c r="Y24" s="102"/>
      <c r="Z24" s="102"/>
      <c r="AA24" s="102"/>
    </row>
    <row r="25" spans="1:27" ht="15.75" customHeight="1">
      <c r="A25" s="131" t="s">
        <v>591</v>
      </c>
      <c r="B25" s="131"/>
      <c r="C25" s="616"/>
      <c r="D25" s="462">
        <f>COUNTIF(D11:D24,"v")</f>
        <v>1</v>
      </c>
      <c r="E25" s="262">
        <f t="shared" ref="E25:F25" si="15">SUM(E11:E24)</f>
        <v>1330</v>
      </c>
      <c r="F25" s="262">
        <f t="shared" si="15"/>
        <v>57</v>
      </c>
      <c r="G25" s="303">
        <f>F25/E25*100</f>
        <v>4.2857142857142856</v>
      </c>
      <c r="H25" s="262">
        <f>SUM(H11:H24)</f>
        <v>57</v>
      </c>
      <c r="I25" s="303">
        <f>H25/E25*100</f>
        <v>4.2857142857142856</v>
      </c>
      <c r="J25" s="262">
        <f>SUM(J11:J24)</f>
        <v>0</v>
      </c>
      <c r="K25" s="136">
        <f>J25/$F25*100</f>
        <v>0</v>
      </c>
      <c r="L25" s="262">
        <f>SUM(L11:L24)</f>
        <v>0</v>
      </c>
      <c r="M25" s="136">
        <f>L25/$F25*100</f>
        <v>0</v>
      </c>
      <c r="N25" s="262">
        <f>SUM(N11:N24)</f>
        <v>0</v>
      </c>
      <c r="O25" s="136">
        <v>0</v>
      </c>
      <c r="P25" s="262">
        <f>SUM(P11:P24)</f>
        <v>0</v>
      </c>
      <c r="Q25" s="136">
        <v>0</v>
      </c>
      <c r="R25" s="262">
        <f>SUM(R11:R24)</f>
        <v>2</v>
      </c>
      <c r="S25" s="136">
        <f>R25/H25*100</f>
        <v>3.5087719298245612</v>
      </c>
      <c r="T25" s="262">
        <f>SUM(T11:T24)</f>
        <v>0</v>
      </c>
      <c r="U25" s="136">
        <f>T25/$H25*100</f>
        <v>0</v>
      </c>
      <c r="V25" s="262">
        <f>SUM(V11:V24)</f>
        <v>0</v>
      </c>
      <c r="W25" s="136">
        <f>V25/($R25+$T25)*100</f>
        <v>0</v>
      </c>
      <c r="X25" s="102"/>
      <c r="Y25" s="102"/>
      <c r="Z25" s="102"/>
      <c r="AA25" s="102"/>
    </row>
    <row r="26" spans="1:27" ht="15.75" customHeight="1">
      <c r="A26" s="102"/>
      <c r="B26" s="102"/>
      <c r="C26" s="199"/>
      <c r="D26" s="199"/>
      <c r="E26" s="199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270"/>
      <c r="Q26" s="270"/>
      <c r="R26" s="270"/>
      <c r="S26" s="270"/>
      <c r="T26" s="270"/>
      <c r="U26" s="270"/>
      <c r="V26" s="270"/>
      <c r="W26" s="270"/>
      <c r="X26" s="102"/>
      <c r="Y26" s="102"/>
      <c r="Z26" s="102"/>
      <c r="AA26" s="102"/>
    </row>
    <row r="27" spans="1:27" ht="15.75" customHeight="1">
      <c r="A27" s="137" t="s">
        <v>505</v>
      </c>
      <c r="B27" s="137"/>
      <c r="C27" s="137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  <c r="AA27" s="102"/>
    </row>
    <row r="28" spans="1:27" ht="15.75" customHeight="1">
      <c r="A28" s="137" t="s">
        <v>1300</v>
      </c>
      <c r="B28" s="137"/>
      <c r="C28" s="137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</row>
    <row r="29" spans="1:27" ht="15.75" customHeight="1">
      <c r="A29" s="137"/>
      <c r="B29" s="137" t="s">
        <v>1301</v>
      </c>
      <c r="C29" s="137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  <c r="AA29" s="102"/>
    </row>
    <row r="30" spans="1:27" ht="15.75" customHeight="1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</row>
    <row r="31" spans="1:27" ht="15.75" customHeight="1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  <c r="AA31" s="102"/>
    </row>
    <row r="32" spans="1:27" ht="15.75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</row>
    <row r="33" spans="1:27" ht="15.75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  <c r="AA33" s="102"/>
    </row>
    <row r="34" spans="1:27" ht="15.7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</row>
    <row r="35" spans="1:27" ht="15.7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  <c r="AA35" s="102"/>
    </row>
    <row r="36" spans="1:27" ht="15.7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</row>
    <row r="37" spans="1:27" ht="15.7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  <c r="AA37" s="102"/>
    </row>
    <row r="38" spans="1:27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</row>
    <row r="39" spans="1:27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  <c r="AA39" s="102"/>
    </row>
    <row r="40" spans="1:27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</row>
    <row r="41" spans="1:27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  <c r="AA41" s="102"/>
    </row>
    <row r="42" spans="1:27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</row>
    <row r="43" spans="1:27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  <c r="AA43" s="102"/>
    </row>
    <row r="44" spans="1:27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</row>
    <row r="45" spans="1:27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  <c r="AA45" s="102"/>
    </row>
    <row r="46" spans="1:27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</row>
    <row r="47" spans="1:27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  <c r="AA47" s="102"/>
    </row>
    <row r="48" spans="1:27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</row>
    <row r="49" spans="1:27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</row>
    <row r="50" spans="1:27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</row>
    <row r="51" spans="1:27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  <c r="AA51" s="102"/>
    </row>
    <row r="52" spans="1:27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  <c r="AA52" s="102"/>
    </row>
    <row r="53" spans="1:27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  <c r="AA53" s="102"/>
    </row>
    <row r="54" spans="1:27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</row>
    <row r="55" spans="1:27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</row>
    <row r="56" spans="1:27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  <c r="AA56" s="102"/>
    </row>
    <row r="57" spans="1:27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  <c r="AA57" s="102"/>
    </row>
    <row r="58" spans="1:27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  <c r="AA58" s="102"/>
    </row>
    <row r="59" spans="1:27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  <c r="AA59" s="102"/>
    </row>
    <row r="60" spans="1:27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</row>
    <row r="61" spans="1:27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</row>
    <row r="62" spans="1:27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  <c r="AA62" s="102"/>
    </row>
    <row r="63" spans="1:27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  <c r="AA63" s="102"/>
    </row>
    <row r="64" spans="1:27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  <c r="AA64" s="102"/>
    </row>
    <row r="65" spans="1:27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  <c r="AA65" s="102"/>
    </row>
    <row r="66" spans="1:27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</row>
    <row r="67" spans="1:27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</row>
    <row r="68" spans="1:27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</row>
    <row r="69" spans="1:27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</row>
    <row r="70" spans="1:27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</row>
    <row r="71" spans="1:27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</row>
    <row r="72" spans="1:27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</row>
    <row r="73" spans="1:27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</row>
    <row r="74" spans="1:27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</row>
    <row r="75" spans="1:27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</row>
    <row r="76" spans="1:27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</row>
    <row r="77" spans="1:27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</row>
    <row r="78" spans="1:27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</row>
    <row r="79" spans="1:27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</row>
    <row r="80" spans="1:27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</row>
    <row r="81" spans="1:27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</row>
    <row r="82" spans="1:27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</row>
    <row r="83" spans="1:27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</row>
    <row r="84" spans="1:27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</row>
    <row r="85" spans="1:27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</row>
    <row r="86" spans="1:27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</row>
    <row r="87" spans="1:27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</row>
    <row r="88" spans="1:27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</row>
    <row r="89" spans="1:27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</row>
    <row r="90" spans="1:27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</row>
    <row r="91" spans="1:27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</row>
    <row r="92" spans="1:27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</row>
    <row r="93" spans="1:27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</row>
    <row r="94" spans="1:27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</row>
    <row r="95" spans="1:27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  <c r="AA95" s="102"/>
    </row>
    <row r="96" spans="1:27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</row>
    <row r="97" spans="1:27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</row>
    <row r="98" spans="1:27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</row>
    <row r="99" spans="1:27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</row>
    <row r="100" spans="1:27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</row>
    <row r="101" spans="1:27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</row>
    <row r="102" spans="1:27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  <c r="AA102" s="102"/>
    </row>
    <row r="103" spans="1:27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  <c r="AA103" s="102"/>
    </row>
    <row r="104" spans="1:27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  <c r="AA104" s="102"/>
    </row>
    <row r="105" spans="1:27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  <c r="AA105" s="102"/>
    </row>
    <row r="106" spans="1:27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  <c r="AA106" s="102"/>
    </row>
    <row r="107" spans="1:27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</row>
    <row r="108" spans="1:27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  <c r="AA108" s="102"/>
    </row>
    <row r="109" spans="1:27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  <c r="AA109" s="102"/>
    </row>
    <row r="110" spans="1:27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  <c r="AA110" s="102"/>
    </row>
    <row r="111" spans="1:27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  <c r="AA111" s="102"/>
    </row>
    <row r="112" spans="1:27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  <c r="AA112" s="102"/>
    </row>
    <row r="113" spans="1:27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</row>
    <row r="114" spans="1:27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</row>
    <row r="115" spans="1:27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</row>
    <row r="116" spans="1:27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</row>
    <row r="117" spans="1:27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</row>
    <row r="118" spans="1:27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  <c r="AA118" s="102"/>
    </row>
    <row r="119" spans="1:27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</row>
    <row r="120" spans="1:27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  <c r="AA120" s="102"/>
    </row>
    <row r="121" spans="1:27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  <c r="AA121" s="102"/>
    </row>
    <row r="122" spans="1:27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  <c r="AA122" s="102"/>
    </row>
    <row r="123" spans="1:27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</row>
    <row r="124" spans="1:27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  <c r="AA124" s="102"/>
    </row>
    <row r="125" spans="1:27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  <c r="AA125" s="102"/>
    </row>
    <row r="126" spans="1:27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  <c r="AA126" s="102"/>
    </row>
    <row r="127" spans="1:27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</row>
    <row r="128" spans="1:27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</row>
    <row r="129" spans="1:27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  <c r="AA129" s="102"/>
    </row>
    <row r="130" spans="1:27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</row>
    <row r="131" spans="1:27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</row>
    <row r="132" spans="1:27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  <c r="AA132" s="102"/>
    </row>
    <row r="133" spans="1:27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  <c r="AA133" s="102"/>
    </row>
    <row r="134" spans="1:27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  <c r="AA134" s="102"/>
    </row>
    <row r="135" spans="1:27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  <c r="AA135" s="102"/>
    </row>
    <row r="136" spans="1:27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</row>
    <row r="137" spans="1:27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</row>
    <row r="138" spans="1:27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</row>
    <row r="139" spans="1:27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</row>
    <row r="140" spans="1:27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  <c r="AA140" s="102"/>
    </row>
    <row r="141" spans="1:27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</row>
    <row r="142" spans="1:27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</row>
    <row r="143" spans="1:27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</row>
    <row r="144" spans="1:27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</row>
    <row r="145" spans="1:27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</row>
    <row r="146" spans="1:27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</row>
    <row r="147" spans="1:27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</row>
    <row r="148" spans="1:27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  <c r="AA148" s="102"/>
    </row>
    <row r="149" spans="1:27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  <c r="AA149" s="102"/>
    </row>
    <row r="150" spans="1:27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  <c r="AA150" s="102"/>
    </row>
    <row r="151" spans="1:27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  <c r="AA151" s="102"/>
    </row>
    <row r="152" spans="1:27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  <c r="AA152" s="102"/>
    </row>
    <row r="153" spans="1:27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  <c r="AA153" s="102"/>
    </row>
    <row r="154" spans="1:27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  <c r="AA154" s="102"/>
    </row>
    <row r="155" spans="1:27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  <c r="AA155" s="102"/>
    </row>
    <row r="156" spans="1:27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  <c r="AA156" s="102"/>
    </row>
    <row r="157" spans="1:27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  <c r="AA157" s="102"/>
    </row>
    <row r="158" spans="1:27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  <c r="AA158" s="102"/>
    </row>
    <row r="159" spans="1:27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</row>
    <row r="160" spans="1:27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  <c r="AA160" s="102"/>
    </row>
    <row r="161" spans="1:27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  <c r="AA161" s="102"/>
    </row>
    <row r="162" spans="1:27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  <c r="AA162" s="102"/>
    </row>
    <row r="163" spans="1:27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  <c r="AA163" s="102"/>
    </row>
    <row r="164" spans="1:27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  <c r="AA164" s="102"/>
    </row>
    <row r="165" spans="1:27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</row>
    <row r="166" spans="1:27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  <c r="AA166" s="102"/>
    </row>
    <row r="167" spans="1:27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  <c r="AA167" s="102"/>
    </row>
    <row r="168" spans="1:27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  <c r="AA168" s="102"/>
    </row>
    <row r="169" spans="1:27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  <c r="AA169" s="102"/>
    </row>
    <row r="170" spans="1:27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  <c r="AA170" s="102"/>
    </row>
    <row r="171" spans="1:27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  <c r="AA171" s="102"/>
    </row>
    <row r="172" spans="1:27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  <c r="AA172" s="102"/>
    </row>
    <row r="173" spans="1:27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  <c r="AA173" s="102"/>
    </row>
    <row r="174" spans="1:27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  <c r="AA174" s="102"/>
    </row>
    <row r="175" spans="1:27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  <c r="AA175" s="102"/>
    </row>
    <row r="176" spans="1:27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  <c r="AA176" s="102"/>
    </row>
    <row r="177" spans="1:27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  <c r="AA177" s="102"/>
    </row>
    <row r="178" spans="1:27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  <c r="AA178" s="102"/>
    </row>
    <row r="179" spans="1:27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  <c r="AA179" s="102"/>
    </row>
    <row r="180" spans="1:27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  <c r="AA180" s="102"/>
    </row>
    <row r="181" spans="1:27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  <c r="AA181" s="102"/>
    </row>
    <row r="182" spans="1:27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  <c r="AA182" s="102"/>
    </row>
    <row r="183" spans="1:27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</row>
    <row r="184" spans="1:27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</row>
    <row r="185" spans="1:27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</row>
    <row r="186" spans="1:27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  <c r="AA186" s="102"/>
    </row>
    <row r="187" spans="1:27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  <c r="AA187" s="102"/>
    </row>
    <row r="188" spans="1:27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  <c r="AA188" s="102"/>
    </row>
    <row r="189" spans="1:27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  <c r="AA189" s="102"/>
    </row>
    <row r="190" spans="1:27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  <c r="AA190" s="102"/>
    </row>
    <row r="191" spans="1:27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  <c r="AA191" s="102"/>
    </row>
    <row r="192" spans="1:27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  <c r="AA192" s="102"/>
    </row>
    <row r="193" spans="1:27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  <c r="AA193" s="102"/>
    </row>
    <row r="194" spans="1:27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  <c r="AA194" s="102"/>
    </row>
    <row r="195" spans="1:27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  <c r="AA195" s="102"/>
    </row>
    <row r="196" spans="1:27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  <c r="AA196" s="102"/>
    </row>
    <row r="197" spans="1:27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  <c r="AA197" s="102"/>
    </row>
    <row r="198" spans="1:27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  <c r="AA198" s="102"/>
    </row>
    <row r="199" spans="1:27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  <c r="AA199" s="102"/>
    </row>
    <row r="200" spans="1:27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  <c r="AA200" s="102"/>
    </row>
    <row r="201" spans="1:27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  <c r="AA201" s="102"/>
    </row>
    <row r="202" spans="1:27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  <c r="AA202" s="102"/>
    </row>
    <row r="203" spans="1:27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  <c r="AA203" s="102"/>
    </row>
    <row r="204" spans="1:27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  <c r="AA204" s="102"/>
    </row>
    <row r="205" spans="1:27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  <c r="AA205" s="102"/>
    </row>
    <row r="206" spans="1:27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  <c r="AA206" s="102"/>
    </row>
    <row r="207" spans="1:27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  <c r="AA207" s="102"/>
    </row>
    <row r="208" spans="1:27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  <c r="AA208" s="102"/>
    </row>
    <row r="209" spans="1:27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  <c r="AA209" s="102"/>
    </row>
    <row r="210" spans="1:27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  <c r="AA210" s="102"/>
    </row>
    <row r="211" spans="1:27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  <c r="AA211" s="102"/>
    </row>
    <row r="212" spans="1:27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  <c r="AA212" s="102"/>
    </row>
    <row r="213" spans="1:27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</row>
    <row r="214" spans="1:27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  <c r="AA214" s="102"/>
    </row>
    <row r="215" spans="1:27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  <c r="AA215" s="102"/>
    </row>
    <row r="216" spans="1:27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  <c r="AA216" s="102"/>
    </row>
    <row r="217" spans="1:27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  <c r="AA217" s="102"/>
    </row>
    <row r="218" spans="1:27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  <c r="AA218" s="102"/>
    </row>
    <row r="219" spans="1:27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  <c r="AA219" s="102"/>
    </row>
    <row r="220" spans="1:27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  <c r="AA220" s="102"/>
    </row>
    <row r="221" spans="1:27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  <c r="AA221" s="102"/>
    </row>
    <row r="222" spans="1:27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  <c r="AA222" s="102"/>
    </row>
    <row r="223" spans="1:27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  <c r="AA223" s="102"/>
    </row>
    <row r="224" spans="1:27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  <c r="AA224" s="102"/>
    </row>
    <row r="225" spans="1:27" ht="15.75" customHeight="1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  <c r="AA225" s="102"/>
    </row>
    <row r="226" spans="1:27" ht="15.75" customHeight="1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  <c r="AA226" s="102"/>
    </row>
    <row r="227" spans="1:27" ht="15.75" customHeight="1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  <c r="AA227" s="102"/>
    </row>
    <row r="228" spans="1:27" ht="15.75" customHeight="1">
      <c r="A228" s="102"/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  <c r="AA228" s="102"/>
    </row>
    <row r="229" spans="1:27" ht="15.75" customHeight="1">
      <c r="A229" s="102"/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  <c r="AA229" s="102"/>
    </row>
    <row r="230" spans="1:27" ht="15.75" customHeight="1"/>
    <row r="231" spans="1:27" ht="15.75" customHeight="1"/>
    <row r="232" spans="1:27" ht="15.75" customHeight="1"/>
    <row r="233" spans="1:27" ht="15.75" customHeight="1"/>
    <row r="234" spans="1:27" ht="15.75" customHeight="1"/>
    <row r="235" spans="1:27" ht="15.75" customHeight="1"/>
    <row r="236" spans="1:27" ht="15.75" customHeight="1"/>
    <row r="237" spans="1:27" ht="15.75" customHeight="1"/>
    <row r="238" spans="1:27" ht="15.75" customHeight="1"/>
    <row r="239" spans="1:27" ht="15.75" customHeight="1"/>
    <row r="240" spans="1:2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6">
    <mergeCell ref="P8:Q8"/>
    <mergeCell ref="R8:S8"/>
    <mergeCell ref="T8:U8"/>
    <mergeCell ref="A3:W3"/>
    <mergeCell ref="A4:W4"/>
    <mergeCell ref="A8:A9"/>
    <mergeCell ref="B8:B9"/>
    <mergeCell ref="C8:C9"/>
    <mergeCell ref="D8:D9"/>
    <mergeCell ref="E8:E9"/>
    <mergeCell ref="V8:W8"/>
    <mergeCell ref="F8:G8"/>
    <mergeCell ref="H8:I8"/>
    <mergeCell ref="J8:K8"/>
    <mergeCell ref="L8:M8"/>
    <mergeCell ref="N8:O8"/>
  </mergeCells>
  <printOptions horizontalCentered="1"/>
  <pageMargins left="0.47244094488188981" right="0.47244094488188981" top="0.74803149606299213" bottom="0.74803149606299213" header="0" footer="0"/>
  <pageSetup paperSize="9" orientation="landscape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1000"/>
  <sheetViews>
    <sheetView tabSelected="1" topLeftCell="A12" workbookViewId="0">
      <selection activeCell="A7" sqref="A7:O25"/>
    </sheetView>
  </sheetViews>
  <sheetFormatPr defaultColWidth="14.42578125" defaultRowHeight="15" customHeight="1"/>
  <cols>
    <col min="1" max="1" width="5.7109375" customWidth="1"/>
    <col min="2" max="2" width="21.28515625" customWidth="1"/>
    <col min="3" max="3" width="21.85546875" customWidth="1"/>
    <col min="4" max="4" width="15.42578125" customWidth="1"/>
    <col min="5" max="5" width="9.5703125" customWidth="1"/>
    <col min="6" max="6" width="10.140625" customWidth="1"/>
    <col min="7" max="7" width="8.7109375" customWidth="1"/>
    <col min="8" max="8" width="9.42578125" customWidth="1"/>
    <col min="9" max="9" width="12.7109375" customWidth="1"/>
    <col min="10" max="10" width="9.7109375" customWidth="1"/>
    <col min="11" max="14" width="9" customWidth="1"/>
    <col min="15" max="15" width="12.85546875" customWidth="1"/>
    <col min="16" max="16" width="9.28515625" customWidth="1"/>
    <col min="17" max="26" width="8.7109375" customWidth="1"/>
  </cols>
  <sheetData>
    <row r="1" spans="1:26" ht="15.75">
      <c r="A1" s="100" t="s">
        <v>1302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232"/>
      <c r="R1" s="232"/>
      <c r="S1" s="232"/>
      <c r="T1" s="232"/>
      <c r="U1" s="232"/>
      <c r="V1" s="232"/>
      <c r="W1" s="232"/>
      <c r="X1" s="232"/>
      <c r="Y1" s="232"/>
      <c r="Z1" s="232"/>
    </row>
    <row r="2" spans="1:26" ht="15.75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232"/>
      <c r="R2" s="232"/>
      <c r="S2" s="232"/>
      <c r="T2" s="232"/>
      <c r="U2" s="232"/>
      <c r="V2" s="232"/>
      <c r="W2" s="232"/>
      <c r="X2" s="232"/>
      <c r="Y2" s="232"/>
      <c r="Z2" s="232"/>
    </row>
    <row r="3" spans="1:26" ht="15.75">
      <c r="A3" s="963" t="s">
        <v>1303</v>
      </c>
      <c r="B3" s="953"/>
      <c r="C3" s="953"/>
      <c r="D3" s="953"/>
      <c r="E3" s="953"/>
      <c r="F3" s="953"/>
      <c r="G3" s="953"/>
      <c r="H3" s="953"/>
      <c r="I3" s="953"/>
      <c r="J3" s="953"/>
      <c r="K3" s="953"/>
      <c r="L3" s="953"/>
      <c r="M3" s="953"/>
      <c r="N3" s="953"/>
      <c r="O3" s="953"/>
      <c r="P3" s="102"/>
      <c r="Q3" s="232"/>
      <c r="R3" s="232"/>
      <c r="S3" s="232"/>
      <c r="T3" s="232"/>
      <c r="U3" s="232"/>
      <c r="V3" s="232"/>
      <c r="W3" s="232"/>
      <c r="X3" s="232"/>
      <c r="Y3" s="232"/>
      <c r="Z3" s="232"/>
    </row>
    <row r="4" spans="1:26" ht="15.75">
      <c r="A4" s="101"/>
      <c r="B4" s="101"/>
      <c r="C4" s="139"/>
      <c r="D4" s="105"/>
      <c r="E4" s="105"/>
      <c r="F4" s="105"/>
      <c r="G4" s="139" t="str">
        <f>'1'!$E$5</f>
        <v>KABUPATEN/KOTA</v>
      </c>
      <c r="H4" s="105" t="str">
        <f>'1'!$F$5</f>
        <v>KARANGANYAR</v>
      </c>
      <c r="I4" s="105"/>
      <c r="J4" s="105"/>
      <c r="K4" s="105"/>
      <c r="L4" s="105"/>
      <c r="M4" s="105"/>
      <c r="N4" s="103"/>
      <c r="O4" s="103"/>
      <c r="P4" s="102"/>
      <c r="Q4" s="232"/>
      <c r="R4" s="232"/>
      <c r="S4" s="232"/>
      <c r="T4" s="232"/>
      <c r="U4" s="232"/>
      <c r="V4" s="232"/>
      <c r="W4" s="232"/>
      <c r="X4" s="232"/>
      <c r="Y4" s="232"/>
      <c r="Z4" s="232"/>
    </row>
    <row r="5" spans="1:26" ht="15.75">
      <c r="A5" s="101"/>
      <c r="B5" s="101"/>
      <c r="C5" s="139"/>
      <c r="D5" s="105"/>
      <c r="E5" s="105"/>
      <c r="F5" s="105"/>
      <c r="G5" s="139" t="str">
        <f>'1'!$E$6</f>
        <v>TAHUN</v>
      </c>
      <c r="H5" s="105">
        <f>'1'!$F$6</f>
        <v>2023</v>
      </c>
      <c r="I5" s="105"/>
      <c r="J5" s="105"/>
      <c r="K5" s="105"/>
      <c r="L5" s="105"/>
      <c r="M5" s="105"/>
      <c r="N5" s="103"/>
      <c r="O5" s="103"/>
      <c r="P5" s="102"/>
      <c r="Q5" s="232"/>
      <c r="R5" s="232"/>
      <c r="S5" s="232"/>
      <c r="T5" s="232"/>
      <c r="U5" s="232"/>
      <c r="V5" s="232"/>
      <c r="W5" s="232"/>
      <c r="X5" s="232"/>
      <c r="Y5" s="232"/>
      <c r="Z5" s="232"/>
    </row>
    <row r="6" spans="1:26" ht="15.75">
      <c r="A6" s="106"/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2"/>
      <c r="Q6" s="232"/>
      <c r="R6" s="232"/>
      <c r="S6" s="232"/>
      <c r="T6" s="232"/>
      <c r="U6" s="232"/>
      <c r="V6" s="232"/>
      <c r="W6" s="232"/>
      <c r="X6" s="232"/>
      <c r="Y6" s="232"/>
      <c r="Z6" s="232"/>
    </row>
    <row r="7" spans="1:26" ht="15.75">
      <c r="A7" s="964" t="s">
        <v>4</v>
      </c>
      <c r="B7" s="964" t="str">
        <f>'29'!B7</f>
        <v>PUSKESMAS</v>
      </c>
      <c r="C7" s="964" t="str">
        <f>'12'!C7</f>
        <v>DESA</v>
      </c>
      <c r="D7" s="975" t="s">
        <v>1304</v>
      </c>
      <c r="E7" s="1009" t="s">
        <v>1305</v>
      </c>
      <c r="F7" s="995"/>
      <c r="G7" s="995"/>
      <c r="H7" s="995"/>
      <c r="I7" s="995"/>
      <c r="J7" s="995"/>
      <c r="K7" s="995"/>
      <c r="L7" s="995"/>
      <c r="M7" s="995"/>
      <c r="N7" s="995"/>
      <c r="O7" s="996"/>
      <c r="P7" s="138"/>
      <c r="Q7" s="232"/>
      <c r="R7" s="232"/>
      <c r="S7" s="232"/>
      <c r="T7" s="232"/>
      <c r="U7" s="232"/>
      <c r="V7" s="232"/>
      <c r="W7" s="232"/>
      <c r="X7" s="232"/>
      <c r="Y7" s="232"/>
      <c r="Z7" s="232"/>
    </row>
    <row r="8" spans="1:26" ht="15.75">
      <c r="A8" s="965"/>
      <c r="B8" s="965"/>
      <c r="C8" s="965"/>
      <c r="D8" s="965"/>
      <c r="E8" s="971"/>
      <c r="F8" s="967"/>
      <c r="G8" s="967"/>
      <c r="H8" s="967"/>
      <c r="I8" s="967"/>
      <c r="J8" s="967"/>
      <c r="K8" s="967"/>
      <c r="L8" s="967"/>
      <c r="M8" s="967"/>
      <c r="N8" s="967"/>
      <c r="O8" s="968"/>
      <c r="P8" s="138"/>
      <c r="Q8" s="232"/>
      <c r="R8" s="232"/>
      <c r="S8" s="232"/>
      <c r="T8" s="232"/>
      <c r="U8" s="232"/>
      <c r="V8" s="232"/>
      <c r="W8" s="232"/>
      <c r="X8" s="232"/>
      <c r="Y8" s="232"/>
      <c r="Z8" s="232"/>
    </row>
    <row r="9" spans="1:26" ht="47.25" customHeight="1">
      <c r="A9" s="965"/>
      <c r="B9" s="965"/>
      <c r="C9" s="965"/>
      <c r="D9" s="965"/>
      <c r="E9" s="1008" t="s">
        <v>1306</v>
      </c>
      <c r="F9" s="958"/>
      <c r="G9" s="959"/>
      <c r="H9" s="1008" t="s">
        <v>1307</v>
      </c>
      <c r="I9" s="958"/>
      <c r="J9" s="959"/>
      <c r="K9" s="1008" t="s">
        <v>600</v>
      </c>
      <c r="L9" s="958"/>
      <c r="M9" s="959"/>
      <c r="N9" s="1037" t="s">
        <v>985</v>
      </c>
      <c r="O9" s="959"/>
      <c r="P9" s="138"/>
      <c r="Q9" s="232"/>
      <c r="R9" s="232"/>
      <c r="S9" s="232"/>
      <c r="T9" s="232"/>
      <c r="U9" s="232"/>
      <c r="V9" s="232"/>
      <c r="W9" s="232"/>
      <c r="X9" s="232"/>
      <c r="Y9" s="232"/>
      <c r="Z9" s="232"/>
    </row>
    <row r="10" spans="1:26" ht="31.5">
      <c r="A10" s="955"/>
      <c r="B10" s="955"/>
      <c r="C10" s="955"/>
      <c r="D10" s="955"/>
      <c r="E10" s="201" t="s">
        <v>1308</v>
      </c>
      <c r="F10" s="201" t="s">
        <v>1309</v>
      </c>
      <c r="G10" s="824" t="s">
        <v>1310</v>
      </c>
      <c r="H10" s="172" t="s">
        <v>1308</v>
      </c>
      <c r="I10" s="172" t="s">
        <v>1309</v>
      </c>
      <c r="J10" s="172" t="s">
        <v>1311</v>
      </c>
      <c r="K10" s="172" t="s">
        <v>1308</v>
      </c>
      <c r="L10" s="172" t="s">
        <v>1309</v>
      </c>
      <c r="M10" s="141" t="s">
        <v>1312</v>
      </c>
      <c r="N10" s="172" t="s">
        <v>326</v>
      </c>
      <c r="O10" s="172" t="s">
        <v>30</v>
      </c>
      <c r="P10" s="138"/>
      <c r="Q10" s="232"/>
      <c r="R10" s="232"/>
      <c r="S10" s="232"/>
      <c r="T10" s="232"/>
      <c r="U10" s="232"/>
      <c r="V10" s="232"/>
      <c r="W10" s="232"/>
      <c r="X10" s="232"/>
      <c r="Y10" s="232"/>
      <c r="Z10" s="232"/>
    </row>
    <row r="11" spans="1:26">
      <c r="A11" s="115">
        <v>1</v>
      </c>
      <c r="B11" s="142">
        <v>2</v>
      </c>
      <c r="C11" s="142">
        <v>3</v>
      </c>
      <c r="D11" s="115">
        <v>4</v>
      </c>
      <c r="E11" s="115">
        <v>5</v>
      </c>
      <c r="F11" s="115">
        <v>6</v>
      </c>
      <c r="G11" s="115">
        <v>7</v>
      </c>
      <c r="H11" s="115">
        <v>8</v>
      </c>
      <c r="I11" s="115">
        <v>9</v>
      </c>
      <c r="J11" s="115">
        <v>10</v>
      </c>
      <c r="K11" s="115">
        <v>11</v>
      </c>
      <c r="L11" s="115">
        <v>12</v>
      </c>
      <c r="M11" s="115">
        <v>13</v>
      </c>
      <c r="N11" s="115">
        <v>14</v>
      </c>
      <c r="O11" s="115">
        <v>15</v>
      </c>
      <c r="P11" s="214"/>
      <c r="Q11" s="559"/>
      <c r="R11" s="559"/>
      <c r="S11" s="559"/>
      <c r="T11" s="559"/>
      <c r="U11" s="559"/>
      <c r="V11" s="559"/>
      <c r="W11" s="559"/>
      <c r="X11" s="559"/>
      <c r="Y11" s="559"/>
      <c r="Z11" s="559"/>
    </row>
    <row r="12" spans="1:26" ht="15.75">
      <c r="A12" s="487">
        <v>1</v>
      </c>
      <c r="B12" s="416" t="str">
        <f>'9'!B9</f>
        <v>JUMAPOLO</v>
      </c>
      <c r="C12" s="453" t="str">
        <f>'29'!C11</f>
        <v>PASEBAN</v>
      </c>
      <c r="D12" s="825">
        <v>10</v>
      </c>
      <c r="E12" s="817">
        <v>0</v>
      </c>
      <c r="F12" s="817">
        <v>8</v>
      </c>
      <c r="G12" s="817">
        <v>2</v>
      </c>
      <c r="H12" s="817">
        <v>0</v>
      </c>
      <c r="I12" s="817">
        <v>0</v>
      </c>
      <c r="J12" s="817">
        <v>0</v>
      </c>
      <c r="K12" s="817">
        <f t="shared" ref="K12:M12" si="0">E12+H12</f>
        <v>0</v>
      </c>
      <c r="L12" s="817">
        <f t="shared" si="0"/>
        <v>8</v>
      </c>
      <c r="M12" s="817">
        <f t="shared" si="0"/>
        <v>2</v>
      </c>
      <c r="N12" s="825">
        <f t="shared" ref="N12:N23" si="1">K12+L12+M12</f>
        <v>10</v>
      </c>
      <c r="O12" s="826">
        <f t="shared" ref="O12:O23" si="2">N12/D12*100</f>
        <v>100</v>
      </c>
      <c r="P12" s="102"/>
      <c r="Q12" s="232"/>
      <c r="R12" s="232"/>
      <c r="S12" s="232"/>
      <c r="T12" s="232"/>
      <c r="U12" s="232"/>
      <c r="V12" s="232"/>
      <c r="W12" s="232"/>
      <c r="X12" s="232"/>
      <c r="Y12" s="232"/>
      <c r="Z12" s="232"/>
    </row>
    <row r="13" spans="1:26" ht="15.75">
      <c r="A13" s="487">
        <v>2</v>
      </c>
      <c r="B13" s="416"/>
      <c r="C13" s="453" t="str">
        <f>'29'!C12</f>
        <v>LEMAHBANG</v>
      </c>
      <c r="D13" s="825">
        <v>8</v>
      </c>
      <c r="E13" s="817">
        <v>0</v>
      </c>
      <c r="F13" s="817">
        <v>6</v>
      </c>
      <c r="G13" s="817">
        <v>2</v>
      </c>
      <c r="H13" s="817">
        <v>0</v>
      </c>
      <c r="I13" s="817">
        <v>0</v>
      </c>
      <c r="J13" s="817">
        <v>0</v>
      </c>
      <c r="K13" s="817">
        <f t="shared" ref="K13:M13" si="3">E13+H13</f>
        <v>0</v>
      </c>
      <c r="L13" s="817">
        <f t="shared" si="3"/>
        <v>6</v>
      </c>
      <c r="M13" s="817">
        <f t="shared" si="3"/>
        <v>2</v>
      </c>
      <c r="N13" s="825">
        <f t="shared" si="1"/>
        <v>8</v>
      </c>
      <c r="O13" s="826">
        <f t="shared" si="2"/>
        <v>100</v>
      </c>
      <c r="P13" s="102"/>
      <c r="Q13" s="232"/>
      <c r="R13" s="232"/>
      <c r="S13" s="232"/>
      <c r="T13" s="232"/>
      <c r="U13" s="232"/>
      <c r="V13" s="232"/>
      <c r="W13" s="232"/>
      <c r="X13" s="232"/>
      <c r="Y13" s="232"/>
      <c r="Z13" s="232"/>
    </row>
    <row r="14" spans="1:26" ht="15.75">
      <c r="A14" s="487">
        <v>3</v>
      </c>
      <c r="B14" s="416"/>
      <c r="C14" s="453" t="str">
        <f>'29'!C13</f>
        <v>KARANGBANGUN</v>
      </c>
      <c r="D14" s="825">
        <v>16</v>
      </c>
      <c r="E14" s="817">
        <v>0</v>
      </c>
      <c r="F14" s="817">
        <v>13</v>
      </c>
      <c r="G14" s="817">
        <v>3</v>
      </c>
      <c r="H14" s="817">
        <v>0</v>
      </c>
      <c r="I14" s="817">
        <v>0</v>
      </c>
      <c r="J14" s="817">
        <v>0</v>
      </c>
      <c r="K14" s="817">
        <f t="shared" ref="K14:M14" si="4">E14+H14</f>
        <v>0</v>
      </c>
      <c r="L14" s="817">
        <f t="shared" si="4"/>
        <v>13</v>
      </c>
      <c r="M14" s="817">
        <f t="shared" si="4"/>
        <v>3</v>
      </c>
      <c r="N14" s="825">
        <f t="shared" si="1"/>
        <v>16</v>
      </c>
      <c r="O14" s="826">
        <f t="shared" si="2"/>
        <v>100</v>
      </c>
      <c r="P14" s="102"/>
      <c r="Q14" s="232"/>
      <c r="R14" s="232"/>
      <c r="S14" s="232"/>
      <c r="T14" s="232"/>
      <c r="U14" s="232"/>
      <c r="V14" s="232"/>
      <c r="W14" s="232"/>
      <c r="X14" s="232"/>
      <c r="Y14" s="232"/>
      <c r="Z14" s="232"/>
    </row>
    <row r="15" spans="1:26" ht="15.75">
      <c r="A15" s="487">
        <v>4</v>
      </c>
      <c r="B15" s="416"/>
      <c r="C15" s="453" t="str">
        <f>'29'!C14</f>
        <v>PLOSO</v>
      </c>
      <c r="D15" s="825">
        <v>11</v>
      </c>
      <c r="E15" s="817">
        <v>0</v>
      </c>
      <c r="F15" s="817">
        <v>7</v>
      </c>
      <c r="G15" s="817">
        <v>3</v>
      </c>
      <c r="H15" s="817">
        <v>0</v>
      </c>
      <c r="I15" s="817">
        <v>1</v>
      </c>
      <c r="J15" s="817">
        <v>0</v>
      </c>
      <c r="K15" s="817">
        <f t="shared" ref="K15:M15" si="5">E15+H15</f>
        <v>0</v>
      </c>
      <c r="L15" s="817">
        <f t="shared" si="5"/>
        <v>8</v>
      </c>
      <c r="M15" s="817">
        <f t="shared" si="5"/>
        <v>3</v>
      </c>
      <c r="N15" s="825">
        <f t="shared" si="1"/>
        <v>11</v>
      </c>
      <c r="O15" s="826">
        <f t="shared" si="2"/>
        <v>100</v>
      </c>
      <c r="P15" s="102"/>
      <c r="Q15" s="232"/>
      <c r="R15" s="232"/>
      <c r="S15" s="232"/>
      <c r="T15" s="232"/>
      <c r="U15" s="232"/>
      <c r="V15" s="232"/>
      <c r="W15" s="232"/>
      <c r="X15" s="232"/>
      <c r="Y15" s="232"/>
      <c r="Z15" s="232"/>
    </row>
    <row r="16" spans="1:26" ht="15.75">
      <c r="A16" s="487">
        <v>5</v>
      </c>
      <c r="B16" s="416"/>
      <c r="C16" s="453" t="str">
        <f>'29'!C15</f>
        <v>GIRIWONDO</v>
      </c>
      <c r="D16" s="825">
        <v>6</v>
      </c>
      <c r="E16" s="817">
        <v>0</v>
      </c>
      <c r="F16" s="817">
        <v>5</v>
      </c>
      <c r="G16" s="817">
        <v>1</v>
      </c>
      <c r="H16" s="817">
        <v>0</v>
      </c>
      <c r="I16" s="817">
        <v>0</v>
      </c>
      <c r="J16" s="817">
        <v>0</v>
      </c>
      <c r="K16" s="817">
        <f t="shared" ref="K16:M16" si="6">E16+H16</f>
        <v>0</v>
      </c>
      <c r="L16" s="817">
        <f t="shared" si="6"/>
        <v>5</v>
      </c>
      <c r="M16" s="817">
        <f t="shared" si="6"/>
        <v>1</v>
      </c>
      <c r="N16" s="825">
        <f t="shared" si="1"/>
        <v>6</v>
      </c>
      <c r="O16" s="826">
        <f t="shared" si="2"/>
        <v>100</v>
      </c>
      <c r="P16" s="102"/>
      <c r="Q16" s="232"/>
      <c r="R16" s="232"/>
      <c r="S16" s="232"/>
      <c r="T16" s="232"/>
      <c r="U16" s="232"/>
      <c r="V16" s="232"/>
      <c r="W16" s="232"/>
      <c r="X16" s="232"/>
      <c r="Y16" s="232"/>
      <c r="Z16" s="232"/>
    </row>
    <row r="17" spans="1:26" ht="15.75">
      <c r="A17" s="487">
        <v>6</v>
      </c>
      <c r="B17" s="416"/>
      <c r="C17" s="453" t="str">
        <f>'29'!C16</f>
        <v>KADIPIRO</v>
      </c>
      <c r="D17" s="825">
        <v>10</v>
      </c>
      <c r="E17" s="817">
        <v>0</v>
      </c>
      <c r="F17" s="817">
        <v>10</v>
      </c>
      <c r="G17" s="817">
        <v>0</v>
      </c>
      <c r="H17" s="817">
        <v>0</v>
      </c>
      <c r="I17" s="817">
        <v>0</v>
      </c>
      <c r="J17" s="817">
        <v>0</v>
      </c>
      <c r="K17" s="817">
        <f t="shared" ref="K17:M17" si="7">E17+H17</f>
        <v>0</v>
      </c>
      <c r="L17" s="817">
        <f t="shared" si="7"/>
        <v>10</v>
      </c>
      <c r="M17" s="817">
        <f t="shared" si="7"/>
        <v>0</v>
      </c>
      <c r="N17" s="825">
        <f t="shared" si="1"/>
        <v>10</v>
      </c>
      <c r="O17" s="826">
        <f t="shared" si="2"/>
        <v>100</v>
      </c>
      <c r="P17" s="102"/>
      <c r="Q17" s="232"/>
      <c r="R17" s="232"/>
      <c r="S17" s="232"/>
      <c r="T17" s="232"/>
      <c r="U17" s="232"/>
      <c r="V17" s="232"/>
      <c r="W17" s="232"/>
      <c r="X17" s="232"/>
      <c r="Y17" s="232"/>
      <c r="Z17" s="232"/>
    </row>
    <row r="18" spans="1:26" ht="15.75">
      <c r="A18" s="487">
        <v>7</v>
      </c>
      <c r="B18" s="416"/>
      <c r="C18" s="453" t="str">
        <f>'29'!C17</f>
        <v>JUMANTORO</v>
      </c>
      <c r="D18" s="825">
        <v>4</v>
      </c>
      <c r="E18" s="817">
        <v>0</v>
      </c>
      <c r="F18" s="817">
        <v>4</v>
      </c>
      <c r="G18" s="817">
        <v>0</v>
      </c>
      <c r="H18" s="817">
        <v>0</v>
      </c>
      <c r="I18" s="817">
        <v>0</v>
      </c>
      <c r="J18" s="817">
        <v>0</v>
      </c>
      <c r="K18" s="817">
        <f t="shared" ref="K18:M18" si="8">E18+H18</f>
        <v>0</v>
      </c>
      <c r="L18" s="817">
        <f t="shared" si="8"/>
        <v>4</v>
      </c>
      <c r="M18" s="817">
        <f t="shared" si="8"/>
        <v>0</v>
      </c>
      <c r="N18" s="825">
        <f t="shared" si="1"/>
        <v>4</v>
      </c>
      <c r="O18" s="826">
        <f t="shared" si="2"/>
        <v>100</v>
      </c>
      <c r="P18" s="102"/>
      <c r="Q18" s="232"/>
      <c r="R18" s="232"/>
      <c r="S18" s="232"/>
      <c r="T18" s="232"/>
      <c r="U18" s="232"/>
      <c r="V18" s="232"/>
      <c r="W18" s="232"/>
      <c r="X18" s="232"/>
      <c r="Y18" s="232"/>
      <c r="Z18" s="232"/>
    </row>
    <row r="19" spans="1:26" ht="15.75">
      <c r="A19" s="487">
        <v>8</v>
      </c>
      <c r="B19" s="416"/>
      <c r="C19" s="453" t="str">
        <f>'29'!C18</f>
        <v>KEDAWUNG</v>
      </c>
      <c r="D19" s="825">
        <v>5</v>
      </c>
      <c r="E19" s="817">
        <v>0</v>
      </c>
      <c r="F19" s="817">
        <v>4</v>
      </c>
      <c r="G19" s="817">
        <v>1</v>
      </c>
      <c r="H19" s="817">
        <v>0</v>
      </c>
      <c r="I19" s="817">
        <v>0</v>
      </c>
      <c r="J19" s="817">
        <v>0</v>
      </c>
      <c r="K19" s="817">
        <f t="shared" ref="K19:M19" si="9">E19+H19</f>
        <v>0</v>
      </c>
      <c r="L19" s="817">
        <f t="shared" si="9"/>
        <v>4</v>
      </c>
      <c r="M19" s="817">
        <f t="shared" si="9"/>
        <v>1</v>
      </c>
      <c r="N19" s="825">
        <f t="shared" si="1"/>
        <v>5</v>
      </c>
      <c r="O19" s="826">
        <f t="shared" si="2"/>
        <v>100</v>
      </c>
      <c r="P19" s="102"/>
      <c r="Q19" s="232"/>
      <c r="R19" s="232"/>
      <c r="S19" s="232"/>
      <c r="T19" s="232"/>
      <c r="U19" s="232"/>
      <c r="V19" s="232"/>
      <c r="W19" s="232"/>
      <c r="X19" s="232"/>
      <c r="Y19" s="232"/>
      <c r="Z19" s="232"/>
    </row>
    <row r="20" spans="1:26" ht="15.75">
      <c r="A20" s="487">
        <v>9</v>
      </c>
      <c r="B20" s="416"/>
      <c r="C20" s="453" t="str">
        <f>'29'!C19</f>
        <v>BAKALAN</v>
      </c>
      <c r="D20" s="825">
        <v>9</v>
      </c>
      <c r="E20" s="817">
        <v>0</v>
      </c>
      <c r="F20" s="817">
        <v>9</v>
      </c>
      <c r="G20" s="817">
        <v>0</v>
      </c>
      <c r="H20" s="817">
        <v>0</v>
      </c>
      <c r="I20" s="817">
        <v>0</v>
      </c>
      <c r="J20" s="817">
        <v>0</v>
      </c>
      <c r="K20" s="817">
        <f t="shared" ref="K20:M20" si="10">E20+H20</f>
        <v>0</v>
      </c>
      <c r="L20" s="817">
        <f t="shared" si="10"/>
        <v>9</v>
      </c>
      <c r="M20" s="817">
        <f t="shared" si="10"/>
        <v>0</v>
      </c>
      <c r="N20" s="825">
        <f t="shared" si="1"/>
        <v>9</v>
      </c>
      <c r="O20" s="826">
        <f t="shared" si="2"/>
        <v>100</v>
      </c>
      <c r="P20" s="102"/>
      <c r="Q20" s="232"/>
      <c r="R20" s="232"/>
      <c r="S20" s="232"/>
      <c r="T20" s="232"/>
      <c r="U20" s="232"/>
      <c r="V20" s="232"/>
      <c r="W20" s="232"/>
      <c r="X20" s="232"/>
      <c r="Y20" s="232"/>
      <c r="Z20" s="232"/>
    </row>
    <row r="21" spans="1:26" ht="15.75" customHeight="1">
      <c r="A21" s="487">
        <v>10</v>
      </c>
      <c r="B21" s="416"/>
      <c r="C21" s="453" t="str">
        <f>'29'!C20</f>
        <v>JUMAPOLO</v>
      </c>
      <c r="D21" s="825">
        <v>16</v>
      </c>
      <c r="E21" s="817">
        <v>0</v>
      </c>
      <c r="F21" s="817">
        <v>16</v>
      </c>
      <c r="G21" s="817">
        <v>0</v>
      </c>
      <c r="H21" s="817">
        <v>0</v>
      </c>
      <c r="I21" s="817">
        <v>0</v>
      </c>
      <c r="J21" s="817">
        <v>0</v>
      </c>
      <c r="K21" s="817">
        <f t="shared" ref="K21:M21" si="11">E21+H21</f>
        <v>0</v>
      </c>
      <c r="L21" s="817">
        <f t="shared" si="11"/>
        <v>16</v>
      </c>
      <c r="M21" s="817">
        <f t="shared" si="11"/>
        <v>0</v>
      </c>
      <c r="N21" s="825">
        <f t="shared" si="1"/>
        <v>16</v>
      </c>
      <c r="O21" s="826">
        <f t="shared" si="2"/>
        <v>100</v>
      </c>
      <c r="P21" s="102"/>
      <c r="Q21" s="232"/>
      <c r="R21" s="232"/>
      <c r="S21" s="232"/>
      <c r="T21" s="232"/>
      <c r="U21" s="232"/>
      <c r="V21" s="232"/>
      <c r="W21" s="232"/>
      <c r="X21" s="232"/>
      <c r="Y21" s="232"/>
      <c r="Z21" s="232"/>
    </row>
    <row r="22" spans="1:26" ht="15.75" customHeight="1">
      <c r="A22" s="487">
        <v>11</v>
      </c>
      <c r="B22" s="416"/>
      <c r="C22" s="453" t="str">
        <f>'29'!C21</f>
        <v>KWANGSAN</v>
      </c>
      <c r="D22" s="825">
        <v>12</v>
      </c>
      <c r="E22" s="817">
        <v>0</v>
      </c>
      <c r="F22" s="817">
        <v>11</v>
      </c>
      <c r="G22" s="817">
        <v>1</v>
      </c>
      <c r="H22" s="817">
        <v>0</v>
      </c>
      <c r="I22" s="817">
        <v>0</v>
      </c>
      <c r="J22" s="817">
        <v>0</v>
      </c>
      <c r="K22" s="817">
        <f t="shared" ref="K22:M22" si="12">E22+H22</f>
        <v>0</v>
      </c>
      <c r="L22" s="817">
        <f t="shared" si="12"/>
        <v>11</v>
      </c>
      <c r="M22" s="817">
        <f t="shared" si="12"/>
        <v>1</v>
      </c>
      <c r="N22" s="825">
        <f t="shared" si="1"/>
        <v>12</v>
      </c>
      <c r="O22" s="826">
        <f t="shared" si="2"/>
        <v>100</v>
      </c>
      <c r="P22" s="102"/>
      <c r="Q22" s="232"/>
      <c r="R22" s="232"/>
      <c r="S22" s="232"/>
      <c r="T22" s="232"/>
      <c r="U22" s="232"/>
      <c r="V22" s="232"/>
      <c r="W22" s="232"/>
      <c r="X22" s="232"/>
      <c r="Y22" s="232"/>
      <c r="Z22" s="232"/>
    </row>
    <row r="23" spans="1:26" ht="15.75" customHeight="1">
      <c r="A23" s="487">
        <v>12</v>
      </c>
      <c r="B23" s="503"/>
      <c r="C23" s="453" t="str">
        <f>'29'!C22</f>
        <v>JATIREJO</v>
      </c>
      <c r="D23" s="825">
        <v>8</v>
      </c>
      <c r="E23" s="817">
        <v>0</v>
      </c>
      <c r="F23" s="817">
        <v>6</v>
      </c>
      <c r="G23" s="817">
        <v>2</v>
      </c>
      <c r="H23" s="817">
        <v>0</v>
      </c>
      <c r="I23" s="817">
        <v>0</v>
      </c>
      <c r="J23" s="817">
        <v>0</v>
      </c>
      <c r="K23" s="817">
        <f t="shared" ref="K23:M23" si="13">E23+H23</f>
        <v>0</v>
      </c>
      <c r="L23" s="817">
        <f t="shared" si="13"/>
        <v>6</v>
      </c>
      <c r="M23" s="817">
        <f t="shared" si="13"/>
        <v>2</v>
      </c>
      <c r="N23" s="825">
        <f t="shared" si="1"/>
        <v>8</v>
      </c>
      <c r="O23" s="826">
        <f t="shared" si="2"/>
        <v>100</v>
      </c>
      <c r="P23" s="102"/>
      <c r="Q23" s="232"/>
      <c r="R23" s="232"/>
      <c r="S23" s="232"/>
      <c r="T23" s="232"/>
      <c r="U23" s="232"/>
      <c r="V23" s="232"/>
      <c r="W23" s="232"/>
      <c r="X23" s="232"/>
      <c r="Y23" s="232"/>
      <c r="Z23" s="232"/>
    </row>
    <row r="24" spans="1:26" ht="15.75" customHeight="1">
      <c r="A24" s="203"/>
      <c r="B24" s="326"/>
      <c r="C24" s="326"/>
      <c r="D24" s="827"/>
      <c r="E24" s="827"/>
      <c r="F24" s="827"/>
      <c r="G24" s="827"/>
      <c r="H24" s="827"/>
      <c r="I24" s="827"/>
      <c r="J24" s="827"/>
      <c r="K24" s="827"/>
      <c r="L24" s="827"/>
      <c r="M24" s="827"/>
      <c r="N24" s="827"/>
      <c r="O24" s="828"/>
      <c r="P24" s="138"/>
      <c r="Q24" s="232"/>
      <c r="R24" s="232"/>
      <c r="S24" s="232"/>
      <c r="T24" s="232"/>
      <c r="U24" s="232"/>
      <c r="V24" s="232"/>
      <c r="W24" s="232"/>
      <c r="X24" s="232"/>
      <c r="Y24" s="232"/>
      <c r="Z24" s="232"/>
    </row>
    <row r="25" spans="1:26" ht="15.75" customHeight="1">
      <c r="A25" s="156" t="s">
        <v>591</v>
      </c>
      <c r="B25" s="157"/>
      <c r="C25" s="418"/>
      <c r="D25" s="237">
        <f t="shared" ref="D25:N25" si="14">SUM(D12:D24)</f>
        <v>115</v>
      </c>
      <c r="E25" s="237">
        <f t="shared" si="14"/>
        <v>0</v>
      </c>
      <c r="F25" s="237">
        <f t="shared" si="14"/>
        <v>99</v>
      </c>
      <c r="G25" s="237">
        <f t="shared" si="14"/>
        <v>15</v>
      </c>
      <c r="H25" s="237">
        <f t="shared" si="14"/>
        <v>0</v>
      </c>
      <c r="I25" s="237">
        <f t="shared" si="14"/>
        <v>1</v>
      </c>
      <c r="J25" s="237">
        <f t="shared" si="14"/>
        <v>0</v>
      </c>
      <c r="K25" s="237">
        <f t="shared" si="14"/>
        <v>0</v>
      </c>
      <c r="L25" s="237">
        <f t="shared" si="14"/>
        <v>100</v>
      </c>
      <c r="M25" s="237">
        <f t="shared" si="14"/>
        <v>15</v>
      </c>
      <c r="N25" s="237">
        <f t="shared" si="14"/>
        <v>115</v>
      </c>
      <c r="O25" s="829">
        <f>N25/D25*100</f>
        <v>100</v>
      </c>
      <c r="P25" s="138"/>
      <c r="Q25" s="232"/>
      <c r="R25" s="232"/>
      <c r="S25" s="232"/>
      <c r="T25" s="232"/>
      <c r="U25" s="232"/>
      <c r="V25" s="232"/>
      <c r="W25" s="232"/>
      <c r="X25" s="232"/>
      <c r="Y25" s="232"/>
      <c r="Z25" s="232"/>
    </row>
    <row r="26" spans="1:26" ht="15.75" customHeight="1">
      <c r="A26" s="162"/>
      <c r="B26" s="162"/>
      <c r="C26" s="162"/>
      <c r="D26" s="162"/>
      <c r="E26" s="162"/>
      <c r="F26" s="162"/>
      <c r="G26" s="162"/>
      <c r="H26" s="162"/>
      <c r="I26" s="162"/>
      <c r="J26" s="162"/>
      <c r="K26" s="162"/>
      <c r="L26" s="162"/>
      <c r="M26" s="162"/>
      <c r="N26" s="162"/>
      <c r="O26" s="162"/>
      <c r="P26" s="138"/>
      <c r="Q26" s="232"/>
      <c r="R26" s="232"/>
      <c r="S26" s="232"/>
      <c r="T26" s="232"/>
      <c r="U26" s="232"/>
      <c r="V26" s="232"/>
      <c r="W26" s="232"/>
      <c r="X26" s="232"/>
      <c r="Y26" s="232"/>
      <c r="Z26" s="232"/>
    </row>
    <row r="27" spans="1:26" ht="15.75" customHeight="1">
      <c r="A27" s="137" t="s">
        <v>710</v>
      </c>
      <c r="B27" s="102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232"/>
      <c r="R27" s="232"/>
      <c r="S27" s="232"/>
      <c r="T27" s="232"/>
      <c r="U27" s="232"/>
      <c r="V27" s="232"/>
      <c r="W27" s="232"/>
      <c r="X27" s="232"/>
      <c r="Y27" s="232"/>
      <c r="Z27" s="232"/>
    </row>
    <row r="28" spans="1:26" ht="15.75" customHeight="1">
      <c r="A28" s="102"/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232"/>
      <c r="R28" s="232"/>
      <c r="S28" s="232"/>
      <c r="T28" s="232"/>
      <c r="U28" s="232"/>
      <c r="V28" s="232"/>
      <c r="W28" s="232"/>
      <c r="X28" s="232"/>
      <c r="Y28" s="232"/>
      <c r="Z28" s="232"/>
    </row>
    <row r="29" spans="1:26" ht="15.75" customHeight="1">
      <c r="A29" s="102"/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232"/>
      <c r="R29" s="232"/>
      <c r="S29" s="232"/>
      <c r="T29" s="232"/>
      <c r="U29" s="232"/>
      <c r="V29" s="232"/>
      <c r="W29" s="232"/>
      <c r="X29" s="232"/>
      <c r="Y29" s="232"/>
      <c r="Z29" s="232"/>
    </row>
    <row r="30" spans="1:26" ht="15.75" customHeight="1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232"/>
      <c r="R30" s="232"/>
      <c r="S30" s="232"/>
      <c r="T30" s="232"/>
      <c r="U30" s="232"/>
      <c r="V30" s="232"/>
      <c r="W30" s="232"/>
      <c r="X30" s="232"/>
      <c r="Y30" s="232"/>
      <c r="Z30" s="232"/>
    </row>
    <row r="31" spans="1:26" ht="15.75" customHeight="1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232"/>
      <c r="R31" s="232"/>
      <c r="S31" s="232"/>
      <c r="T31" s="232"/>
      <c r="U31" s="232"/>
      <c r="V31" s="232"/>
      <c r="W31" s="232"/>
      <c r="X31" s="232"/>
      <c r="Y31" s="232"/>
      <c r="Z31" s="232"/>
    </row>
    <row r="32" spans="1:26" ht="15.75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232"/>
      <c r="R32" s="232"/>
      <c r="S32" s="232"/>
      <c r="T32" s="232"/>
      <c r="U32" s="232"/>
      <c r="V32" s="232"/>
      <c r="W32" s="232"/>
      <c r="X32" s="232"/>
      <c r="Y32" s="232"/>
      <c r="Z32" s="232"/>
    </row>
    <row r="33" spans="1:26" ht="15.75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232"/>
      <c r="R33" s="232"/>
      <c r="S33" s="232"/>
      <c r="T33" s="232"/>
      <c r="U33" s="232"/>
      <c r="V33" s="232"/>
      <c r="W33" s="232"/>
      <c r="X33" s="232"/>
      <c r="Y33" s="232"/>
      <c r="Z33" s="232"/>
    </row>
    <row r="34" spans="1:26" ht="15.7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232"/>
      <c r="R34" s="232"/>
      <c r="S34" s="232"/>
      <c r="T34" s="232"/>
      <c r="U34" s="232"/>
      <c r="V34" s="232"/>
      <c r="W34" s="232"/>
      <c r="X34" s="232"/>
      <c r="Y34" s="232"/>
      <c r="Z34" s="232"/>
    </row>
    <row r="35" spans="1:26" ht="15.7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232"/>
      <c r="R35" s="232"/>
      <c r="S35" s="232"/>
      <c r="T35" s="232"/>
      <c r="U35" s="232"/>
      <c r="V35" s="232"/>
      <c r="W35" s="232"/>
      <c r="X35" s="232"/>
      <c r="Y35" s="232"/>
      <c r="Z35" s="232"/>
    </row>
    <row r="36" spans="1:26" ht="15.7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232"/>
      <c r="R36" s="232"/>
      <c r="S36" s="232"/>
      <c r="T36" s="232"/>
      <c r="U36" s="232"/>
      <c r="V36" s="232"/>
      <c r="W36" s="232"/>
      <c r="X36" s="232"/>
      <c r="Y36" s="232"/>
      <c r="Z36" s="232"/>
    </row>
    <row r="37" spans="1:26" ht="15.7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232"/>
      <c r="R37" s="232"/>
      <c r="S37" s="232"/>
      <c r="T37" s="232"/>
      <c r="U37" s="232"/>
      <c r="V37" s="232"/>
      <c r="W37" s="232"/>
      <c r="X37" s="232"/>
      <c r="Y37" s="232"/>
      <c r="Z37" s="232"/>
    </row>
    <row r="38" spans="1:26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232"/>
      <c r="R38" s="232"/>
      <c r="S38" s="232"/>
      <c r="T38" s="232"/>
      <c r="U38" s="232"/>
      <c r="V38" s="232"/>
      <c r="W38" s="232"/>
      <c r="X38" s="232"/>
      <c r="Y38" s="232"/>
      <c r="Z38" s="232"/>
    </row>
    <row r="39" spans="1:26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232"/>
      <c r="R39" s="232"/>
      <c r="S39" s="232"/>
      <c r="T39" s="232"/>
      <c r="U39" s="232"/>
      <c r="V39" s="232"/>
      <c r="W39" s="232"/>
      <c r="X39" s="232"/>
      <c r="Y39" s="232"/>
      <c r="Z39" s="232"/>
    </row>
    <row r="40" spans="1:26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232"/>
      <c r="R40" s="232"/>
      <c r="S40" s="232"/>
      <c r="T40" s="232"/>
      <c r="U40" s="232"/>
      <c r="V40" s="232"/>
      <c r="W40" s="232"/>
      <c r="X40" s="232"/>
      <c r="Y40" s="232"/>
      <c r="Z40" s="232"/>
    </row>
    <row r="41" spans="1:26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232"/>
      <c r="R41" s="232"/>
      <c r="S41" s="232"/>
      <c r="T41" s="232"/>
      <c r="U41" s="232"/>
      <c r="V41" s="232"/>
      <c r="W41" s="232"/>
      <c r="X41" s="232"/>
      <c r="Y41" s="232"/>
      <c r="Z41" s="232"/>
    </row>
    <row r="42" spans="1:26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232"/>
      <c r="R42" s="232"/>
      <c r="S42" s="232"/>
      <c r="T42" s="232"/>
      <c r="U42" s="232"/>
      <c r="V42" s="232"/>
      <c r="W42" s="232"/>
      <c r="X42" s="232"/>
      <c r="Y42" s="232"/>
      <c r="Z42" s="232"/>
    </row>
    <row r="43" spans="1:26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232"/>
      <c r="R43" s="232"/>
      <c r="S43" s="232"/>
      <c r="T43" s="232"/>
      <c r="U43" s="232"/>
      <c r="V43" s="232"/>
      <c r="W43" s="232"/>
      <c r="X43" s="232"/>
      <c r="Y43" s="232"/>
      <c r="Z43" s="232"/>
    </row>
    <row r="44" spans="1:26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232"/>
      <c r="R44" s="232"/>
      <c r="S44" s="232"/>
      <c r="T44" s="232"/>
      <c r="U44" s="232"/>
      <c r="V44" s="232"/>
      <c r="W44" s="232"/>
      <c r="X44" s="232"/>
      <c r="Y44" s="232"/>
      <c r="Z44" s="232"/>
    </row>
    <row r="45" spans="1:26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232"/>
      <c r="R45" s="232"/>
      <c r="S45" s="232"/>
      <c r="T45" s="232"/>
      <c r="U45" s="232"/>
      <c r="V45" s="232"/>
      <c r="W45" s="232"/>
      <c r="X45" s="232"/>
      <c r="Y45" s="232"/>
      <c r="Z45" s="232"/>
    </row>
    <row r="46" spans="1:26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232"/>
      <c r="R46" s="232"/>
      <c r="S46" s="232"/>
      <c r="T46" s="232"/>
      <c r="U46" s="232"/>
      <c r="V46" s="232"/>
      <c r="W46" s="232"/>
      <c r="X46" s="232"/>
      <c r="Y46" s="232"/>
      <c r="Z46" s="232"/>
    </row>
    <row r="47" spans="1:26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232"/>
      <c r="R47" s="232"/>
      <c r="S47" s="232"/>
      <c r="T47" s="232"/>
      <c r="U47" s="232"/>
      <c r="V47" s="232"/>
      <c r="W47" s="232"/>
      <c r="X47" s="232"/>
      <c r="Y47" s="232"/>
      <c r="Z47" s="232"/>
    </row>
    <row r="48" spans="1:26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232"/>
      <c r="R48" s="232"/>
      <c r="S48" s="232"/>
      <c r="T48" s="232"/>
      <c r="U48" s="232"/>
      <c r="V48" s="232"/>
      <c r="W48" s="232"/>
      <c r="X48" s="232"/>
      <c r="Y48" s="232"/>
      <c r="Z48" s="232"/>
    </row>
    <row r="49" spans="1:26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232"/>
      <c r="R49" s="232"/>
      <c r="S49" s="232"/>
      <c r="T49" s="232"/>
      <c r="U49" s="232"/>
      <c r="V49" s="232"/>
      <c r="W49" s="232"/>
      <c r="X49" s="232"/>
      <c r="Y49" s="232"/>
      <c r="Z49" s="232"/>
    </row>
    <row r="50" spans="1:26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232"/>
      <c r="R50" s="232"/>
      <c r="S50" s="232"/>
      <c r="T50" s="232"/>
      <c r="U50" s="232"/>
      <c r="V50" s="232"/>
      <c r="W50" s="232"/>
      <c r="X50" s="232"/>
      <c r="Y50" s="232"/>
      <c r="Z50" s="232"/>
    </row>
    <row r="51" spans="1:26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232"/>
      <c r="R51" s="232"/>
      <c r="S51" s="232"/>
      <c r="T51" s="232"/>
      <c r="U51" s="232"/>
      <c r="V51" s="232"/>
      <c r="W51" s="232"/>
      <c r="X51" s="232"/>
      <c r="Y51" s="232"/>
      <c r="Z51" s="232"/>
    </row>
    <row r="52" spans="1:26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232"/>
      <c r="R52" s="232"/>
      <c r="S52" s="232"/>
      <c r="T52" s="232"/>
      <c r="U52" s="232"/>
      <c r="V52" s="232"/>
      <c r="W52" s="232"/>
      <c r="X52" s="232"/>
      <c r="Y52" s="232"/>
      <c r="Z52" s="232"/>
    </row>
    <row r="53" spans="1:26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232"/>
      <c r="R53" s="232"/>
      <c r="S53" s="232"/>
      <c r="T53" s="232"/>
      <c r="U53" s="232"/>
      <c r="V53" s="232"/>
      <c r="W53" s="232"/>
      <c r="X53" s="232"/>
      <c r="Y53" s="232"/>
      <c r="Z53" s="232"/>
    </row>
    <row r="54" spans="1:26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232"/>
      <c r="R54" s="232"/>
      <c r="S54" s="232"/>
      <c r="T54" s="232"/>
      <c r="U54" s="232"/>
      <c r="V54" s="232"/>
      <c r="W54" s="232"/>
      <c r="X54" s="232"/>
      <c r="Y54" s="232"/>
      <c r="Z54" s="232"/>
    </row>
    <row r="55" spans="1:26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232"/>
      <c r="R55" s="232"/>
      <c r="S55" s="232"/>
      <c r="T55" s="232"/>
      <c r="U55" s="232"/>
      <c r="V55" s="232"/>
      <c r="W55" s="232"/>
      <c r="X55" s="232"/>
      <c r="Y55" s="232"/>
      <c r="Z55" s="232"/>
    </row>
    <row r="56" spans="1:26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232"/>
      <c r="R56" s="232"/>
      <c r="S56" s="232"/>
      <c r="T56" s="232"/>
      <c r="U56" s="232"/>
      <c r="V56" s="232"/>
      <c r="W56" s="232"/>
      <c r="X56" s="232"/>
      <c r="Y56" s="232"/>
      <c r="Z56" s="232"/>
    </row>
    <row r="57" spans="1:26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232"/>
      <c r="R57" s="232"/>
      <c r="S57" s="232"/>
      <c r="T57" s="232"/>
      <c r="U57" s="232"/>
      <c r="V57" s="232"/>
      <c r="W57" s="232"/>
      <c r="X57" s="232"/>
      <c r="Y57" s="232"/>
      <c r="Z57" s="232"/>
    </row>
    <row r="58" spans="1:26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232"/>
      <c r="R58" s="232"/>
      <c r="S58" s="232"/>
      <c r="T58" s="232"/>
      <c r="U58" s="232"/>
      <c r="V58" s="232"/>
      <c r="W58" s="232"/>
      <c r="X58" s="232"/>
      <c r="Y58" s="232"/>
      <c r="Z58" s="232"/>
    </row>
    <row r="59" spans="1:26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232"/>
      <c r="R59" s="232"/>
      <c r="S59" s="232"/>
      <c r="T59" s="232"/>
      <c r="U59" s="232"/>
      <c r="V59" s="232"/>
      <c r="W59" s="232"/>
      <c r="X59" s="232"/>
      <c r="Y59" s="232"/>
      <c r="Z59" s="232"/>
    </row>
    <row r="60" spans="1:26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232"/>
      <c r="R60" s="232"/>
      <c r="S60" s="232"/>
      <c r="T60" s="232"/>
      <c r="U60" s="232"/>
      <c r="V60" s="232"/>
      <c r="W60" s="232"/>
      <c r="X60" s="232"/>
      <c r="Y60" s="232"/>
      <c r="Z60" s="232"/>
    </row>
    <row r="61" spans="1:26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232"/>
      <c r="R61" s="232"/>
      <c r="S61" s="232"/>
      <c r="T61" s="232"/>
      <c r="U61" s="232"/>
      <c r="V61" s="232"/>
      <c r="W61" s="232"/>
      <c r="X61" s="232"/>
      <c r="Y61" s="232"/>
      <c r="Z61" s="232"/>
    </row>
    <row r="62" spans="1:26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232"/>
      <c r="R62" s="232"/>
      <c r="S62" s="232"/>
      <c r="T62" s="232"/>
      <c r="U62" s="232"/>
      <c r="V62" s="232"/>
      <c r="W62" s="232"/>
      <c r="X62" s="232"/>
      <c r="Y62" s="232"/>
      <c r="Z62" s="232"/>
    </row>
    <row r="63" spans="1:26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232"/>
      <c r="R63" s="232"/>
      <c r="S63" s="232"/>
      <c r="T63" s="232"/>
      <c r="U63" s="232"/>
      <c r="V63" s="232"/>
      <c r="W63" s="232"/>
      <c r="X63" s="232"/>
      <c r="Y63" s="232"/>
      <c r="Z63" s="232"/>
    </row>
    <row r="64" spans="1:26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232"/>
      <c r="R64" s="232"/>
      <c r="S64" s="232"/>
      <c r="T64" s="232"/>
      <c r="U64" s="232"/>
      <c r="V64" s="232"/>
      <c r="W64" s="232"/>
      <c r="X64" s="232"/>
      <c r="Y64" s="232"/>
      <c r="Z64" s="232"/>
    </row>
    <row r="65" spans="1:26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232"/>
      <c r="R65" s="232"/>
      <c r="S65" s="232"/>
      <c r="T65" s="232"/>
      <c r="U65" s="232"/>
      <c r="V65" s="232"/>
      <c r="W65" s="232"/>
      <c r="X65" s="232"/>
      <c r="Y65" s="232"/>
      <c r="Z65" s="232"/>
    </row>
    <row r="66" spans="1:26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232"/>
      <c r="R66" s="232"/>
      <c r="S66" s="232"/>
      <c r="T66" s="232"/>
      <c r="U66" s="232"/>
      <c r="V66" s="232"/>
      <c r="W66" s="232"/>
      <c r="X66" s="232"/>
      <c r="Y66" s="232"/>
      <c r="Z66" s="232"/>
    </row>
    <row r="67" spans="1:26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232"/>
      <c r="R67" s="232"/>
      <c r="S67" s="232"/>
      <c r="T67" s="232"/>
      <c r="U67" s="232"/>
      <c r="V67" s="232"/>
      <c r="W67" s="232"/>
      <c r="X67" s="232"/>
      <c r="Y67" s="232"/>
      <c r="Z67" s="232"/>
    </row>
    <row r="68" spans="1:26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232"/>
      <c r="R68" s="232"/>
      <c r="S68" s="232"/>
      <c r="T68" s="232"/>
      <c r="U68" s="232"/>
      <c r="V68" s="232"/>
      <c r="W68" s="232"/>
      <c r="X68" s="232"/>
      <c r="Y68" s="232"/>
      <c r="Z68" s="232"/>
    </row>
    <row r="69" spans="1:26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232"/>
      <c r="R69" s="232"/>
      <c r="S69" s="232"/>
      <c r="T69" s="232"/>
      <c r="U69" s="232"/>
      <c r="V69" s="232"/>
      <c r="W69" s="232"/>
      <c r="X69" s="232"/>
      <c r="Y69" s="232"/>
      <c r="Z69" s="232"/>
    </row>
    <row r="70" spans="1:26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232"/>
      <c r="R70" s="232"/>
      <c r="S70" s="232"/>
      <c r="T70" s="232"/>
      <c r="U70" s="232"/>
      <c r="V70" s="232"/>
      <c r="W70" s="232"/>
      <c r="X70" s="232"/>
      <c r="Y70" s="232"/>
      <c r="Z70" s="232"/>
    </row>
    <row r="71" spans="1:26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232"/>
      <c r="R71" s="232"/>
      <c r="S71" s="232"/>
      <c r="T71" s="232"/>
      <c r="U71" s="232"/>
      <c r="V71" s="232"/>
      <c r="W71" s="232"/>
      <c r="X71" s="232"/>
      <c r="Y71" s="232"/>
      <c r="Z71" s="232"/>
    </row>
    <row r="72" spans="1:26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232"/>
      <c r="R72" s="232"/>
      <c r="S72" s="232"/>
      <c r="T72" s="232"/>
      <c r="U72" s="232"/>
      <c r="V72" s="232"/>
      <c r="W72" s="232"/>
      <c r="X72" s="232"/>
      <c r="Y72" s="232"/>
      <c r="Z72" s="232"/>
    </row>
    <row r="73" spans="1:26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232"/>
      <c r="R73" s="232"/>
      <c r="S73" s="232"/>
      <c r="T73" s="232"/>
      <c r="U73" s="232"/>
      <c r="V73" s="232"/>
      <c r="W73" s="232"/>
      <c r="X73" s="232"/>
      <c r="Y73" s="232"/>
      <c r="Z73" s="232"/>
    </row>
    <row r="74" spans="1:26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232"/>
      <c r="R74" s="232"/>
      <c r="S74" s="232"/>
      <c r="T74" s="232"/>
      <c r="U74" s="232"/>
      <c r="V74" s="232"/>
      <c r="W74" s="232"/>
      <c r="X74" s="232"/>
      <c r="Y74" s="232"/>
      <c r="Z74" s="232"/>
    </row>
    <row r="75" spans="1:26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232"/>
      <c r="R75" s="232"/>
      <c r="S75" s="232"/>
      <c r="T75" s="232"/>
      <c r="U75" s="232"/>
      <c r="V75" s="232"/>
      <c r="W75" s="232"/>
      <c r="X75" s="232"/>
      <c r="Y75" s="232"/>
      <c r="Z75" s="232"/>
    </row>
    <row r="76" spans="1:26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232"/>
      <c r="R76" s="232"/>
      <c r="S76" s="232"/>
      <c r="T76" s="232"/>
      <c r="U76" s="232"/>
      <c r="V76" s="232"/>
      <c r="W76" s="232"/>
      <c r="X76" s="232"/>
      <c r="Y76" s="232"/>
      <c r="Z76" s="232"/>
    </row>
    <row r="77" spans="1:26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232"/>
      <c r="R77" s="232"/>
      <c r="S77" s="232"/>
      <c r="T77" s="232"/>
      <c r="U77" s="232"/>
      <c r="V77" s="232"/>
      <c r="W77" s="232"/>
      <c r="X77" s="232"/>
      <c r="Y77" s="232"/>
      <c r="Z77" s="232"/>
    </row>
    <row r="78" spans="1:26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232"/>
      <c r="R78" s="232"/>
      <c r="S78" s="232"/>
      <c r="T78" s="232"/>
      <c r="U78" s="232"/>
      <c r="V78" s="232"/>
      <c r="W78" s="232"/>
      <c r="X78" s="232"/>
      <c r="Y78" s="232"/>
      <c r="Z78" s="232"/>
    </row>
    <row r="79" spans="1:26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232"/>
      <c r="R79" s="232"/>
      <c r="S79" s="232"/>
      <c r="T79" s="232"/>
      <c r="U79" s="232"/>
      <c r="V79" s="232"/>
      <c r="W79" s="232"/>
      <c r="X79" s="232"/>
      <c r="Y79" s="232"/>
      <c r="Z79" s="232"/>
    </row>
    <row r="80" spans="1:26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232"/>
      <c r="R80" s="232"/>
      <c r="S80" s="232"/>
      <c r="T80" s="232"/>
      <c r="U80" s="232"/>
      <c r="V80" s="232"/>
      <c r="W80" s="232"/>
      <c r="X80" s="232"/>
      <c r="Y80" s="232"/>
      <c r="Z80" s="232"/>
    </row>
    <row r="81" spans="1:26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232"/>
      <c r="R81" s="232"/>
      <c r="S81" s="232"/>
      <c r="T81" s="232"/>
      <c r="U81" s="232"/>
      <c r="V81" s="232"/>
      <c r="W81" s="232"/>
      <c r="X81" s="232"/>
      <c r="Y81" s="232"/>
      <c r="Z81" s="232"/>
    </row>
    <row r="82" spans="1:26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232"/>
      <c r="R82" s="232"/>
      <c r="S82" s="232"/>
      <c r="T82" s="232"/>
      <c r="U82" s="232"/>
      <c r="V82" s="232"/>
      <c r="W82" s="232"/>
      <c r="X82" s="232"/>
      <c r="Y82" s="232"/>
      <c r="Z82" s="232"/>
    </row>
    <row r="83" spans="1:26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232"/>
      <c r="R83" s="232"/>
      <c r="S83" s="232"/>
      <c r="T83" s="232"/>
      <c r="U83" s="232"/>
      <c r="V83" s="232"/>
      <c r="W83" s="232"/>
      <c r="X83" s="232"/>
      <c r="Y83" s="232"/>
      <c r="Z83" s="232"/>
    </row>
    <row r="84" spans="1:26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232"/>
      <c r="R84" s="232"/>
      <c r="S84" s="232"/>
      <c r="T84" s="232"/>
      <c r="U84" s="232"/>
      <c r="V84" s="232"/>
      <c r="W84" s="232"/>
      <c r="X84" s="232"/>
      <c r="Y84" s="232"/>
      <c r="Z84" s="232"/>
    </row>
    <row r="85" spans="1:26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232"/>
      <c r="R85" s="232"/>
      <c r="S85" s="232"/>
      <c r="T85" s="232"/>
      <c r="U85" s="232"/>
      <c r="V85" s="232"/>
      <c r="W85" s="232"/>
      <c r="X85" s="232"/>
      <c r="Y85" s="232"/>
      <c r="Z85" s="232"/>
    </row>
    <row r="86" spans="1:26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232"/>
      <c r="R86" s="232"/>
      <c r="S86" s="232"/>
      <c r="T86" s="232"/>
      <c r="U86" s="232"/>
      <c r="V86" s="232"/>
      <c r="W86" s="232"/>
      <c r="X86" s="232"/>
      <c r="Y86" s="232"/>
      <c r="Z86" s="232"/>
    </row>
    <row r="87" spans="1:26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232"/>
      <c r="R87" s="232"/>
      <c r="S87" s="232"/>
      <c r="T87" s="232"/>
      <c r="U87" s="232"/>
      <c r="V87" s="232"/>
      <c r="W87" s="232"/>
      <c r="X87" s="232"/>
      <c r="Y87" s="232"/>
      <c r="Z87" s="232"/>
    </row>
    <row r="88" spans="1:26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232"/>
      <c r="R88" s="232"/>
      <c r="S88" s="232"/>
      <c r="T88" s="232"/>
      <c r="U88" s="232"/>
      <c r="V88" s="232"/>
      <c r="W88" s="232"/>
      <c r="X88" s="232"/>
      <c r="Y88" s="232"/>
      <c r="Z88" s="232"/>
    </row>
    <row r="89" spans="1:26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232"/>
      <c r="R89" s="232"/>
      <c r="S89" s="232"/>
      <c r="T89" s="232"/>
      <c r="U89" s="232"/>
      <c r="V89" s="232"/>
      <c r="W89" s="232"/>
      <c r="X89" s="232"/>
      <c r="Y89" s="232"/>
      <c r="Z89" s="232"/>
    </row>
    <row r="90" spans="1:26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232"/>
      <c r="R90" s="232"/>
      <c r="S90" s="232"/>
      <c r="T90" s="232"/>
      <c r="U90" s="232"/>
      <c r="V90" s="232"/>
      <c r="W90" s="232"/>
      <c r="X90" s="232"/>
      <c r="Y90" s="232"/>
      <c r="Z90" s="232"/>
    </row>
    <row r="91" spans="1:26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232"/>
      <c r="R91" s="232"/>
      <c r="S91" s="232"/>
      <c r="T91" s="232"/>
      <c r="U91" s="232"/>
      <c r="V91" s="232"/>
      <c r="W91" s="232"/>
      <c r="X91" s="232"/>
      <c r="Y91" s="232"/>
      <c r="Z91" s="232"/>
    </row>
    <row r="92" spans="1:26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232"/>
      <c r="R92" s="232"/>
      <c r="S92" s="232"/>
      <c r="T92" s="232"/>
      <c r="U92" s="232"/>
      <c r="V92" s="232"/>
      <c r="W92" s="232"/>
      <c r="X92" s="232"/>
      <c r="Y92" s="232"/>
      <c r="Z92" s="232"/>
    </row>
    <row r="93" spans="1:26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232"/>
      <c r="R93" s="232"/>
      <c r="S93" s="232"/>
      <c r="T93" s="232"/>
      <c r="U93" s="232"/>
      <c r="V93" s="232"/>
      <c r="W93" s="232"/>
      <c r="X93" s="232"/>
      <c r="Y93" s="232"/>
      <c r="Z93" s="232"/>
    </row>
    <row r="94" spans="1:26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232"/>
      <c r="R94" s="232"/>
      <c r="S94" s="232"/>
      <c r="T94" s="232"/>
      <c r="U94" s="232"/>
      <c r="V94" s="232"/>
      <c r="W94" s="232"/>
      <c r="X94" s="232"/>
      <c r="Y94" s="232"/>
      <c r="Z94" s="232"/>
    </row>
    <row r="95" spans="1:26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232"/>
      <c r="R95" s="232"/>
      <c r="S95" s="232"/>
      <c r="T95" s="232"/>
      <c r="U95" s="232"/>
      <c r="V95" s="232"/>
      <c r="W95" s="232"/>
      <c r="X95" s="232"/>
      <c r="Y95" s="232"/>
      <c r="Z95" s="232"/>
    </row>
    <row r="96" spans="1:2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232"/>
      <c r="R96" s="232"/>
      <c r="S96" s="232"/>
      <c r="T96" s="232"/>
      <c r="U96" s="232"/>
      <c r="V96" s="232"/>
      <c r="W96" s="232"/>
      <c r="X96" s="232"/>
      <c r="Y96" s="232"/>
      <c r="Z96" s="232"/>
    </row>
    <row r="97" spans="1:26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232"/>
      <c r="R97" s="232"/>
      <c r="S97" s="232"/>
      <c r="T97" s="232"/>
      <c r="U97" s="232"/>
      <c r="V97" s="232"/>
      <c r="W97" s="232"/>
      <c r="X97" s="232"/>
      <c r="Y97" s="232"/>
      <c r="Z97" s="232"/>
    </row>
    <row r="98" spans="1:26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232"/>
      <c r="R98" s="232"/>
      <c r="S98" s="232"/>
      <c r="T98" s="232"/>
      <c r="U98" s="232"/>
      <c r="V98" s="232"/>
      <c r="W98" s="232"/>
      <c r="X98" s="232"/>
      <c r="Y98" s="232"/>
      <c r="Z98" s="232"/>
    </row>
    <row r="99" spans="1:26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232"/>
      <c r="R99" s="232"/>
      <c r="S99" s="232"/>
      <c r="T99" s="232"/>
      <c r="U99" s="232"/>
      <c r="V99" s="232"/>
      <c r="W99" s="232"/>
      <c r="X99" s="232"/>
      <c r="Y99" s="232"/>
      <c r="Z99" s="232"/>
    </row>
    <row r="100" spans="1:26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232"/>
      <c r="R100" s="232"/>
      <c r="S100" s="232"/>
      <c r="T100" s="232"/>
      <c r="U100" s="232"/>
      <c r="V100" s="232"/>
      <c r="W100" s="232"/>
      <c r="X100" s="232"/>
      <c r="Y100" s="232"/>
      <c r="Z100" s="232"/>
    </row>
    <row r="101" spans="1:26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232"/>
      <c r="R101" s="232"/>
      <c r="S101" s="232"/>
      <c r="T101" s="232"/>
      <c r="U101" s="232"/>
      <c r="V101" s="232"/>
      <c r="W101" s="232"/>
      <c r="X101" s="232"/>
      <c r="Y101" s="232"/>
      <c r="Z101" s="232"/>
    </row>
    <row r="102" spans="1:26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232"/>
      <c r="R102" s="232"/>
      <c r="S102" s="232"/>
      <c r="T102" s="232"/>
      <c r="U102" s="232"/>
      <c r="V102" s="232"/>
      <c r="W102" s="232"/>
      <c r="X102" s="232"/>
      <c r="Y102" s="232"/>
      <c r="Z102" s="232"/>
    </row>
    <row r="103" spans="1:26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232"/>
      <c r="R103" s="232"/>
      <c r="S103" s="232"/>
      <c r="T103" s="232"/>
      <c r="U103" s="232"/>
      <c r="V103" s="232"/>
      <c r="W103" s="232"/>
      <c r="X103" s="232"/>
      <c r="Y103" s="232"/>
      <c r="Z103" s="232"/>
    </row>
    <row r="104" spans="1:26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232"/>
      <c r="R104" s="232"/>
      <c r="S104" s="232"/>
      <c r="T104" s="232"/>
      <c r="U104" s="232"/>
      <c r="V104" s="232"/>
      <c r="W104" s="232"/>
      <c r="X104" s="232"/>
      <c r="Y104" s="232"/>
      <c r="Z104" s="232"/>
    </row>
    <row r="105" spans="1:26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232"/>
      <c r="R105" s="232"/>
      <c r="S105" s="232"/>
      <c r="T105" s="232"/>
      <c r="U105" s="232"/>
      <c r="V105" s="232"/>
      <c r="W105" s="232"/>
      <c r="X105" s="232"/>
      <c r="Y105" s="232"/>
      <c r="Z105" s="232"/>
    </row>
    <row r="106" spans="1:26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232"/>
      <c r="R106" s="232"/>
      <c r="S106" s="232"/>
      <c r="T106" s="232"/>
      <c r="U106" s="232"/>
      <c r="V106" s="232"/>
      <c r="W106" s="232"/>
      <c r="X106" s="232"/>
      <c r="Y106" s="232"/>
      <c r="Z106" s="232"/>
    </row>
    <row r="107" spans="1:26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232"/>
      <c r="R107" s="232"/>
      <c r="S107" s="232"/>
      <c r="T107" s="232"/>
      <c r="U107" s="232"/>
      <c r="V107" s="232"/>
      <c r="W107" s="232"/>
      <c r="X107" s="232"/>
      <c r="Y107" s="232"/>
      <c r="Z107" s="232"/>
    </row>
    <row r="108" spans="1:26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232"/>
      <c r="R108" s="232"/>
      <c r="S108" s="232"/>
      <c r="T108" s="232"/>
      <c r="U108" s="232"/>
      <c r="V108" s="232"/>
      <c r="W108" s="232"/>
      <c r="X108" s="232"/>
      <c r="Y108" s="232"/>
      <c r="Z108" s="232"/>
    </row>
    <row r="109" spans="1:26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232"/>
      <c r="R109" s="232"/>
      <c r="S109" s="232"/>
      <c r="T109" s="232"/>
      <c r="U109" s="232"/>
      <c r="V109" s="232"/>
      <c r="W109" s="232"/>
      <c r="X109" s="232"/>
      <c r="Y109" s="232"/>
      <c r="Z109" s="232"/>
    </row>
    <row r="110" spans="1:26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232"/>
      <c r="R110" s="232"/>
      <c r="S110" s="232"/>
      <c r="T110" s="232"/>
      <c r="U110" s="232"/>
      <c r="V110" s="232"/>
      <c r="W110" s="232"/>
      <c r="X110" s="232"/>
      <c r="Y110" s="232"/>
      <c r="Z110" s="232"/>
    </row>
    <row r="111" spans="1:26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232"/>
      <c r="R111" s="232"/>
      <c r="S111" s="232"/>
      <c r="T111" s="232"/>
      <c r="U111" s="232"/>
      <c r="V111" s="232"/>
      <c r="W111" s="232"/>
      <c r="X111" s="232"/>
      <c r="Y111" s="232"/>
      <c r="Z111" s="232"/>
    </row>
    <row r="112" spans="1:26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232"/>
      <c r="R112" s="232"/>
      <c r="S112" s="232"/>
      <c r="T112" s="232"/>
      <c r="U112" s="232"/>
      <c r="V112" s="232"/>
      <c r="W112" s="232"/>
      <c r="X112" s="232"/>
      <c r="Y112" s="232"/>
      <c r="Z112" s="232"/>
    </row>
    <row r="113" spans="1:26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232"/>
      <c r="R113" s="232"/>
      <c r="S113" s="232"/>
      <c r="T113" s="232"/>
      <c r="U113" s="232"/>
      <c r="V113" s="232"/>
      <c r="W113" s="232"/>
      <c r="X113" s="232"/>
      <c r="Y113" s="232"/>
      <c r="Z113" s="232"/>
    </row>
    <row r="114" spans="1:26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232"/>
      <c r="R114" s="232"/>
      <c r="S114" s="232"/>
      <c r="T114" s="232"/>
      <c r="U114" s="232"/>
      <c r="V114" s="232"/>
      <c r="W114" s="232"/>
      <c r="X114" s="232"/>
      <c r="Y114" s="232"/>
      <c r="Z114" s="232"/>
    </row>
    <row r="115" spans="1:26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232"/>
      <c r="R115" s="232"/>
      <c r="S115" s="232"/>
      <c r="T115" s="232"/>
      <c r="U115" s="232"/>
      <c r="V115" s="232"/>
      <c r="W115" s="232"/>
      <c r="X115" s="232"/>
      <c r="Y115" s="232"/>
      <c r="Z115" s="232"/>
    </row>
    <row r="116" spans="1:26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232"/>
      <c r="R116" s="232"/>
      <c r="S116" s="232"/>
      <c r="T116" s="232"/>
      <c r="U116" s="232"/>
      <c r="V116" s="232"/>
      <c r="W116" s="232"/>
      <c r="X116" s="232"/>
      <c r="Y116" s="232"/>
      <c r="Z116" s="232"/>
    </row>
    <row r="117" spans="1:26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232"/>
      <c r="R117" s="232"/>
      <c r="S117" s="232"/>
      <c r="T117" s="232"/>
      <c r="U117" s="232"/>
      <c r="V117" s="232"/>
      <c r="W117" s="232"/>
      <c r="X117" s="232"/>
      <c r="Y117" s="232"/>
      <c r="Z117" s="232"/>
    </row>
    <row r="118" spans="1:26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232"/>
      <c r="R118" s="232"/>
      <c r="S118" s="232"/>
      <c r="T118" s="232"/>
      <c r="U118" s="232"/>
      <c r="V118" s="232"/>
      <c r="W118" s="232"/>
      <c r="X118" s="232"/>
      <c r="Y118" s="232"/>
      <c r="Z118" s="232"/>
    </row>
    <row r="119" spans="1:26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232"/>
      <c r="R119" s="232"/>
      <c r="S119" s="232"/>
      <c r="T119" s="232"/>
      <c r="U119" s="232"/>
      <c r="V119" s="232"/>
      <c r="W119" s="232"/>
      <c r="X119" s="232"/>
      <c r="Y119" s="232"/>
      <c r="Z119" s="232"/>
    </row>
    <row r="120" spans="1:26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232"/>
      <c r="R120" s="232"/>
      <c r="S120" s="232"/>
      <c r="T120" s="232"/>
      <c r="U120" s="232"/>
      <c r="V120" s="232"/>
      <c r="W120" s="232"/>
      <c r="X120" s="232"/>
      <c r="Y120" s="232"/>
      <c r="Z120" s="232"/>
    </row>
    <row r="121" spans="1:26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232"/>
      <c r="R121" s="232"/>
      <c r="S121" s="232"/>
      <c r="T121" s="232"/>
      <c r="U121" s="232"/>
      <c r="V121" s="232"/>
      <c r="W121" s="232"/>
      <c r="X121" s="232"/>
      <c r="Y121" s="232"/>
      <c r="Z121" s="232"/>
    </row>
    <row r="122" spans="1:26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232"/>
      <c r="R122" s="232"/>
      <c r="S122" s="232"/>
      <c r="T122" s="232"/>
      <c r="U122" s="232"/>
      <c r="V122" s="232"/>
      <c r="W122" s="232"/>
      <c r="X122" s="232"/>
      <c r="Y122" s="232"/>
      <c r="Z122" s="232"/>
    </row>
    <row r="123" spans="1:26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232"/>
      <c r="R123" s="232"/>
      <c r="S123" s="232"/>
      <c r="T123" s="232"/>
      <c r="U123" s="232"/>
      <c r="V123" s="232"/>
      <c r="W123" s="232"/>
      <c r="X123" s="232"/>
      <c r="Y123" s="232"/>
      <c r="Z123" s="232"/>
    </row>
    <row r="124" spans="1:26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232"/>
      <c r="R124" s="232"/>
      <c r="S124" s="232"/>
      <c r="T124" s="232"/>
      <c r="U124" s="232"/>
      <c r="V124" s="232"/>
      <c r="W124" s="232"/>
      <c r="X124" s="232"/>
      <c r="Y124" s="232"/>
      <c r="Z124" s="232"/>
    </row>
    <row r="125" spans="1:26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232"/>
      <c r="R125" s="232"/>
      <c r="S125" s="232"/>
      <c r="T125" s="232"/>
      <c r="U125" s="232"/>
      <c r="V125" s="232"/>
      <c r="W125" s="232"/>
      <c r="X125" s="232"/>
      <c r="Y125" s="232"/>
      <c r="Z125" s="232"/>
    </row>
    <row r="126" spans="1:26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232"/>
      <c r="R126" s="232"/>
      <c r="S126" s="232"/>
      <c r="T126" s="232"/>
      <c r="U126" s="232"/>
      <c r="V126" s="232"/>
      <c r="W126" s="232"/>
      <c r="X126" s="232"/>
      <c r="Y126" s="232"/>
      <c r="Z126" s="232"/>
    </row>
    <row r="127" spans="1:26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232"/>
      <c r="R127" s="232"/>
      <c r="S127" s="232"/>
      <c r="T127" s="232"/>
      <c r="U127" s="232"/>
      <c r="V127" s="232"/>
      <c r="W127" s="232"/>
      <c r="X127" s="232"/>
      <c r="Y127" s="232"/>
      <c r="Z127" s="232"/>
    </row>
    <row r="128" spans="1:26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232"/>
      <c r="R128" s="232"/>
      <c r="S128" s="232"/>
      <c r="T128" s="232"/>
      <c r="U128" s="232"/>
      <c r="V128" s="232"/>
      <c r="W128" s="232"/>
      <c r="X128" s="232"/>
      <c r="Y128" s="232"/>
      <c r="Z128" s="232"/>
    </row>
    <row r="129" spans="1:26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232"/>
      <c r="R129" s="232"/>
      <c r="S129" s="232"/>
      <c r="T129" s="232"/>
      <c r="U129" s="232"/>
      <c r="V129" s="232"/>
      <c r="W129" s="232"/>
      <c r="X129" s="232"/>
      <c r="Y129" s="232"/>
      <c r="Z129" s="232"/>
    </row>
    <row r="130" spans="1:26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232"/>
      <c r="R130" s="232"/>
      <c r="S130" s="232"/>
      <c r="T130" s="232"/>
      <c r="U130" s="232"/>
      <c r="V130" s="232"/>
      <c r="W130" s="232"/>
      <c r="X130" s="232"/>
      <c r="Y130" s="232"/>
      <c r="Z130" s="232"/>
    </row>
    <row r="131" spans="1:26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232"/>
      <c r="R131" s="232"/>
      <c r="S131" s="232"/>
      <c r="T131" s="232"/>
      <c r="U131" s="232"/>
      <c r="V131" s="232"/>
      <c r="W131" s="232"/>
      <c r="X131" s="232"/>
      <c r="Y131" s="232"/>
      <c r="Z131" s="232"/>
    </row>
    <row r="132" spans="1:26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232"/>
      <c r="R132" s="232"/>
      <c r="S132" s="232"/>
      <c r="T132" s="232"/>
      <c r="U132" s="232"/>
      <c r="V132" s="232"/>
      <c r="W132" s="232"/>
      <c r="X132" s="232"/>
      <c r="Y132" s="232"/>
      <c r="Z132" s="232"/>
    </row>
    <row r="133" spans="1:26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232"/>
      <c r="R133" s="232"/>
      <c r="S133" s="232"/>
      <c r="T133" s="232"/>
      <c r="U133" s="232"/>
      <c r="V133" s="232"/>
      <c r="W133" s="232"/>
      <c r="X133" s="232"/>
      <c r="Y133" s="232"/>
      <c r="Z133" s="232"/>
    </row>
    <row r="134" spans="1:26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232"/>
      <c r="R134" s="232"/>
      <c r="S134" s="232"/>
      <c r="T134" s="232"/>
      <c r="U134" s="232"/>
      <c r="V134" s="232"/>
      <c r="W134" s="232"/>
      <c r="X134" s="232"/>
      <c r="Y134" s="232"/>
      <c r="Z134" s="232"/>
    </row>
    <row r="135" spans="1:26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232"/>
      <c r="R135" s="232"/>
      <c r="S135" s="232"/>
      <c r="T135" s="232"/>
      <c r="U135" s="232"/>
      <c r="V135" s="232"/>
      <c r="W135" s="232"/>
      <c r="X135" s="232"/>
      <c r="Y135" s="232"/>
      <c r="Z135" s="232"/>
    </row>
    <row r="136" spans="1:26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232"/>
      <c r="R136" s="232"/>
      <c r="S136" s="232"/>
      <c r="T136" s="232"/>
      <c r="U136" s="232"/>
      <c r="V136" s="232"/>
      <c r="W136" s="232"/>
      <c r="X136" s="232"/>
      <c r="Y136" s="232"/>
      <c r="Z136" s="232"/>
    </row>
    <row r="137" spans="1:26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232"/>
      <c r="R137" s="232"/>
      <c r="S137" s="232"/>
      <c r="T137" s="232"/>
      <c r="U137" s="232"/>
      <c r="V137" s="232"/>
      <c r="W137" s="232"/>
      <c r="X137" s="232"/>
      <c r="Y137" s="232"/>
      <c r="Z137" s="232"/>
    </row>
    <row r="138" spans="1:26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232"/>
      <c r="R138" s="232"/>
      <c r="S138" s="232"/>
      <c r="T138" s="232"/>
      <c r="U138" s="232"/>
      <c r="V138" s="232"/>
      <c r="W138" s="232"/>
      <c r="X138" s="232"/>
      <c r="Y138" s="232"/>
      <c r="Z138" s="232"/>
    </row>
    <row r="139" spans="1:26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232"/>
      <c r="R139" s="232"/>
      <c r="S139" s="232"/>
      <c r="T139" s="232"/>
      <c r="U139" s="232"/>
      <c r="V139" s="232"/>
      <c r="W139" s="232"/>
      <c r="X139" s="232"/>
      <c r="Y139" s="232"/>
      <c r="Z139" s="232"/>
    </row>
    <row r="140" spans="1:26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232"/>
      <c r="R140" s="232"/>
      <c r="S140" s="232"/>
      <c r="T140" s="232"/>
      <c r="U140" s="232"/>
      <c r="V140" s="232"/>
      <c r="W140" s="232"/>
      <c r="X140" s="232"/>
      <c r="Y140" s="232"/>
      <c r="Z140" s="232"/>
    </row>
    <row r="141" spans="1:26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232"/>
      <c r="R141" s="232"/>
      <c r="S141" s="232"/>
      <c r="T141" s="232"/>
      <c r="U141" s="232"/>
      <c r="V141" s="232"/>
      <c r="W141" s="232"/>
      <c r="X141" s="232"/>
      <c r="Y141" s="232"/>
      <c r="Z141" s="232"/>
    </row>
    <row r="142" spans="1:26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232"/>
      <c r="R142" s="232"/>
      <c r="S142" s="232"/>
      <c r="T142" s="232"/>
      <c r="U142" s="232"/>
      <c r="V142" s="232"/>
      <c r="W142" s="232"/>
      <c r="X142" s="232"/>
      <c r="Y142" s="232"/>
      <c r="Z142" s="232"/>
    </row>
    <row r="143" spans="1:26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232"/>
      <c r="R143" s="232"/>
      <c r="S143" s="232"/>
      <c r="T143" s="232"/>
      <c r="U143" s="232"/>
      <c r="V143" s="232"/>
      <c r="W143" s="232"/>
      <c r="X143" s="232"/>
      <c r="Y143" s="232"/>
      <c r="Z143" s="232"/>
    </row>
    <row r="144" spans="1:26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232"/>
      <c r="R144" s="232"/>
      <c r="S144" s="232"/>
      <c r="T144" s="232"/>
      <c r="U144" s="232"/>
      <c r="V144" s="232"/>
      <c r="W144" s="232"/>
      <c r="X144" s="232"/>
      <c r="Y144" s="232"/>
      <c r="Z144" s="232"/>
    </row>
    <row r="145" spans="1:26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232"/>
      <c r="R145" s="232"/>
      <c r="S145" s="232"/>
      <c r="T145" s="232"/>
      <c r="U145" s="232"/>
      <c r="V145" s="232"/>
      <c r="W145" s="232"/>
      <c r="X145" s="232"/>
      <c r="Y145" s="232"/>
      <c r="Z145" s="232"/>
    </row>
    <row r="146" spans="1:26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232"/>
      <c r="R146" s="232"/>
      <c r="S146" s="232"/>
      <c r="T146" s="232"/>
      <c r="U146" s="232"/>
      <c r="V146" s="232"/>
      <c r="W146" s="232"/>
      <c r="X146" s="232"/>
      <c r="Y146" s="232"/>
      <c r="Z146" s="232"/>
    </row>
    <row r="147" spans="1:26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232"/>
      <c r="R147" s="232"/>
      <c r="S147" s="232"/>
      <c r="T147" s="232"/>
      <c r="U147" s="232"/>
      <c r="V147" s="232"/>
      <c r="W147" s="232"/>
      <c r="X147" s="232"/>
      <c r="Y147" s="232"/>
      <c r="Z147" s="232"/>
    </row>
    <row r="148" spans="1:26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232"/>
      <c r="R148" s="232"/>
      <c r="S148" s="232"/>
      <c r="T148" s="232"/>
      <c r="U148" s="232"/>
      <c r="V148" s="232"/>
      <c r="W148" s="232"/>
      <c r="X148" s="232"/>
      <c r="Y148" s="232"/>
      <c r="Z148" s="232"/>
    </row>
    <row r="149" spans="1:26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232"/>
      <c r="R149" s="232"/>
      <c r="S149" s="232"/>
      <c r="T149" s="232"/>
      <c r="U149" s="232"/>
      <c r="V149" s="232"/>
      <c r="W149" s="232"/>
      <c r="X149" s="232"/>
      <c r="Y149" s="232"/>
      <c r="Z149" s="232"/>
    </row>
    <row r="150" spans="1:26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232"/>
      <c r="R150" s="232"/>
      <c r="S150" s="232"/>
      <c r="T150" s="232"/>
      <c r="U150" s="232"/>
      <c r="V150" s="232"/>
      <c r="W150" s="232"/>
      <c r="X150" s="232"/>
      <c r="Y150" s="232"/>
      <c r="Z150" s="232"/>
    </row>
    <row r="151" spans="1:26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232"/>
      <c r="R151" s="232"/>
      <c r="S151" s="232"/>
      <c r="T151" s="232"/>
      <c r="U151" s="232"/>
      <c r="V151" s="232"/>
      <c r="W151" s="232"/>
      <c r="X151" s="232"/>
      <c r="Y151" s="232"/>
      <c r="Z151" s="232"/>
    </row>
    <row r="152" spans="1:26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232"/>
      <c r="R152" s="232"/>
      <c r="S152" s="232"/>
      <c r="T152" s="232"/>
      <c r="U152" s="232"/>
      <c r="V152" s="232"/>
      <c r="W152" s="232"/>
      <c r="X152" s="232"/>
      <c r="Y152" s="232"/>
      <c r="Z152" s="232"/>
    </row>
    <row r="153" spans="1:26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232"/>
      <c r="R153" s="232"/>
      <c r="S153" s="232"/>
      <c r="T153" s="232"/>
      <c r="U153" s="232"/>
      <c r="V153" s="232"/>
      <c r="W153" s="232"/>
      <c r="X153" s="232"/>
      <c r="Y153" s="232"/>
      <c r="Z153" s="232"/>
    </row>
    <row r="154" spans="1:26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232"/>
      <c r="R154" s="232"/>
      <c r="S154" s="232"/>
      <c r="T154" s="232"/>
      <c r="U154" s="232"/>
      <c r="V154" s="232"/>
      <c r="W154" s="232"/>
      <c r="X154" s="232"/>
      <c r="Y154" s="232"/>
      <c r="Z154" s="232"/>
    </row>
    <row r="155" spans="1:26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232"/>
      <c r="R155" s="232"/>
      <c r="S155" s="232"/>
      <c r="T155" s="232"/>
      <c r="U155" s="232"/>
      <c r="V155" s="232"/>
      <c r="W155" s="232"/>
      <c r="X155" s="232"/>
      <c r="Y155" s="232"/>
      <c r="Z155" s="232"/>
    </row>
    <row r="156" spans="1:26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232"/>
      <c r="R156" s="232"/>
      <c r="S156" s="232"/>
      <c r="T156" s="232"/>
      <c r="U156" s="232"/>
      <c r="V156" s="232"/>
      <c r="W156" s="232"/>
      <c r="X156" s="232"/>
      <c r="Y156" s="232"/>
      <c r="Z156" s="232"/>
    </row>
    <row r="157" spans="1:26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232"/>
      <c r="R157" s="232"/>
      <c r="S157" s="232"/>
      <c r="T157" s="232"/>
      <c r="U157" s="232"/>
      <c r="V157" s="232"/>
      <c r="W157" s="232"/>
      <c r="X157" s="232"/>
      <c r="Y157" s="232"/>
      <c r="Z157" s="232"/>
    </row>
    <row r="158" spans="1:26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232"/>
      <c r="R158" s="232"/>
      <c r="S158" s="232"/>
      <c r="T158" s="232"/>
      <c r="U158" s="232"/>
      <c r="V158" s="232"/>
      <c r="W158" s="232"/>
      <c r="X158" s="232"/>
      <c r="Y158" s="232"/>
      <c r="Z158" s="232"/>
    </row>
    <row r="159" spans="1:26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232"/>
      <c r="R159" s="232"/>
      <c r="S159" s="232"/>
      <c r="T159" s="232"/>
      <c r="U159" s="232"/>
      <c r="V159" s="232"/>
      <c r="W159" s="232"/>
      <c r="X159" s="232"/>
      <c r="Y159" s="232"/>
      <c r="Z159" s="232"/>
    </row>
    <row r="160" spans="1:26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232"/>
      <c r="R160" s="232"/>
      <c r="S160" s="232"/>
      <c r="T160" s="232"/>
      <c r="U160" s="232"/>
      <c r="V160" s="232"/>
      <c r="W160" s="232"/>
      <c r="X160" s="232"/>
      <c r="Y160" s="232"/>
      <c r="Z160" s="232"/>
    </row>
    <row r="161" spans="1:26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232"/>
      <c r="R161" s="232"/>
      <c r="S161" s="232"/>
      <c r="T161" s="232"/>
      <c r="U161" s="232"/>
      <c r="V161" s="232"/>
      <c r="W161" s="232"/>
      <c r="X161" s="232"/>
      <c r="Y161" s="232"/>
      <c r="Z161" s="232"/>
    </row>
    <row r="162" spans="1:26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232"/>
      <c r="R162" s="232"/>
      <c r="S162" s="232"/>
      <c r="T162" s="232"/>
      <c r="U162" s="232"/>
      <c r="V162" s="232"/>
      <c r="W162" s="232"/>
      <c r="X162" s="232"/>
      <c r="Y162" s="232"/>
      <c r="Z162" s="232"/>
    </row>
    <row r="163" spans="1:26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232"/>
      <c r="R163" s="232"/>
      <c r="S163" s="232"/>
      <c r="T163" s="232"/>
      <c r="U163" s="232"/>
      <c r="V163" s="232"/>
      <c r="W163" s="232"/>
      <c r="X163" s="232"/>
      <c r="Y163" s="232"/>
      <c r="Z163" s="232"/>
    </row>
    <row r="164" spans="1:26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232"/>
      <c r="R164" s="232"/>
      <c r="S164" s="232"/>
      <c r="T164" s="232"/>
      <c r="U164" s="232"/>
      <c r="V164" s="232"/>
      <c r="W164" s="232"/>
      <c r="X164" s="232"/>
      <c r="Y164" s="232"/>
      <c r="Z164" s="232"/>
    </row>
    <row r="165" spans="1:26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232"/>
      <c r="R165" s="232"/>
      <c r="S165" s="232"/>
      <c r="T165" s="232"/>
      <c r="U165" s="232"/>
      <c r="V165" s="232"/>
      <c r="W165" s="232"/>
      <c r="X165" s="232"/>
      <c r="Y165" s="232"/>
      <c r="Z165" s="232"/>
    </row>
    <row r="166" spans="1:26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232"/>
      <c r="R166" s="232"/>
      <c r="S166" s="232"/>
      <c r="T166" s="232"/>
      <c r="U166" s="232"/>
      <c r="V166" s="232"/>
      <c r="W166" s="232"/>
      <c r="X166" s="232"/>
      <c r="Y166" s="232"/>
      <c r="Z166" s="232"/>
    </row>
    <row r="167" spans="1:26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232"/>
      <c r="R167" s="232"/>
      <c r="S167" s="232"/>
      <c r="T167" s="232"/>
      <c r="U167" s="232"/>
      <c r="V167" s="232"/>
      <c r="W167" s="232"/>
      <c r="X167" s="232"/>
      <c r="Y167" s="232"/>
      <c r="Z167" s="232"/>
    </row>
    <row r="168" spans="1:26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232"/>
      <c r="R168" s="232"/>
      <c r="S168" s="232"/>
      <c r="T168" s="232"/>
      <c r="U168" s="232"/>
      <c r="V168" s="232"/>
      <c r="W168" s="232"/>
      <c r="X168" s="232"/>
      <c r="Y168" s="232"/>
      <c r="Z168" s="232"/>
    </row>
    <row r="169" spans="1:26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232"/>
      <c r="R169" s="232"/>
      <c r="S169" s="232"/>
      <c r="T169" s="232"/>
      <c r="U169" s="232"/>
      <c r="V169" s="232"/>
      <c r="W169" s="232"/>
      <c r="X169" s="232"/>
      <c r="Y169" s="232"/>
      <c r="Z169" s="232"/>
    </row>
    <row r="170" spans="1:26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232"/>
      <c r="R170" s="232"/>
      <c r="S170" s="232"/>
      <c r="T170" s="232"/>
      <c r="U170" s="232"/>
      <c r="V170" s="232"/>
      <c r="W170" s="232"/>
      <c r="X170" s="232"/>
      <c r="Y170" s="232"/>
      <c r="Z170" s="232"/>
    </row>
    <row r="171" spans="1:26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232"/>
      <c r="R171" s="232"/>
      <c r="S171" s="232"/>
      <c r="T171" s="232"/>
      <c r="U171" s="232"/>
      <c r="V171" s="232"/>
      <c r="W171" s="232"/>
      <c r="X171" s="232"/>
      <c r="Y171" s="232"/>
      <c r="Z171" s="232"/>
    </row>
    <row r="172" spans="1:26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232"/>
      <c r="R172" s="232"/>
      <c r="S172" s="232"/>
      <c r="T172" s="232"/>
      <c r="U172" s="232"/>
      <c r="V172" s="232"/>
      <c r="W172" s="232"/>
      <c r="X172" s="232"/>
      <c r="Y172" s="232"/>
      <c r="Z172" s="232"/>
    </row>
    <row r="173" spans="1:26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232"/>
      <c r="R173" s="232"/>
      <c r="S173" s="232"/>
      <c r="T173" s="232"/>
      <c r="U173" s="232"/>
      <c r="V173" s="232"/>
      <c r="W173" s="232"/>
      <c r="X173" s="232"/>
      <c r="Y173" s="232"/>
      <c r="Z173" s="232"/>
    </row>
    <row r="174" spans="1:26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232"/>
      <c r="R174" s="232"/>
      <c r="S174" s="232"/>
      <c r="T174" s="232"/>
      <c r="U174" s="232"/>
      <c r="V174" s="232"/>
      <c r="W174" s="232"/>
      <c r="X174" s="232"/>
      <c r="Y174" s="232"/>
      <c r="Z174" s="232"/>
    </row>
    <row r="175" spans="1:26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232"/>
      <c r="R175" s="232"/>
      <c r="S175" s="232"/>
      <c r="T175" s="232"/>
      <c r="U175" s="232"/>
      <c r="V175" s="232"/>
      <c r="W175" s="232"/>
      <c r="X175" s="232"/>
      <c r="Y175" s="232"/>
      <c r="Z175" s="232"/>
    </row>
    <row r="176" spans="1:26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232"/>
      <c r="R176" s="232"/>
      <c r="S176" s="232"/>
      <c r="T176" s="232"/>
      <c r="U176" s="232"/>
      <c r="V176" s="232"/>
      <c r="W176" s="232"/>
      <c r="X176" s="232"/>
      <c r="Y176" s="232"/>
      <c r="Z176" s="232"/>
    </row>
    <row r="177" spans="1:26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232"/>
      <c r="R177" s="232"/>
      <c r="S177" s="232"/>
      <c r="T177" s="232"/>
      <c r="U177" s="232"/>
      <c r="V177" s="232"/>
      <c r="W177" s="232"/>
      <c r="X177" s="232"/>
      <c r="Y177" s="232"/>
      <c r="Z177" s="232"/>
    </row>
    <row r="178" spans="1:26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232"/>
      <c r="R178" s="232"/>
      <c r="S178" s="232"/>
      <c r="T178" s="232"/>
      <c r="U178" s="232"/>
      <c r="V178" s="232"/>
      <c r="W178" s="232"/>
      <c r="X178" s="232"/>
      <c r="Y178" s="232"/>
      <c r="Z178" s="232"/>
    </row>
    <row r="179" spans="1:26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232"/>
      <c r="R179" s="232"/>
      <c r="S179" s="232"/>
      <c r="T179" s="232"/>
      <c r="U179" s="232"/>
      <c r="V179" s="232"/>
      <c r="W179" s="232"/>
      <c r="X179" s="232"/>
      <c r="Y179" s="232"/>
      <c r="Z179" s="232"/>
    </row>
    <row r="180" spans="1:26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232"/>
      <c r="R180" s="232"/>
      <c r="S180" s="232"/>
      <c r="T180" s="232"/>
      <c r="U180" s="232"/>
      <c r="V180" s="232"/>
      <c r="W180" s="232"/>
      <c r="X180" s="232"/>
      <c r="Y180" s="232"/>
      <c r="Z180" s="232"/>
    </row>
    <row r="181" spans="1:26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232"/>
      <c r="R181" s="232"/>
      <c r="S181" s="232"/>
      <c r="T181" s="232"/>
      <c r="U181" s="232"/>
      <c r="V181" s="232"/>
      <c r="W181" s="232"/>
      <c r="X181" s="232"/>
      <c r="Y181" s="232"/>
      <c r="Z181" s="232"/>
    </row>
    <row r="182" spans="1:26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232"/>
      <c r="R182" s="232"/>
      <c r="S182" s="232"/>
      <c r="T182" s="232"/>
      <c r="U182" s="232"/>
      <c r="V182" s="232"/>
      <c r="W182" s="232"/>
      <c r="X182" s="232"/>
      <c r="Y182" s="232"/>
      <c r="Z182" s="232"/>
    </row>
    <row r="183" spans="1:26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232"/>
      <c r="R183" s="232"/>
      <c r="S183" s="232"/>
      <c r="T183" s="232"/>
      <c r="U183" s="232"/>
      <c r="V183" s="232"/>
      <c r="W183" s="232"/>
      <c r="X183" s="232"/>
      <c r="Y183" s="232"/>
      <c r="Z183" s="232"/>
    </row>
    <row r="184" spans="1:26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232"/>
      <c r="R184" s="232"/>
      <c r="S184" s="232"/>
      <c r="T184" s="232"/>
      <c r="U184" s="232"/>
      <c r="V184" s="232"/>
      <c r="W184" s="232"/>
      <c r="X184" s="232"/>
      <c r="Y184" s="232"/>
      <c r="Z184" s="232"/>
    </row>
    <row r="185" spans="1:26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232"/>
      <c r="R185" s="232"/>
      <c r="S185" s="232"/>
      <c r="T185" s="232"/>
      <c r="U185" s="232"/>
      <c r="V185" s="232"/>
      <c r="W185" s="232"/>
      <c r="X185" s="232"/>
      <c r="Y185" s="232"/>
      <c r="Z185" s="232"/>
    </row>
    <row r="186" spans="1:26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232"/>
      <c r="R186" s="232"/>
      <c r="S186" s="232"/>
      <c r="T186" s="232"/>
      <c r="U186" s="232"/>
      <c r="V186" s="232"/>
      <c r="W186" s="232"/>
      <c r="X186" s="232"/>
      <c r="Y186" s="232"/>
      <c r="Z186" s="232"/>
    </row>
    <row r="187" spans="1:26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232"/>
      <c r="R187" s="232"/>
      <c r="S187" s="232"/>
      <c r="T187" s="232"/>
      <c r="U187" s="232"/>
      <c r="V187" s="232"/>
      <c r="W187" s="232"/>
      <c r="X187" s="232"/>
      <c r="Y187" s="232"/>
      <c r="Z187" s="232"/>
    </row>
    <row r="188" spans="1:26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232"/>
      <c r="R188" s="232"/>
      <c r="S188" s="232"/>
      <c r="T188" s="232"/>
      <c r="U188" s="232"/>
      <c r="V188" s="232"/>
      <c r="W188" s="232"/>
      <c r="X188" s="232"/>
      <c r="Y188" s="232"/>
      <c r="Z188" s="232"/>
    </row>
    <row r="189" spans="1:26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232"/>
      <c r="R189" s="232"/>
      <c r="S189" s="232"/>
      <c r="T189" s="232"/>
      <c r="U189" s="232"/>
      <c r="V189" s="232"/>
      <c r="W189" s="232"/>
      <c r="X189" s="232"/>
      <c r="Y189" s="232"/>
      <c r="Z189" s="232"/>
    </row>
    <row r="190" spans="1:26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232"/>
      <c r="R190" s="232"/>
      <c r="S190" s="232"/>
      <c r="T190" s="232"/>
      <c r="U190" s="232"/>
      <c r="V190" s="232"/>
      <c r="W190" s="232"/>
      <c r="X190" s="232"/>
      <c r="Y190" s="232"/>
      <c r="Z190" s="232"/>
    </row>
    <row r="191" spans="1:26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232"/>
      <c r="R191" s="232"/>
      <c r="S191" s="232"/>
      <c r="T191" s="232"/>
      <c r="U191" s="232"/>
      <c r="V191" s="232"/>
      <c r="W191" s="232"/>
      <c r="X191" s="232"/>
      <c r="Y191" s="232"/>
      <c r="Z191" s="232"/>
    </row>
    <row r="192" spans="1:26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232"/>
      <c r="R192" s="232"/>
      <c r="S192" s="232"/>
      <c r="T192" s="232"/>
      <c r="U192" s="232"/>
      <c r="V192" s="232"/>
      <c r="W192" s="232"/>
      <c r="X192" s="232"/>
      <c r="Y192" s="232"/>
      <c r="Z192" s="232"/>
    </row>
    <row r="193" spans="1:26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232"/>
      <c r="R193" s="232"/>
      <c r="S193" s="232"/>
      <c r="T193" s="232"/>
      <c r="U193" s="232"/>
      <c r="V193" s="232"/>
      <c r="W193" s="232"/>
      <c r="X193" s="232"/>
      <c r="Y193" s="232"/>
      <c r="Z193" s="232"/>
    </row>
    <row r="194" spans="1:26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232"/>
      <c r="R194" s="232"/>
      <c r="S194" s="232"/>
      <c r="T194" s="232"/>
      <c r="U194" s="232"/>
      <c r="V194" s="232"/>
      <c r="W194" s="232"/>
      <c r="X194" s="232"/>
      <c r="Y194" s="232"/>
      <c r="Z194" s="232"/>
    </row>
    <row r="195" spans="1:26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232"/>
      <c r="R195" s="232"/>
      <c r="S195" s="232"/>
      <c r="T195" s="232"/>
      <c r="U195" s="232"/>
      <c r="V195" s="232"/>
      <c r="W195" s="232"/>
      <c r="X195" s="232"/>
      <c r="Y195" s="232"/>
      <c r="Z195" s="232"/>
    </row>
    <row r="196" spans="1:26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232"/>
      <c r="R196" s="232"/>
      <c r="S196" s="232"/>
      <c r="T196" s="232"/>
      <c r="U196" s="232"/>
      <c r="V196" s="232"/>
      <c r="W196" s="232"/>
      <c r="X196" s="232"/>
      <c r="Y196" s="232"/>
      <c r="Z196" s="232"/>
    </row>
    <row r="197" spans="1:26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232"/>
      <c r="R197" s="232"/>
      <c r="S197" s="232"/>
      <c r="T197" s="232"/>
      <c r="U197" s="232"/>
      <c r="V197" s="232"/>
      <c r="W197" s="232"/>
      <c r="X197" s="232"/>
      <c r="Y197" s="232"/>
      <c r="Z197" s="232"/>
    </row>
    <row r="198" spans="1:26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232"/>
      <c r="R198" s="232"/>
      <c r="S198" s="232"/>
      <c r="T198" s="232"/>
      <c r="U198" s="232"/>
      <c r="V198" s="232"/>
      <c r="W198" s="232"/>
      <c r="X198" s="232"/>
      <c r="Y198" s="232"/>
      <c r="Z198" s="232"/>
    </row>
    <row r="199" spans="1:26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232"/>
      <c r="R199" s="232"/>
      <c r="S199" s="232"/>
      <c r="T199" s="232"/>
      <c r="U199" s="232"/>
      <c r="V199" s="232"/>
      <c r="W199" s="232"/>
      <c r="X199" s="232"/>
      <c r="Y199" s="232"/>
      <c r="Z199" s="232"/>
    </row>
    <row r="200" spans="1:26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232"/>
      <c r="R200" s="232"/>
      <c r="S200" s="232"/>
      <c r="T200" s="232"/>
      <c r="U200" s="232"/>
      <c r="V200" s="232"/>
      <c r="W200" s="232"/>
      <c r="X200" s="232"/>
      <c r="Y200" s="232"/>
      <c r="Z200" s="232"/>
    </row>
    <row r="201" spans="1:26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232"/>
      <c r="R201" s="232"/>
      <c r="S201" s="232"/>
      <c r="T201" s="232"/>
      <c r="U201" s="232"/>
      <c r="V201" s="232"/>
      <c r="W201" s="232"/>
      <c r="X201" s="232"/>
      <c r="Y201" s="232"/>
      <c r="Z201" s="232"/>
    </row>
    <row r="202" spans="1:26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232"/>
      <c r="R202" s="232"/>
      <c r="S202" s="232"/>
      <c r="T202" s="232"/>
      <c r="U202" s="232"/>
      <c r="V202" s="232"/>
      <c r="W202" s="232"/>
      <c r="X202" s="232"/>
      <c r="Y202" s="232"/>
      <c r="Z202" s="232"/>
    </row>
    <row r="203" spans="1:26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232"/>
      <c r="R203" s="232"/>
      <c r="S203" s="232"/>
      <c r="T203" s="232"/>
      <c r="U203" s="232"/>
      <c r="V203" s="232"/>
      <c r="W203" s="232"/>
      <c r="X203" s="232"/>
      <c r="Y203" s="232"/>
      <c r="Z203" s="232"/>
    </row>
    <row r="204" spans="1:26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232"/>
      <c r="R204" s="232"/>
      <c r="S204" s="232"/>
      <c r="T204" s="232"/>
      <c r="U204" s="232"/>
      <c r="V204" s="232"/>
      <c r="W204" s="232"/>
      <c r="X204" s="232"/>
      <c r="Y204" s="232"/>
      <c r="Z204" s="232"/>
    </row>
    <row r="205" spans="1:26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232"/>
      <c r="R205" s="232"/>
      <c r="S205" s="232"/>
      <c r="T205" s="232"/>
      <c r="U205" s="232"/>
      <c r="V205" s="232"/>
      <c r="W205" s="232"/>
      <c r="X205" s="232"/>
      <c r="Y205" s="232"/>
      <c r="Z205" s="232"/>
    </row>
    <row r="206" spans="1:26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232"/>
      <c r="R206" s="232"/>
      <c r="S206" s="232"/>
      <c r="T206" s="232"/>
      <c r="U206" s="232"/>
      <c r="V206" s="232"/>
      <c r="W206" s="232"/>
      <c r="X206" s="232"/>
      <c r="Y206" s="232"/>
      <c r="Z206" s="232"/>
    </row>
    <row r="207" spans="1:26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232"/>
      <c r="R207" s="232"/>
      <c r="S207" s="232"/>
      <c r="T207" s="232"/>
      <c r="U207" s="232"/>
      <c r="V207" s="232"/>
      <c r="W207" s="232"/>
      <c r="X207" s="232"/>
      <c r="Y207" s="232"/>
      <c r="Z207" s="232"/>
    </row>
    <row r="208" spans="1:26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232"/>
      <c r="R208" s="232"/>
      <c r="S208" s="232"/>
      <c r="T208" s="232"/>
      <c r="U208" s="232"/>
      <c r="V208" s="232"/>
      <c r="W208" s="232"/>
      <c r="X208" s="232"/>
      <c r="Y208" s="232"/>
      <c r="Z208" s="232"/>
    </row>
    <row r="209" spans="1:26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232"/>
      <c r="R209" s="232"/>
      <c r="S209" s="232"/>
      <c r="T209" s="232"/>
      <c r="U209" s="232"/>
      <c r="V209" s="232"/>
      <c r="W209" s="232"/>
      <c r="X209" s="232"/>
      <c r="Y209" s="232"/>
      <c r="Z209" s="232"/>
    </row>
    <row r="210" spans="1:26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232"/>
      <c r="R210" s="232"/>
      <c r="S210" s="232"/>
      <c r="T210" s="232"/>
      <c r="U210" s="232"/>
      <c r="V210" s="232"/>
      <c r="W210" s="232"/>
      <c r="X210" s="232"/>
      <c r="Y210" s="232"/>
      <c r="Z210" s="232"/>
    </row>
    <row r="211" spans="1:26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232"/>
      <c r="R211" s="232"/>
      <c r="S211" s="232"/>
      <c r="T211" s="232"/>
      <c r="U211" s="232"/>
      <c r="V211" s="232"/>
      <c r="W211" s="232"/>
      <c r="X211" s="232"/>
      <c r="Y211" s="232"/>
      <c r="Z211" s="232"/>
    </row>
    <row r="212" spans="1:26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232"/>
      <c r="R212" s="232"/>
      <c r="S212" s="232"/>
      <c r="T212" s="232"/>
      <c r="U212" s="232"/>
      <c r="V212" s="232"/>
      <c r="W212" s="232"/>
      <c r="X212" s="232"/>
      <c r="Y212" s="232"/>
      <c r="Z212" s="232"/>
    </row>
    <row r="213" spans="1:26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232"/>
      <c r="R213" s="232"/>
      <c r="S213" s="232"/>
      <c r="T213" s="232"/>
      <c r="U213" s="232"/>
      <c r="V213" s="232"/>
      <c r="W213" s="232"/>
      <c r="X213" s="232"/>
      <c r="Y213" s="232"/>
      <c r="Z213" s="232"/>
    </row>
    <row r="214" spans="1:26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232"/>
      <c r="R214" s="232"/>
      <c r="S214" s="232"/>
      <c r="T214" s="232"/>
      <c r="U214" s="232"/>
      <c r="V214" s="232"/>
      <c r="W214" s="232"/>
      <c r="X214" s="232"/>
      <c r="Y214" s="232"/>
      <c r="Z214" s="232"/>
    </row>
    <row r="215" spans="1:26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232"/>
      <c r="R215" s="232"/>
      <c r="S215" s="232"/>
      <c r="T215" s="232"/>
      <c r="U215" s="232"/>
      <c r="V215" s="232"/>
      <c r="W215" s="232"/>
      <c r="X215" s="232"/>
      <c r="Y215" s="232"/>
      <c r="Z215" s="232"/>
    </row>
    <row r="216" spans="1:26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232"/>
      <c r="R216" s="232"/>
      <c r="S216" s="232"/>
      <c r="T216" s="232"/>
      <c r="U216" s="232"/>
      <c r="V216" s="232"/>
      <c r="W216" s="232"/>
      <c r="X216" s="232"/>
      <c r="Y216" s="232"/>
      <c r="Z216" s="232"/>
    </row>
    <row r="217" spans="1:26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232"/>
      <c r="R217" s="232"/>
      <c r="S217" s="232"/>
      <c r="T217" s="232"/>
      <c r="U217" s="232"/>
      <c r="V217" s="232"/>
      <c r="W217" s="232"/>
      <c r="X217" s="232"/>
      <c r="Y217" s="232"/>
      <c r="Z217" s="232"/>
    </row>
    <row r="218" spans="1:26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232"/>
      <c r="R218" s="232"/>
      <c r="S218" s="232"/>
      <c r="T218" s="232"/>
      <c r="U218" s="232"/>
      <c r="V218" s="232"/>
      <c r="W218" s="232"/>
      <c r="X218" s="232"/>
      <c r="Y218" s="232"/>
      <c r="Z218" s="232"/>
    </row>
    <row r="219" spans="1:26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232"/>
      <c r="R219" s="232"/>
      <c r="S219" s="232"/>
      <c r="T219" s="232"/>
      <c r="U219" s="232"/>
      <c r="V219" s="232"/>
      <c r="W219" s="232"/>
      <c r="X219" s="232"/>
      <c r="Y219" s="232"/>
      <c r="Z219" s="232"/>
    </row>
    <row r="220" spans="1:26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232"/>
      <c r="R220" s="232"/>
      <c r="S220" s="232"/>
      <c r="T220" s="232"/>
      <c r="U220" s="232"/>
      <c r="V220" s="232"/>
      <c r="W220" s="232"/>
      <c r="X220" s="232"/>
      <c r="Y220" s="232"/>
      <c r="Z220" s="232"/>
    </row>
    <row r="221" spans="1:26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232"/>
      <c r="R221" s="232"/>
      <c r="S221" s="232"/>
      <c r="T221" s="232"/>
      <c r="U221" s="232"/>
      <c r="V221" s="232"/>
      <c r="W221" s="232"/>
      <c r="X221" s="232"/>
      <c r="Y221" s="232"/>
      <c r="Z221" s="232"/>
    </row>
    <row r="222" spans="1:26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232"/>
      <c r="R222" s="232"/>
      <c r="S222" s="232"/>
      <c r="T222" s="232"/>
      <c r="U222" s="232"/>
      <c r="V222" s="232"/>
      <c r="W222" s="232"/>
      <c r="X222" s="232"/>
      <c r="Y222" s="232"/>
      <c r="Z222" s="232"/>
    </row>
    <row r="223" spans="1:26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232"/>
      <c r="R223" s="232"/>
      <c r="S223" s="232"/>
      <c r="T223" s="232"/>
      <c r="U223" s="232"/>
      <c r="V223" s="232"/>
      <c r="W223" s="232"/>
      <c r="X223" s="232"/>
      <c r="Y223" s="232"/>
      <c r="Z223" s="232"/>
    </row>
    <row r="224" spans="1:26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232"/>
      <c r="R224" s="232"/>
      <c r="S224" s="232"/>
      <c r="T224" s="232"/>
      <c r="U224" s="232"/>
      <c r="V224" s="232"/>
      <c r="W224" s="232"/>
      <c r="X224" s="232"/>
      <c r="Y224" s="232"/>
      <c r="Z224" s="232"/>
    </row>
    <row r="225" spans="1:26" ht="15.75" customHeight="1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232"/>
      <c r="R225" s="232"/>
      <c r="S225" s="232"/>
      <c r="T225" s="232"/>
      <c r="U225" s="232"/>
      <c r="V225" s="232"/>
      <c r="W225" s="232"/>
      <c r="X225" s="232"/>
      <c r="Y225" s="232"/>
      <c r="Z225" s="232"/>
    </row>
    <row r="226" spans="1:26" ht="15.75" customHeight="1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232"/>
      <c r="R226" s="232"/>
      <c r="S226" s="232"/>
      <c r="T226" s="232"/>
      <c r="U226" s="232"/>
      <c r="V226" s="232"/>
      <c r="W226" s="232"/>
      <c r="X226" s="232"/>
      <c r="Y226" s="232"/>
      <c r="Z226" s="232"/>
    </row>
    <row r="227" spans="1:26" ht="15.75" customHeight="1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232"/>
      <c r="R227" s="232"/>
      <c r="S227" s="232"/>
      <c r="T227" s="232"/>
      <c r="U227" s="232"/>
      <c r="V227" s="232"/>
      <c r="W227" s="232"/>
      <c r="X227" s="232"/>
      <c r="Y227" s="232"/>
      <c r="Z227" s="232"/>
    </row>
    <row r="228" spans="1:26" ht="15.75" customHeight="1">
      <c r="P228" s="102"/>
      <c r="Q228" s="232"/>
      <c r="R228" s="232"/>
      <c r="S228" s="232"/>
      <c r="T228" s="232"/>
      <c r="U228" s="232"/>
      <c r="V228" s="232"/>
      <c r="W228" s="232"/>
      <c r="X228" s="232"/>
      <c r="Y228" s="232"/>
      <c r="Z228" s="232"/>
    </row>
    <row r="229" spans="1:26" ht="15.75" customHeight="1"/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0">
    <mergeCell ref="H9:J9"/>
    <mergeCell ref="K9:M9"/>
    <mergeCell ref="A3:O3"/>
    <mergeCell ref="A7:A10"/>
    <mergeCell ref="B7:B10"/>
    <mergeCell ref="C7:C10"/>
    <mergeCell ref="D7:D10"/>
    <mergeCell ref="E7:O8"/>
    <mergeCell ref="E9:G9"/>
    <mergeCell ref="N9:O9"/>
  </mergeCells>
  <printOptions horizontalCentered="1"/>
  <pageMargins left="0.47244094488188981" right="0.47244094488188981" top="0.74803149606299213" bottom="0.74803149606299213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Z1000"/>
  <sheetViews>
    <sheetView workbookViewId="0"/>
  </sheetViews>
  <sheetFormatPr defaultColWidth="14.42578125" defaultRowHeight="15" customHeight="1"/>
  <cols>
    <col min="1" max="1" width="5" customWidth="1"/>
    <col min="2" max="2" width="21.7109375" customWidth="1"/>
    <col min="3" max="3" width="18.42578125" customWidth="1"/>
    <col min="4" max="12" width="8.7109375" customWidth="1"/>
    <col min="13" max="18" width="10.7109375" customWidth="1"/>
    <col min="19" max="26" width="9.28515625" customWidth="1"/>
  </cols>
  <sheetData>
    <row r="1" spans="1:26" ht="15.75">
      <c r="A1" s="100" t="s">
        <v>476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5.75">
      <c r="A3" s="963" t="s">
        <v>477</v>
      </c>
      <c r="B3" s="953"/>
      <c r="C3" s="953"/>
      <c r="D3" s="953"/>
      <c r="E3" s="953"/>
      <c r="F3" s="953"/>
      <c r="G3" s="953"/>
      <c r="H3" s="953"/>
      <c r="I3" s="953"/>
      <c r="J3" s="953"/>
      <c r="K3" s="953"/>
      <c r="L3" s="953"/>
      <c r="M3" s="953"/>
      <c r="N3" s="953"/>
      <c r="O3" s="953"/>
      <c r="P3" s="953"/>
      <c r="Q3" s="953"/>
      <c r="R3" s="953"/>
      <c r="S3" s="102"/>
      <c r="T3" s="102"/>
      <c r="U3" s="102"/>
      <c r="V3" s="102"/>
      <c r="W3" s="102"/>
      <c r="X3" s="102"/>
      <c r="Y3" s="102"/>
      <c r="Z3" s="102"/>
    </row>
    <row r="4" spans="1:26" ht="15.75">
      <c r="A4" s="101"/>
      <c r="B4" s="101"/>
      <c r="C4" s="101"/>
      <c r="D4" s="101"/>
      <c r="E4" s="101"/>
      <c r="F4" s="101"/>
      <c r="G4" s="101"/>
      <c r="H4" s="101"/>
      <c r="I4" s="139" t="str">
        <f>'1'!E5</f>
        <v>KABUPATEN/KOTA</v>
      </c>
      <c r="J4" s="105" t="str">
        <f>'1'!F5</f>
        <v>KARANGANYAR</v>
      </c>
      <c r="K4" s="105"/>
      <c r="L4" s="105"/>
      <c r="M4" s="103"/>
      <c r="N4" s="103"/>
      <c r="O4" s="103"/>
      <c r="P4" s="103"/>
      <c r="Q4" s="103"/>
      <c r="R4" s="103"/>
      <c r="S4" s="102"/>
      <c r="T4" s="102"/>
      <c r="U4" s="102"/>
      <c r="V4" s="102"/>
      <c r="W4" s="102"/>
      <c r="X4" s="102"/>
      <c r="Y4" s="102"/>
      <c r="Z4" s="102"/>
    </row>
    <row r="5" spans="1:26" ht="15.75">
      <c r="A5" s="101"/>
      <c r="B5" s="101"/>
      <c r="C5" s="101"/>
      <c r="D5" s="101"/>
      <c r="E5" s="101"/>
      <c r="F5" s="101"/>
      <c r="G5" s="101"/>
      <c r="H5" s="101"/>
      <c r="I5" s="139" t="str">
        <f>'1'!E6</f>
        <v>TAHUN</v>
      </c>
      <c r="J5" s="105">
        <f>'1'!F6</f>
        <v>2023</v>
      </c>
      <c r="K5" s="105"/>
      <c r="L5" s="105"/>
      <c r="M5" s="103"/>
      <c r="N5" s="103"/>
      <c r="O5" s="103"/>
      <c r="P5" s="103"/>
      <c r="Q5" s="103"/>
      <c r="R5" s="103"/>
      <c r="S5" s="102"/>
      <c r="T5" s="102"/>
      <c r="U5" s="102"/>
      <c r="V5" s="102"/>
      <c r="W5" s="102"/>
      <c r="X5" s="102"/>
      <c r="Y5" s="102"/>
      <c r="Z5" s="102"/>
    </row>
    <row r="6" spans="1:26" ht="15.75" customHeight="1">
      <c r="A6" s="102"/>
      <c r="B6" s="102"/>
      <c r="C6" s="102"/>
      <c r="D6" s="102"/>
      <c r="E6" s="102"/>
      <c r="F6" s="102"/>
      <c r="G6" s="102"/>
      <c r="H6" s="102"/>
      <c r="I6" s="102"/>
      <c r="J6" s="102"/>
      <c r="K6" s="189"/>
      <c r="L6" s="189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30.75" customHeight="1">
      <c r="A7" s="986" t="s">
        <v>4</v>
      </c>
      <c r="B7" s="975" t="s">
        <v>478</v>
      </c>
      <c r="C7" s="975" t="s">
        <v>479</v>
      </c>
      <c r="D7" s="976" t="s">
        <v>480</v>
      </c>
      <c r="E7" s="977"/>
      <c r="F7" s="978"/>
      <c r="G7" s="976" t="s">
        <v>481</v>
      </c>
      <c r="H7" s="977"/>
      <c r="I7" s="978"/>
      <c r="J7" s="976" t="s">
        <v>482</v>
      </c>
      <c r="K7" s="977"/>
      <c r="L7" s="978"/>
      <c r="M7" s="994" t="s">
        <v>483</v>
      </c>
      <c r="N7" s="995"/>
      <c r="O7" s="996"/>
      <c r="P7" s="994" t="s">
        <v>484</v>
      </c>
      <c r="Q7" s="995"/>
      <c r="R7" s="996"/>
      <c r="S7" s="102"/>
      <c r="T7" s="102"/>
      <c r="U7" s="102"/>
      <c r="V7" s="102"/>
      <c r="W7" s="102"/>
      <c r="X7" s="102"/>
      <c r="Y7" s="102"/>
      <c r="Z7" s="102"/>
    </row>
    <row r="8" spans="1:26" ht="15.75" customHeight="1">
      <c r="A8" s="955"/>
      <c r="B8" s="955"/>
      <c r="C8" s="955"/>
      <c r="D8" s="141" t="s">
        <v>8</v>
      </c>
      <c r="E8" s="201" t="s">
        <v>9</v>
      </c>
      <c r="F8" s="201" t="s">
        <v>10</v>
      </c>
      <c r="G8" s="141" t="s">
        <v>8</v>
      </c>
      <c r="H8" s="201" t="s">
        <v>9</v>
      </c>
      <c r="I8" s="201" t="s">
        <v>10</v>
      </c>
      <c r="J8" s="141" t="s">
        <v>8</v>
      </c>
      <c r="K8" s="201" t="s">
        <v>9</v>
      </c>
      <c r="L8" s="201" t="s">
        <v>10</v>
      </c>
      <c r="M8" s="141" t="s">
        <v>8</v>
      </c>
      <c r="N8" s="201" t="s">
        <v>9</v>
      </c>
      <c r="O8" s="239" t="s">
        <v>10</v>
      </c>
      <c r="P8" s="141" t="s">
        <v>8</v>
      </c>
      <c r="Q8" s="201" t="s">
        <v>9</v>
      </c>
      <c r="R8" s="201" t="s">
        <v>10</v>
      </c>
      <c r="S8" s="102"/>
      <c r="T8" s="102"/>
      <c r="U8" s="102"/>
      <c r="V8" s="102"/>
      <c r="W8" s="102"/>
      <c r="X8" s="102"/>
      <c r="Y8" s="102"/>
      <c r="Z8" s="102"/>
    </row>
    <row r="9" spans="1:26" ht="21.75" customHeight="1">
      <c r="A9" s="142">
        <v>1</v>
      </c>
      <c r="B9" s="143">
        <v>2</v>
      </c>
      <c r="C9" s="142">
        <v>3</v>
      </c>
      <c r="D9" s="143">
        <v>4</v>
      </c>
      <c r="E9" s="142">
        <v>5</v>
      </c>
      <c r="F9" s="143">
        <v>6</v>
      </c>
      <c r="G9" s="142">
        <v>7</v>
      </c>
      <c r="H9" s="143">
        <v>8</v>
      </c>
      <c r="I9" s="142">
        <v>9</v>
      </c>
      <c r="J9" s="143">
        <v>10</v>
      </c>
      <c r="K9" s="142">
        <v>11</v>
      </c>
      <c r="L9" s="143">
        <v>12</v>
      </c>
      <c r="M9" s="142">
        <v>13</v>
      </c>
      <c r="N9" s="143">
        <v>14</v>
      </c>
      <c r="O9" s="142">
        <v>15</v>
      </c>
      <c r="P9" s="143">
        <v>16</v>
      </c>
      <c r="Q9" s="142">
        <v>17</v>
      </c>
      <c r="R9" s="142">
        <v>18</v>
      </c>
      <c r="S9" s="119"/>
      <c r="T9" s="119"/>
      <c r="U9" s="119"/>
      <c r="V9" s="119"/>
      <c r="W9" s="119"/>
      <c r="X9" s="119"/>
      <c r="Y9" s="119"/>
      <c r="Z9" s="119"/>
    </row>
    <row r="10" spans="1:26" ht="15" customHeight="1">
      <c r="A10" s="203">
        <v>1</v>
      </c>
      <c r="B10" s="102"/>
      <c r="C10" s="240"/>
      <c r="D10" s="241"/>
      <c r="E10" s="241"/>
      <c r="F10" s="241">
        <f t="shared" ref="F10:F29" si="0">SUM(D10:E10)</f>
        <v>0</v>
      </c>
      <c r="G10" s="241"/>
      <c r="H10" s="241"/>
      <c r="I10" s="241">
        <f t="shared" ref="I10:I29" si="1">SUM(G10:H10)</f>
        <v>0</v>
      </c>
      <c r="J10" s="241"/>
      <c r="K10" s="241"/>
      <c r="L10" s="241">
        <f t="shared" ref="L10:L29" si="2">SUM(J10:K10)</f>
        <v>0</v>
      </c>
      <c r="M10" s="242" t="e">
        <f t="shared" ref="M10:O10" si="3">G10/D10*1000</f>
        <v>#DIV/0!</v>
      </c>
      <c r="N10" s="242" t="e">
        <f t="shared" si="3"/>
        <v>#DIV/0!</v>
      </c>
      <c r="O10" s="243" t="e">
        <f t="shared" si="3"/>
        <v>#DIV/0!</v>
      </c>
      <c r="P10" s="242" t="e">
        <f t="shared" ref="P10:R10" si="4">J10/D10*1000</f>
        <v>#DIV/0!</v>
      </c>
      <c r="Q10" s="242" t="e">
        <f t="shared" si="4"/>
        <v>#DIV/0!</v>
      </c>
      <c r="R10" s="242" t="e">
        <f t="shared" si="4"/>
        <v>#DIV/0!</v>
      </c>
      <c r="S10" s="102"/>
      <c r="T10" s="102"/>
      <c r="U10" s="102"/>
      <c r="V10" s="102"/>
      <c r="W10" s="102"/>
      <c r="X10" s="102"/>
      <c r="Y10" s="102"/>
      <c r="Z10" s="102"/>
    </row>
    <row r="11" spans="1:26" ht="15" customHeight="1">
      <c r="A11" s="203">
        <v>2</v>
      </c>
      <c r="B11" s="102"/>
      <c r="C11" s="240"/>
      <c r="D11" s="241"/>
      <c r="E11" s="241"/>
      <c r="F11" s="241">
        <f t="shared" si="0"/>
        <v>0</v>
      </c>
      <c r="G11" s="241"/>
      <c r="H11" s="241"/>
      <c r="I11" s="241">
        <f t="shared" si="1"/>
        <v>0</v>
      </c>
      <c r="J11" s="241"/>
      <c r="K11" s="241"/>
      <c r="L11" s="241">
        <f t="shared" si="2"/>
        <v>0</v>
      </c>
      <c r="M11" s="234" t="e">
        <f t="shared" ref="M11:O11" si="5">G11/D11*1000</f>
        <v>#DIV/0!</v>
      </c>
      <c r="N11" s="234" t="e">
        <f t="shared" si="5"/>
        <v>#DIV/0!</v>
      </c>
      <c r="O11" s="244" t="e">
        <f t="shared" si="5"/>
        <v>#DIV/0!</v>
      </c>
      <c r="P11" s="234" t="e">
        <f t="shared" ref="P11:R11" si="6">J11/D11*1000</f>
        <v>#DIV/0!</v>
      </c>
      <c r="Q11" s="234" t="e">
        <f t="shared" si="6"/>
        <v>#DIV/0!</v>
      </c>
      <c r="R11" s="234" t="e">
        <f t="shared" si="6"/>
        <v>#DIV/0!</v>
      </c>
      <c r="S11" s="102"/>
      <c r="T11" s="102"/>
      <c r="U11" s="102"/>
      <c r="V11" s="102"/>
      <c r="W11" s="102"/>
      <c r="X11" s="102"/>
      <c r="Y11" s="102"/>
      <c r="Z11" s="102"/>
    </row>
    <row r="12" spans="1:26" ht="15" customHeight="1">
      <c r="A12" s="203">
        <v>3</v>
      </c>
      <c r="B12" s="102"/>
      <c r="C12" s="240"/>
      <c r="D12" s="241"/>
      <c r="E12" s="241"/>
      <c r="F12" s="241">
        <f t="shared" si="0"/>
        <v>0</v>
      </c>
      <c r="G12" s="241"/>
      <c r="H12" s="241"/>
      <c r="I12" s="241">
        <f t="shared" si="1"/>
        <v>0</v>
      </c>
      <c r="J12" s="241"/>
      <c r="K12" s="241"/>
      <c r="L12" s="241">
        <f t="shared" si="2"/>
        <v>0</v>
      </c>
      <c r="M12" s="234" t="e">
        <f t="shared" ref="M12:O12" si="7">G12/D12*1000</f>
        <v>#DIV/0!</v>
      </c>
      <c r="N12" s="234" t="e">
        <f t="shared" si="7"/>
        <v>#DIV/0!</v>
      </c>
      <c r="O12" s="244" t="e">
        <f t="shared" si="7"/>
        <v>#DIV/0!</v>
      </c>
      <c r="P12" s="234" t="e">
        <f t="shared" ref="P12:R12" si="8">J12/D12*1000</f>
        <v>#DIV/0!</v>
      </c>
      <c r="Q12" s="234" t="e">
        <f t="shared" si="8"/>
        <v>#DIV/0!</v>
      </c>
      <c r="R12" s="234" t="e">
        <f t="shared" si="8"/>
        <v>#DIV/0!</v>
      </c>
      <c r="S12" s="102"/>
      <c r="T12" s="102"/>
      <c r="U12" s="102"/>
      <c r="V12" s="102"/>
      <c r="W12" s="102"/>
      <c r="X12" s="102"/>
      <c r="Y12" s="102"/>
      <c r="Z12" s="102"/>
    </row>
    <row r="13" spans="1:26" ht="15" customHeight="1">
      <c r="A13" s="203">
        <v>4</v>
      </c>
      <c r="B13" s="102"/>
      <c r="C13" s="240"/>
      <c r="D13" s="241"/>
      <c r="E13" s="241"/>
      <c r="F13" s="241">
        <f t="shared" si="0"/>
        <v>0</v>
      </c>
      <c r="G13" s="241"/>
      <c r="H13" s="241"/>
      <c r="I13" s="241">
        <f t="shared" si="1"/>
        <v>0</v>
      </c>
      <c r="J13" s="241"/>
      <c r="K13" s="241"/>
      <c r="L13" s="241">
        <f t="shared" si="2"/>
        <v>0</v>
      </c>
      <c r="M13" s="234" t="e">
        <f t="shared" ref="M13:O13" si="9">G13/D13*1000</f>
        <v>#DIV/0!</v>
      </c>
      <c r="N13" s="234" t="e">
        <f t="shared" si="9"/>
        <v>#DIV/0!</v>
      </c>
      <c r="O13" s="244" t="e">
        <f t="shared" si="9"/>
        <v>#DIV/0!</v>
      </c>
      <c r="P13" s="234" t="e">
        <f t="shared" ref="P13:R13" si="10">J13/D13*1000</f>
        <v>#DIV/0!</v>
      </c>
      <c r="Q13" s="234" t="e">
        <f t="shared" si="10"/>
        <v>#DIV/0!</v>
      </c>
      <c r="R13" s="234" t="e">
        <f t="shared" si="10"/>
        <v>#DIV/0!</v>
      </c>
      <c r="S13" s="102"/>
      <c r="T13" s="102"/>
      <c r="U13" s="102"/>
      <c r="V13" s="102"/>
      <c r="W13" s="102"/>
      <c r="X13" s="102"/>
      <c r="Y13" s="102"/>
      <c r="Z13" s="102"/>
    </row>
    <row r="14" spans="1:26" ht="15" customHeight="1">
      <c r="A14" s="203">
        <v>5</v>
      </c>
      <c r="B14" s="102"/>
      <c r="C14" s="240"/>
      <c r="D14" s="241"/>
      <c r="E14" s="241"/>
      <c r="F14" s="241">
        <f t="shared" si="0"/>
        <v>0</v>
      </c>
      <c r="G14" s="241"/>
      <c r="H14" s="241"/>
      <c r="I14" s="241">
        <f t="shared" si="1"/>
        <v>0</v>
      </c>
      <c r="J14" s="241"/>
      <c r="K14" s="241"/>
      <c r="L14" s="241">
        <f t="shared" si="2"/>
        <v>0</v>
      </c>
      <c r="M14" s="234" t="e">
        <f t="shared" ref="M14:O14" si="11">G14/D14*1000</f>
        <v>#DIV/0!</v>
      </c>
      <c r="N14" s="234" t="e">
        <f t="shared" si="11"/>
        <v>#DIV/0!</v>
      </c>
      <c r="O14" s="244" t="e">
        <f t="shared" si="11"/>
        <v>#DIV/0!</v>
      </c>
      <c r="P14" s="234" t="e">
        <f t="shared" ref="P14:R14" si="12">J14/D14*1000</f>
        <v>#DIV/0!</v>
      </c>
      <c r="Q14" s="234" t="e">
        <f t="shared" si="12"/>
        <v>#DIV/0!</v>
      </c>
      <c r="R14" s="234" t="e">
        <f t="shared" si="12"/>
        <v>#DIV/0!</v>
      </c>
      <c r="S14" s="102"/>
      <c r="T14" s="102"/>
      <c r="U14" s="102"/>
      <c r="V14" s="102"/>
      <c r="W14" s="102"/>
      <c r="X14" s="102"/>
      <c r="Y14" s="102"/>
      <c r="Z14" s="102"/>
    </row>
    <row r="15" spans="1:26" ht="15" customHeight="1">
      <c r="A15" s="203">
        <v>6</v>
      </c>
      <c r="B15" s="102"/>
      <c r="C15" s="240"/>
      <c r="D15" s="241"/>
      <c r="E15" s="241"/>
      <c r="F15" s="241">
        <f t="shared" si="0"/>
        <v>0</v>
      </c>
      <c r="G15" s="241"/>
      <c r="H15" s="241"/>
      <c r="I15" s="241">
        <f t="shared" si="1"/>
        <v>0</v>
      </c>
      <c r="J15" s="241"/>
      <c r="K15" s="241"/>
      <c r="L15" s="241">
        <f t="shared" si="2"/>
        <v>0</v>
      </c>
      <c r="M15" s="234" t="e">
        <f t="shared" ref="M15:O15" si="13">G15/D15*1000</f>
        <v>#DIV/0!</v>
      </c>
      <c r="N15" s="234" t="e">
        <f t="shared" si="13"/>
        <v>#DIV/0!</v>
      </c>
      <c r="O15" s="244" t="e">
        <f t="shared" si="13"/>
        <v>#DIV/0!</v>
      </c>
      <c r="P15" s="234" t="e">
        <f t="shared" ref="P15:R15" si="14">J15/D15*1000</f>
        <v>#DIV/0!</v>
      </c>
      <c r="Q15" s="234" t="e">
        <f t="shared" si="14"/>
        <v>#DIV/0!</v>
      </c>
      <c r="R15" s="234" t="e">
        <f t="shared" si="14"/>
        <v>#DIV/0!</v>
      </c>
      <c r="S15" s="102"/>
      <c r="T15" s="102"/>
      <c r="U15" s="102"/>
      <c r="V15" s="102"/>
      <c r="W15" s="102"/>
      <c r="X15" s="102"/>
      <c r="Y15" s="102"/>
      <c r="Z15" s="102"/>
    </row>
    <row r="16" spans="1:26" ht="15" customHeight="1">
      <c r="A16" s="203">
        <v>7</v>
      </c>
      <c r="B16" s="102"/>
      <c r="C16" s="240"/>
      <c r="D16" s="241"/>
      <c r="E16" s="241"/>
      <c r="F16" s="241">
        <f t="shared" si="0"/>
        <v>0</v>
      </c>
      <c r="G16" s="241"/>
      <c r="H16" s="241"/>
      <c r="I16" s="241">
        <f t="shared" si="1"/>
        <v>0</v>
      </c>
      <c r="J16" s="241"/>
      <c r="K16" s="241"/>
      <c r="L16" s="241">
        <f t="shared" si="2"/>
        <v>0</v>
      </c>
      <c r="M16" s="234" t="e">
        <f t="shared" ref="M16:O16" si="15">G16/D16*1000</f>
        <v>#DIV/0!</v>
      </c>
      <c r="N16" s="234" t="e">
        <f t="shared" si="15"/>
        <v>#DIV/0!</v>
      </c>
      <c r="O16" s="244" t="e">
        <f t="shared" si="15"/>
        <v>#DIV/0!</v>
      </c>
      <c r="P16" s="234" t="e">
        <f t="shared" ref="P16:R16" si="16">J16/D16*1000</f>
        <v>#DIV/0!</v>
      </c>
      <c r="Q16" s="234" t="e">
        <f t="shared" si="16"/>
        <v>#DIV/0!</v>
      </c>
      <c r="R16" s="234" t="e">
        <f t="shared" si="16"/>
        <v>#DIV/0!</v>
      </c>
      <c r="S16" s="102"/>
      <c r="T16" s="102"/>
      <c r="U16" s="102"/>
      <c r="V16" s="102"/>
      <c r="W16" s="102"/>
      <c r="X16" s="102"/>
      <c r="Y16" s="102"/>
      <c r="Z16" s="102"/>
    </row>
    <row r="17" spans="1:26" ht="15" customHeight="1">
      <c r="A17" s="203">
        <v>8</v>
      </c>
      <c r="B17" s="102"/>
      <c r="C17" s="240"/>
      <c r="D17" s="241"/>
      <c r="E17" s="241"/>
      <c r="F17" s="241">
        <f t="shared" si="0"/>
        <v>0</v>
      </c>
      <c r="G17" s="241"/>
      <c r="H17" s="241"/>
      <c r="I17" s="241">
        <f t="shared" si="1"/>
        <v>0</v>
      </c>
      <c r="J17" s="241"/>
      <c r="K17" s="241"/>
      <c r="L17" s="241">
        <f t="shared" si="2"/>
        <v>0</v>
      </c>
      <c r="M17" s="234" t="e">
        <f t="shared" ref="M17:O17" si="17">G17/D17*1000</f>
        <v>#DIV/0!</v>
      </c>
      <c r="N17" s="234" t="e">
        <f t="shared" si="17"/>
        <v>#DIV/0!</v>
      </c>
      <c r="O17" s="244" t="e">
        <f t="shared" si="17"/>
        <v>#DIV/0!</v>
      </c>
      <c r="P17" s="234" t="e">
        <f t="shared" ref="P17:R17" si="18">J17/D17*1000</f>
        <v>#DIV/0!</v>
      </c>
      <c r="Q17" s="234" t="e">
        <f t="shared" si="18"/>
        <v>#DIV/0!</v>
      </c>
      <c r="R17" s="234" t="e">
        <f t="shared" si="18"/>
        <v>#DIV/0!</v>
      </c>
      <c r="S17" s="102"/>
      <c r="T17" s="102"/>
      <c r="U17" s="102"/>
      <c r="V17" s="102"/>
      <c r="W17" s="102"/>
      <c r="X17" s="102"/>
      <c r="Y17" s="102"/>
      <c r="Z17" s="102"/>
    </row>
    <row r="18" spans="1:26" ht="15" customHeight="1">
      <c r="A18" s="203">
        <v>9</v>
      </c>
      <c r="B18" s="102"/>
      <c r="C18" s="240"/>
      <c r="D18" s="241"/>
      <c r="E18" s="241"/>
      <c r="F18" s="241">
        <f t="shared" si="0"/>
        <v>0</v>
      </c>
      <c r="G18" s="241"/>
      <c r="H18" s="241"/>
      <c r="I18" s="241">
        <f t="shared" si="1"/>
        <v>0</v>
      </c>
      <c r="J18" s="241"/>
      <c r="K18" s="241"/>
      <c r="L18" s="241">
        <f t="shared" si="2"/>
        <v>0</v>
      </c>
      <c r="M18" s="234" t="e">
        <f t="shared" ref="M18:O18" si="19">G18/D18*1000</f>
        <v>#DIV/0!</v>
      </c>
      <c r="N18" s="234" t="e">
        <f t="shared" si="19"/>
        <v>#DIV/0!</v>
      </c>
      <c r="O18" s="244" t="e">
        <f t="shared" si="19"/>
        <v>#DIV/0!</v>
      </c>
      <c r="P18" s="234" t="e">
        <f t="shared" ref="P18:R18" si="20">J18/D18*1000</f>
        <v>#DIV/0!</v>
      </c>
      <c r="Q18" s="234" t="e">
        <f t="shared" si="20"/>
        <v>#DIV/0!</v>
      </c>
      <c r="R18" s="234" t="e">
        <f t="shared" si="20"/>
        <v>#DIV/0!</v>
      </c>
      <c r="S18" s="102"/>
      <c r="T18" s="102"/>
      <c r="U18" s="102"/>
      <c r="V18" s="102"/>
      <c r="W18" s="102"/>
      <c r="X18" s="102"/>
      <c r="Y18" s="102"/>
      <c r="Z18" s="102"/>
    </row>
    <row r="19" spans="1:26" ht="15" customHeight="1">
      <c r="A19" s="203">
        <v>10</v>
      </c>
      <c r="B19" s="102"/>
      <c r="C19" s="240"/>
      <c r="D19" s="241"/>
      <c r="E19" s="241"/>
      <c r="F19" s="241">
        <f t="shared" si="0"/>
        <v>0</v>
      </c>
      <c r="G19" s="241"/>
      <c r="H19" s="241"/>
      <c r="I19" s="241">
        <f t="shared" si="1"/>
        <v>0</v>
      </c>
      <c r="J19" s="241"/>
      <c r="K19" s="241"/>
      <c r="L19" s="241">
        <f t="shared" si="2"/>
        <v>0</v>
      </c>
      <c r="M19" s="234" t="e">
        <f t="shared" ref="M19:O19" si="21">G19/D19*1000</f>
        <v>#DIV/0!</v>
      </c>
      <c r="N19" s="234" t="e">
        <f t="shared" si="21"/>
        <v>#DIV/0!</v>
      </c>
      <c r="O19" s="244" t="e">
        <f t="shared" si="21"/>
        <v>#DIV/0!</v>
      </c>
      <c r="P19" s="234" t="e">
        <f t="shared" ref="P19:R19" si="22">J19/D19*1000</f>
        <v>#DIV/0!</v>
      </c>
      <c r="Q19" s="234" t="e">
        <f t="shared" si="22"/>
        <v>#DIV/0!</v>
      </c>
      <c r="R19" s="234" t="e">
        <f t="shared" si="22"/>
        <v>#DIV/0!</v>
      </c>
      <c r="S19" s="102"/>
      <c r="T19" s="102"/>
      <c r="U19" s="102"/>
      <c r="V19" s="102"/>
      <c r="W19" s="102"/>
      <c r="X19" s="102"/>
      <c r="Y19" s="102"/>
      <c r="Z19" s="102"/>
    </row>
    <row r="20" spans="1:26" ht="15" customHeight="1">
      <c r="A20" s="203">
        <v>11</v>
      </c>
      <c r="B20" s="102"/>
      <c r="C20" s="240"/>
      <c r="D20" s="241"/>
      <c r="E20" s="241"/>
      <c r="F20" s="241">
        <f t="shared" si="0"/>
        <v>0</v>
      </c>
      <c r="G20" s="241"/>
      <c r="H20" s="241"/>
      <c r="I20" s="241">
        <f t="shared" si="1"/>
        <v>0</v>
      </c>
      <c r="J20" s="241"/>
      <c r="K20" s="241"/>
      <c r="L20" s="241">
        <f t="shared" si="2"/>
        <v>0</v>
      </c>
      <c r="M20" s="234" t="e">
        <f t="shared" ref="M20:O20" si="23">G20/D20*1000</f>
        <v>#DIV/0!</v>
      </c>
      <c r="N20" s="234" t="e">
        <f t="shared" si="23"/>
        <v>#DIV/0!</v>
      </c>
      <c r="O20" s="244" t="e">
        <f t="shared" si="23"/>
        <v>#DIV/0!</v>
      </c>
      <c r="P20" s="234" t="e">
        <f t="shared" ref="P20:R20" si="24">J20/D20*1000</f>
        <v>#DIV/0!</v>
      </c>
      <c r="Q20" s="234" t="e">
        <f t="shared" si="24"/>
        <v>#DIV/0!</v>
      </c>
      <c r="R20" s="234" t="e">
        <f t="shared" si="24"/>
        <v>#DIV/0!</v>
      </c>
      <c r="S20" s="102"/>
      <c r="T20" s="102"/>
      <c r="U20" s="102"/>
      <c r="V20" s="102"/>
      <c r="W20" s="102"/>
      <c r="X20" s="102"/>
      <c r="Y20" s="102"/>
      <c r="Z20" s="102"/>
    </row>
    <row r="21" spans="1:26" ht="15" customHeight="1">
      <c r="A21" s="203">
        <v>12</v>
      </c>
      <c r="B21" s="102"/>
      <c r="C21" s="240"/>
      <c r="D21" s="241"/>
      <c r="E21" s="241"/>
      <c r="F21" s="241">
        <f t="shared" si="0"/>
        <v>0</v>
      </c>
      <c r="G21" s="241"/>
      <c r="H21" s="241"/>
      <c r="I21" s="241">
        <f t="shared" si="1"/>
        <v>0</v>
      </c>
      <c r="J21" s="241"/>
      <c r="K21" s="241"/>
      <c r="L21" s="241">
        <f t="shared" si="2"/>
        <v>0</v>
      </c>
      <c r="M21" s="234" t="e">
        <f t="shared" ref="M21:O21" si="25">G21/D21*1000</f>
        <v>#DIV/0!</v>
      </c>
      <c r="N21" s="234" t="e">
        <f t="shared" si="25"/>
        <v>#DIV/0!</v>
      </c>
      <c r="O21" s="244" t="e">
        <f t="shared" si="25"/>
        <v>#DIV/0!</v>
      </c>
      <c r="P21" s="234" t="e">
        <f t="shared" ref="P21:R21" si="26">J21/D21*1000</f>
        <v>#DIV/0!</v>
      </c>
      <c r="Q21" s="234" t="e">
        <f t="shared" si="26"/>
        <v>#DIV/0!</v>
      </c>
      <c r="R21" s="234" t="e">
        <f t="shared" si="26"/>
        <v>#DIV/0!</v>
      </c>
      <c r="S21" s="102"/>
      <c r="T21" s="102"/>
      <c r="U21" s="102"/>
      <c r="V21" s="102"/>
      <c r="W21" s="102"/>
      <c r="X21" s="102"/>
      <c r="Y21" s="102"/>
      <c r="Z21" s="102"/>
    </row>
    <row r="22" spans="1:26" ht="15" customHeight="1">
      <c r="A22" s="203">
        <v>13</v>
      </c>
      <c r="B22" s="102"/>
      <c r="C22" s="240"/>
      <c r="D22" s="241"/>
      <c r="E22" s="241"/>
      <c r="F22" s="241">
        <f t="shared" si="0"/>
        <v>0</v>
      </c>
      <c r="G22" s="241"/>
      <c r="H22" s="241"/>
      <c r="I22" s="241">
        <f t="shared" si="1"/>
        <v>0</v>
      </c>
      <c r="J22" s="241"/>
      <c r="K22" s="241"/>
      <c r="L22" s="241">
        <f t="shared" si="2"/>
        <v>0</v>
      </c>
      <c r="M22" s="234" t="e">
        <f t="shared" ref="M22:O22" si="27">G22/D22*1000</f>
        <v>#DIV/0!</v>
      </c>
      <c r="N22" s="234" t="e">
        <f t="shared" si="27"/>
        <v>#DIV/0!</v>
      </c>
      <c r="O22" s="244" t="e">
        <f t="shared" si="27"/>
        <v>#DIV/0!</v>
      </c>
      <c r="P22" s="234" t="e">
        <f t="shared" ref="P22:R22" si="28">J22/D22*1000</f>
        <v>#DIV/0!</v>
      </c>
      <c r="Q22" s="234" t="e">
        <f t="shared" si="28"/>
        <v>#DIV/0!</v>
      </c>
      <c r="R22" s="234" t="e">
        <f t="shared" si="28"/>
        <v>#DIV/0!</v>
      </c>
      <c r="S22" s="102"/>
      <c r="T22" s="102"/>
      <c r="U22" s="102"/>
      <c r="V22" s="102"/>
      <c r="W22" s="102"/>
      <c r="X22" s="102"/>
      <c r="Y22" s="102"/>
      <c r="Z22" s="102"/>
    </row>
    <row r="23" spans="1:26" ht="15" customHeight="1">
      <c r="A23" s="203">
        <v>14</v>
      </c>
      <c r="B23" s="102"/>
      <c r="C23" s="240"/>
      <c r="D23" s="241"/>
      <c r="E23" s="241"/>
      <c r="F23" s="241">
        <f t="shared" si="0"/>
        <v>0</v>
      </c>
      <c r="G23" s="241"/>
      <c r="H23" s="241"/>
      <c r="I23" s="241">
        <f t="shared" si="1"/>
        <v>0</v>
      </c>
      <c r="J23" s="241"/>
      <c r="K23" s="241"/>
      <c r="L23" s="241">
        <f t="shared" si="2"/>
        <v>0</v>
      </c>
      <c r="M23" s="234" t="e">
        <f t="shared" ref="M23:O23" si="29">G23/D23*1000</f>
        <v>#DIV/0!</v>
      </c>
      <c r="N23" s="234" t="e">
        <f t="shared" si="29"/>
        <v>#DIV/0!</v>
      </c>
      <c r="O23" s="244" t="e">
        <f t="shared" si="29"/>
        <v>#DIV/0!</v>
      </c>
      <c r="P23" s="234" t="e">
        <f t="shared" ref="P23:R23" si="30">J23/D23*1000</f>
        <v>#DIV/0!</v>
      </c>
      <c r="Q23" s="234" t="e">
        <f t="shared" si="30"/>
        <v>#DIV/0!</v>
      </c>
      <c r="R23" s="234" t="e">
        <f t="shared" si="30"/>
        <v>#DIV/0!</v>
      </c>
      <c r="S23" s="102"/>
      <c r="T23" s="102"/>
      <c r="U23" s="102"/>
      <c r="V23" s="102"/>
      <c r="W23" s="102"/>
      <c r="X23" s="102"/>
      <c r="Y23" s="102"/>
      <c r="Z23" s="102"/>
    </row>
    <row r="24" spans="1:26" ht="15" customHeight="1">
      <c r="A24" s="203">
        <v>15</v>
      </c>
      <c r="B24" s="102"/>
      <c r="C24" s="240"/>
      <c r="D24" s="241"/>
      <c r="E24" s="241"/>
      <c r="F24" s="241">
        <f t="shared" si="0"/>
        <v>0</v>
      </c>
      <c r="G24" s="241"/>
      <c r="H24" s="241"/>
      <c r="I24" s="241">
        <f t="shared" si="1"/>
        <v>0</v>
      </c>
      <c r="J24" s="241"/>
      <c r="K24" s="241"/>
      <c r="L24" s="241">
        <f t="shared" si="2"/>
        <v>0</v>
      </c>
      <c r="M24" s="234" t="e">
        <f t="shared" ref="M24:O24" si="31">G24/D24*1000</f>
        <v>#DIV/0!</v>
      </c>
      <c r="N24" s="234" t="e">
        <f t="shared" si="31"/>
        <v>#DIV/0!</v>
      </c>
      <c r="O24" s="244" t="e">
        <f t="shared" si="31"/>
        <v>#DIV/0!</v>
      </c>
      <c r="P24" s="234" t="e">
        <f t="shared" ref="P24:R24" si="32">J24/D24*1000</f>
        <v>#DIV/0!</v>
      </c>
      <c r="Q24" s="234" t="e">
        <f t="shared" si="32"/>
        <v>#DIV/0!</v>
      </c>
      <c r="R24" s="234" t="e">
        <f t="shared" si="32"/>
        <v>#DIV/0!</v>
      </c>
      <c r="S24" s="102"/>
      <c r="T24" s="102"/>
      <c r="U24" s="102"/>
      <c r="V24" s="102"/>
      <c r="W24" s="102"/>
      <c r="X24" s="102"/>
      <c r="Y24" s="102"/>
      <c r="Z24" s="102"/>
    </row>
    <row r="25" spans="1:26" ht="15" customHeight="1">
      <c r="A25" s="203">
        <v>16</v>
      </c>
      <c r="B25" s="102"/>
      <c r="C25" s="240"/>
      <c r="D25" s="241"/>
      <c r="E25" s="241"/>
      <c r="F25" s="241">
        <f t="shared" si="0"/>
        <v>0</v>
      </c>
      <c r="G25" s="241"/>
      <c r="H25" s="241"/>
      <c r="I25" s="241">
        <f t="shared" si="1"/>
        <v>0</v>
      </c>
      <c r="J25" s="241"/>
      <c r="K25" s="241"/>
      <c r="L25" s="241">
        <f t="shared" si="2"/>
        <v>0</v>
      </c>
      <c r="M25" s="234" t="e">
        <f t="shared" ref="M25:O25" si="33">G25/D25*1000</f>
        <v>#DIV/0!</v>
      </c>
      <c r="N25" s="234" t="e">
        <f t="shared" si="33"/>
        <v>#DIV/0!</v>
      </c>
      <c r="O25" s="244" t="e">
        <f t="shared" si="33"/>
        <v>#DIV/0!</v>
      </c>
      <c r="P25" s="234" t="e">
        <f t="shared" ref="P25:R25" si="34">J25/D25*1000</f>
        <v>#DIV/0!</v>
      </c>
      <c r="Q25" s="234" t="e">
        <f t="shared" si="34"/>
        <v>#DIV/0!</v>
      </c>
      <c r="R25" s="234" t="e">
        <f t="shared" si="34"/>
        <v>#DIV/0!</v>
      </c>
      <c r="S25" s="102"/>
      <c r="T25" s="102"/>
      <c r="U25" s="102"/>
      <c r="V25" s="102"/>
      <c r="W25" s="102"/>
      <c r="X25" s="102"/>
      <c r="Y25" s="102"/>
      <c r="Z25" s="102"/>
    </row>
    <row r="26" spans="1:26" ht="15" customHeight="1">
      <c r="A26" s="203">
        <v>17</v>
      </c>
      <c r="B26" s="102"/>
      <c r="C26" s="240"/>
      <c r="D26" s="241"/>
      <c r="E26" s="241"/>
      <c r="F26" s="241">
        <f t="shared" si="0"/>
        <v>0</v>
      </c>
      <c r="G26" s="241"/>
      <c r="H26" s="241"/>
      <c r="I26" s="241">
        <f t="shared" si="1"/>
        <v>0</v>
      </c>
      <c r="J26" s="241"/>
      <c r="K26" s="241"/>
      <c r="L26" s="241">
        <f t="shared" si="2"/>
        <v>0</v>
      </c>
      <c r="M26" s="234" t="e">
        <f t="shared" ref="M26:O26" si="35">G26/D26*1000</f>
        <v>#DIV/0!</v>
      </c>
      <c r="N26" s="234" t="e">
        <f t="shared" si="35"/>
        <v>#DIV/0!</v>
      </c>
      <c r="O26" s="244" t="e">
        <f t="shared" si="35"/>
        <v>#DIV/0!</v>
      </c>
      <c r="P26" s="234" t="e">
        <f t="shared" ref="P26:R26" si="36">J26/D26*1000</f>
        <v>#DIV/0!</v>
      </c>
      <c r="Q26" s="234" t="e">
        <f t="shared" si="36"/>
        <v>#DIV/0!</v>
      </c>
      <c r="R26" s="234" t="e">
        <f t="shared" si="36"/>
        <v>#DIV/0!</v>
      </c>
      <c r="S26" s="102"/>
      <c r="T26" s="102"/>
      <c r="U26" s="102"/>
      <c r="V26" s="102"/>
      <c r="W26" s="102"/>
      <c r="X26" s="102"/>
      <c r="Y26" s="102"/>
      <c r="Z26" s="102"/>
    </row>
    <row r="27" spans="1:26" ht="15" customHeight="1">
      <c r="A27" s="203">
        <v>18</v>
      </c>
      <c r="B27" s="102"/>
      <c r="C27" s="240"/>
      <c r="D27" s="241"/>
      <c r="E27" s="241"/>
      <c r="F27" s="241">
        <f t="shared" si="0"/>
        <v>0</v>
      </c>
      <c r="G27" s="241"/>
      <c r="H27" s="241"/>
      <c r="I27" s="241">
        <f t="shared" si="1"/>
        <v>0</v>
      </c>
      <c r="J27" s="241"/>
      <c r="K27" s="241"/>
      <c r="L27" s="241">
        <f t="shared" si="2"/>
        <v>0</v>
      </c>
      <c r="M27" s="234" t="e">
        <f t="shared" ref="M27:O27" si="37">G27/D27*1000</f>
        <v>#DIV/0!</v>
      </c>
      <c r="N27" s="234" t="e">
        <f t="shared" si="37"/>
        <v>#DIV/0!</v>
      </c>
      <c r="O27" s="244" t="e">
        <f t="shared" si="37"/>
        <v>#DIV/0!</v>
      </c>
      <c r="P27" s="234" t="e">
        <f t="shared" ref="P27:R27" si="38">J27/D27*1000</f>
        <v>#DIV/0!</v>
      </c>
      <c r="Q27" s="234" t="e">
        <f t="shared" si="38"/>
        <v>#DIV/0!</v>
      </c>
      <c r="R27" s="234" t="e">
        <f t="shared" si="38"/>
        <v>#DIV/0!</v>
      </c>
      <c r="S27" s="102"/>
      <c r="T27" s="102"/>
      <c r="U27" s="102"/>
      <c r="V27" s="102"/>
      <c r="W27" s="102"/>
      <c r="X27" s="102"/>
      <c r="Y27" s="102"/>
      <c r="Z27" s="102"/>
    </row>
    <row r="28" spans="1:26" ht="15" customHeight="1">
      <c r="A28" s="203">
        <v>19</v>
      </c>
      <c r="B28" s="102"/>
      <c r="C28" s="240"/>
      <c r="D28" s="241"/>
      <c r="E28" s="241"/>
      <c r="F28" s="241">
        <f t="shared" si="0"/>
        <v>0</v>
      </c>
      <c r="G28" s="241"/>
      <c r="H28" s="241"/>
      <c r="I28" s="241">
        <f t="shared" si="1"/>
        <v>0</v>
      </c>
      <c r="J28" s="241"/>
      <c r="K28" s="241"/>
      <c r="L28" s="241">
        <f t="shared" si="2"/>
        <v>0</v>
      </c>
      <c r="M28" s="234" t="e">
        <f t="shared" ref="M28:O28" si="39">G28/D28*1000</f>
        <v>#DIV/0!</v>
      </c>
      <c r="N28" s="234" t="e">
        <f t="shared" si="39"/>
        <v>#DIV/0!</v>
      </c>
      <c r="O28" s="244" t="e">
        <f t="shared" si="39"/>
        <v>#DIV/0!</v>
      </c>
      <c r="P28" s="234" t="e">
        <f t="shared" ref="P28:R28" si="40">J28/D28*1000</f>
        <v>#DIV/0!</v>
      </c>
      <c r="Q28" s="234" t="e">
        <f t="shared" si="40"/>
        <v>#DIV/0!</v>
      </c>
      <c r="R28" s="234" t="e">
        <f t="shared" si="40"/>
        <v>#DIV/0!</v>
      </c>
      <c r="S28" s="102"/>
      <c r="T28" s="102"/>
      <c r="U28" s="102"/>
      <c r="V28" s="102"/>
      <c r="W28" s="102"/>
      <c r="X28" s="102"/>
      <c r="Y28" s="102"/>
      <c r="Z28" s="102"/>
    </row>
    <row r="29" spans="1:26" ht="15" customHeight="1">
      <c r="A29" s="203">
        <v>20</v>
      </c>
      <c r="B29" s="102"/>
      <c r="C29" s="240"/>
      <c r="D29" s="241"/>
      <c r="E29" s="241"/>
      <c r="F29" s="241">
        <f t="shared" si="0"/>
        <v>0</v>
      </c>
      <c r="G29" s="241"/>
      <c r="H29" s="241"/>
      <c r="I29" s="241">
        <f t="shared" si="1"/>
        <v>0</v>
      </c>
      <c r="J29" s="241"/>
      <c r="K29" s="241"/>
      <c r="L29" s="241">
        <f t="shared" si="2"/>
        <v>0</v>
      </c>
      <c r="M29" s="234" t="e">
        <f t="shared" ref="M29:O29" si="41">G29/D29*1000</f>
        <v>#DIV/0!</v>
      </c>
      <c r="N29" s="234" t="e">
        <f t="shared" si="41"/>
        <v>#DIV/0!</v>
      </c>
      <c r="O29" s="244" t="e">
        <f t="shared" si="41"/>
        <v>#DIV/0!</v>
      </c>
      <c r="P29" s="234" t="e">
        <f t="shared" ref="P29:R29" si="42">J29/D29*1000</f>
        <v>#DIV/0!</v>
      </c>
      <c r="Q29" s="234" t="e">
        <f t="shared" si="42"/>
        <v>#DIV/0!</v>
      </c>
      <c r="R29" s="234" t="e">
        <f t="shared" si="42"/>
        <v>#DIV/0!</v>
      </c>
      <c r="S29" s="102"/>
      <c r="T29" s="102"/>
      <c r="U29" s="102"/>
      <c r="V29" s="102"/>
      <c r="W29" s="102"/>
      <c r="X29" s="102"/>
      <c r="Y29" s="102"/>
      <c r="Z29" s="102"/>
    </row>
    <row r="30" spans="1:26" ht="15" customHeight="1">
      <c r="A30" s="127"/>
      <c r="B30" s="245"/>
      <c r="C30" s="246"/>
      <c r="D30" s="247"/>
      <c r="E30" s="247"/>
      <c r="F30" s="247"/>
      <c r="G30" s="247"/>
      <c r="H30" s="247"/>
      <c r="I30" s="247"/>
      <c r="J30" s="247"/>
      <c r="K30" s="247"/>
      <c r="L30" s="247"/>
      <c r="M30" s="248"/>
      <c r="N30" s="249"/>
      <c r="O30" s="250"/>
      <c r="P30" s="249"/>
      <c r="Q30" s="249"/>
      <c r="R30" s="249"/>
      <c r="S30" s="102"/>
      <c r="T30" s="102"/>
      <c r="U30" s="102"/>
      <c r="V30" s="102"/>
      <c r="W30" s="102"/>
      <c r="X30" s="102"/>
      <c r="Y30" s="102"/>
      <c r="Z30" s="102"/>
    </row>
    <row r="31" spans="1:26" ht="20.25" customHeight="1">
      <c r="A31" s="989" t="s">
        <v>1</v>
      </c>
      <c r="B31" s="993"/>
      <c r="C31" s="251">
        <f t="shared" ref="C31:L31" si="43">SUM(C10:C30)</f>
        <v>0</v>
      </c>
      <c r="D31" s="237">
        <f t="shared" si="43"/>
        <v>0</v>
      </c>
      <c r="E31" s="237">
        <f t="shared" si="43"/>
        <v>0</v>
      </c>
      <c r="F31" s="237">
        <f t="shared" si="43"/>
        <v>0</v>
      </c>
      <c r="G31" s="237">
        <f t="shared" si="43"/>
        <v>0</v>
      </c>
      <c r="H31" s="237">
        <f t="shared" si="43"/>
        <v>0</v>
      </c>
      <c r="I31" s="237">
        <f t="shared" si="43"/>
        <v>0</v>
      </c>
      <c r="J31" s="237">
        <f t="shared" si="43"/>
        <v>0</v>
      </c>
      <c r="K31" s="237">
        <f t="shared" si="43"/>
        <v>0</v>
      </c>
      <c r="L31" s="237">
        <f t="shared" si="43"/>
        <v>0</v>
      </c>
      <c r="M31" s="238" t="e">
        <f t="shared" ref="M31:O31" si="44">G31/D31*1000</f>
        <v>#DIV/0!</v>
      </c>
      <c r="N31" s="238" t="e">
        <f t="shared" si="44"/>
        <v>#DIV/0!</v>
      </c>
      <c r="O31" s="252" t="e">
        <f t="shared" si="44"/>
        <v>#DIV/0!</v>
      </c>
      <c r="P31" s="238" t="e">
        <f t="shared" ref="P31:R31" si="45">J31/D31*1000</f>
        <v>#DIV/0!</v>
      </c>
      <c r="Q31" s="238" t="e">
        <f t="shared" si="45"/>
        <v>#DIV/0!</v>
      </c>
      <c r="R31" s="238" t="e">
        <f t="shared" si="45"/>
        <v>#DIV/0!</v>
      </c>
      <c r="S31" s="102"/>
      <c r="T31" s="102"/>
      <c r="U31" s="102"/>
      <c r="V31" s="102"/>
      <c r="W31" s="102"/>
      <c r="X31" s="102"/>
      <c r="Y31" s="102"/>
      <c r="Z31" s="102"/>
    </row>
    <row r="32" spans="1:26" ht="15.75" customHeight="1">
      <c r="A32" s="162"/>
      <c r="B32" s="16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</row>
    <row r="33" spans="1:26" ht="15.75" customHeight="1">
      <c r="A33" s="137" t="s">
        <v>470</v>
      </c>
      <c r="B33" s="137"/>
      <c r="C33" s="137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</row>
    <row r="34" spans="1:26" ht="15.75" customHeight="1">
      <c r="A34" s="137" t="s">
        <v>485</v>
      </c>
      <c r="B34" s="137"/>
      <c r="C34" s="137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</row>
    <row r="35" spans="1:26" ht="15.75" customHeight="1">
      <c r="A35" s="137"/>
      <c r="B35" s="137"/>
      <c r="C35" s="137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 spans="1:26" ht="15.7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</row>
    <row r="37" spans="1:26" ht="15.7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</row>
    <row r="38" spans="1:26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</row>
    <row r="39" spans="1:26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</row>
    <row r="40" spans="1:26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</row>
    <row r="41" spans="1:26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</row>
    <row r="42" spans="1:26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</row>
    <row r="43" spans="1:26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 spans="1:26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</row>
    <row r="45" spans="1:26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 spans="1:26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 spans="1:26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26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 spans="1:26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spans="1:26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 spans="1:26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 spans="1:26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 spans="1:26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spans="1:26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 spans="1:26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 spans="1:26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 spans="1:26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spans="1:26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 spans="1:26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 spans="1:26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 spans="1:26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spans="1:26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 spans="1:26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 spans="1:26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 spans="1:26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spans="1:26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 spans="1:26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 spans="1:26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 spans="1:26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 spans="1:26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 spans="1:26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 spans="1:26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 spans="1:26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 spans="1:26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 spans="1:26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 spans="1:26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 spans="1:26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 spans="1:26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 spans="1:26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 spans="1:26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 spans="1:26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 spans="1:26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 spans="1:26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 spans="1:26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 spans="1:26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 spans="1:26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 spans="1:26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 spans="1:26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 spans="1:26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 spans="1:26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 spans="1:26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 spans="1:26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 spans="1:26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 spans="1:2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 spans="1:26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 spans="1:26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 spans="1:26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 spans="1:26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 spans="1:26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 spans="1:26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 spans="1:26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 spans="1:26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 spans="1:26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 spans="1:26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 spans="1:26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 spans="1:26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 spans="1:26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 spans="1:26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 spans="1:26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 spans="1:26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 spans="1:26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 spans="1:26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 spans="1:26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 spans="1:26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 spans="1:26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 spans="1:26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 spans="1:26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 spans="1:26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 spans="1:26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 spans="1:26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 spans="1:26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 spans="1:26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 spans="1:26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 spans="1:26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 spans="1:26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 spans="1:26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 spans="1:26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 spans="1:26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 spans="1:26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 spans="1:26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 spans="1:26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 spans="1:26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 spans="1:26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 spans="1:26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 spans="1:26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 spans="1:26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 spans="1:26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 spans="1:26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 spans="1:26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 spans="1:26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 spans="1:26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 spans="1:26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 spans="1:26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 spans="1:26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 spans="1:26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 spans="1:26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 spans="1:26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 spans="1:26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 spans="1:26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 spans="1:26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 spans="1:26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 spans="1:26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 spans="1:26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 spans="1:26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 spans="1:26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 spans="1:26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 spans="1:26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 spans="1:26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 spans="1:26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 spans="1:26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 spans="1:26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 spans="1:26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 spans="1:26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 spans="1:26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 spans="1:26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 spans="1:26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 spans="1:26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 spans="1:26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 spans="1:26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 spans="1:26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 spans="1:26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 spans="1:26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 spans="1:26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 spans="1:26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 spans="1:26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 spans="1:26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 spans="1:26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 spans="1:26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 spans="1:26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 spans="1:26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 spans="1:26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 spans="1:26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 spans="1:26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 spans="1:26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 spans="1:26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 spans="1:26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 spans="1:26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 spans="1:26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 spans="1:26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 spans="1:26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 spans="1:26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 spans="1:26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 spans="1:26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 spans="1:26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 spans="1:26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 spans="1:26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 spans="1:26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 spans="1:26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 spans="1:26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 spans="1:26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 spans="1:26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 spans="1:26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 spans="1:26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 spans="1:26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 spans="1:26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 spans="1:26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 spans="1:26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 spans="1:26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 spans="1:26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 spans="1:26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 spans="1:26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 spans="1:26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 spans="1:26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 spans="1:26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 spans="1:26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 spans="1:26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</row>
    <row r="222" spans="1:26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</row>
    <row r="223" spans="1:26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</row>
    <row r="224" spans="1:26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</row>
    <row r="225" spans="1:26" ht="15.75" customHeight="1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</row>
    <row r="226" spans="1:26" ht="15.75" customHeight="1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</row>
    <row r="227" spans="1:26" ht="15.75" customHeight="1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</row>
    <row r="228" spans="1:26" ht="15.75" customHeight="1">
      <c r="A228" s="102"/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</row>
    <row r="229" spans="1:26" ht="15.75" customHeight="1">
      <c r="A229" s="102"/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</row>
    <row r="230" spans="1:26" ht="15.75" customHeight="1">
      <c r="A230" s="102"/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  <c r="Z230" s="102"/>
    </row>
    <row r="231" spans="1:26" ht="15.75" customHeight="1">
      <c r="A231" s="102"/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  <c r="Z231" s="102"/>
    </row>
    <row r="232" spans="1:26" ht="15.75" customHeight="1">
      <c r="A232" s="102"/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2"/>
      <c r="Z232" s="102"/>
    </row>
    <row r="233" spans="1:26" ht="15.75" customHeight="1">
      <c r="A233" s="102"/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  <c r="Y233" s="102"/>
      <c r="Z233" s="102"/>
    </row>
    <row r="234" spans="1:26" ht="15.75" customHeight="1">
      <c r="A234" s="102"/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  <c r="Y234" s="102"/>
      <c r="Z234" s="102"/>
    </row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0">
    <mergeCell ref="A31:B31"/>
    <mergeCell ref="M7:O7"/>
    <mergeCell ref="P7:R7"/>
    <mergeCell ref="A3:R3"/>
    <mergeCell ref="A7:A8"/>
    <mergeCell ref="B7:B8"/>
    <mergeCell ref="C7:C8"/>
    <mergeCell ref="D7:F7"/>
    <mergeCell ref="G7:I7"/>
    <mergeCell ref="J7:L7"/>
  </mergeCells>
  <pageMargins left="1.1023622047244095" right="0.70866141732283472" top="0.74803149606299213" bottom="0.74803149606299213" header="0" footer="0"/>
  <pageSetup paperSize="9" orientation="landscape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1000"/>
  <sheetViews>
    <sheetView workbookViewId="0">
      <pane xSplit="1" ySplit="9" topLeftCell="B16" activePane="bottomRight" state="frozen"/>
      <selection pane="topRight" activeCell="B1" sqref="B1"/>
      <selection pane="bottomLeft" activeCell="A10" sqref="A10"/>
      <selection pane="bottomRight" activeCell="A7" sqref="A7:G22"/>
    </sheetView>
  </sheetViews>
  <sheetFormatPr defaultColWidth="14.42578125" defaultRowHeight="15" customHeight="1"/>
  <cols>
    <col min="1" max="1" width="5.42578125" customWidth="1"/>
    <col min="2" max="2" width="20.140625" customWidth="1"/>
    <col min="3" max="3" width="17.42578125" customWidth="1"/>
    <col min="4" max="4" width="22" customWidth="1"/>
    <col min="5" max="5" width="15.5703125" customWidth="1"/>
    <col min="6" max="6" width="12.28515625" customWidth="1"/>
    <col min="7" max="7" width="15.42578125" customWidth="1"/>
    <col min="8" max="26" width="8.7109375" customWidth="1"/>
  </cols>
  <sheetData>
    <row r="1" spans="1:26" ht="15.75">
      <c r="A1" s="100" t="s">
        <v>1313</v>
      </c>
      <c r="B1" s="102"/>
      <c r="C1" s="102"/>
      <c r="D1" s="102"/>
      <c r="E1" s="10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  <c r="Y1" s="232"/>
      <c r="Z1" s="232"/>
    </row>
    <row r="2" spans="1:26" ht="15.75">
      <c r="A2" s="102"/>
      <c r="B2" s="102"/>
      <c r="C2" s="102"/>
      <c r="D2" s="102"/>
      <c r="E2" s="10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2"/>
    </row>
    <row r="3" spans="1:26" ht="15.75">
      <c r="A3" s="974" t="s">
        <v>1314</v>
      </c>
      <c r="B3" s="953"/>
      <c r="C3" s="953"/>
      <c r="D3" s="953"/>
      <c r="E3" s="953"/>
      <c r="F3" s="953"/>
      <c r="G3" s="953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</row>
    <row r="4" spans="1:26" ht="15.75">
      <c r="A4" s="101"/>
      <c r="B4" s="101"/>
      <c r="C4" s="101"/>
      <c r="D4" s="139" t="str">
        <f>'1'!$E$5</f>
        <v>KABUPATEN/KOTA</v>
      </c>
      <c r="E4" s="105" t="str">
        <f>'1'!$F$5</f>
        <v>KARANGANYAR</v>
      </c>
      <c r="F4" s="101"/>
      <c r="G4" s="101"/>
      <c r="H4" s="232"/>
      <c r="I4" s="232"/>
      <c r="J4" s="232"/>
      <c r="K4" s="232"/>
      <c r="L4" s="232"/>
      <c r="M4" s="232"/>
      <c r="N4" s="232"/>
      <c r="O4" s="232"/>
      <c r="P4" s="232"/>
      <c r="Q4" s="232"/>
      <c r="R4" s="232"/>
      <c r="S4" s="232"/>
      <c r="T4" s="232"/>
      <c r="U4" s="232"/>
      <c r="V4" s="232"/>
      <c r="W4" s="232"/>
      <c r="X4" s="232"/>
      <c r="Y4" s="232"/>
      <c r="Z4" s="232"/>
    </row>
    <row r="5" spans="1:26" ht="15.75">
      <c r="A5" s="101"/>
      <c r="B5" s="101"/>
      <c r="C5" s="101"/>
      <c r="D5" s="139" t="str">
        <f>'1'!$E$6</f>
        <v>TAHUN</v>
      </c>
      <c r="E5" s="105">
        <f>'1'!$F$6</f>
        <v>2023</v>
      </c>
      <c r="F5" s="101"/>
      <c r="G5" s="101"/>
      <c r="H5" s="232"/>
      <c r="I5" s="232"/>
      <c r="J5" s="232"/>
      <c r="K5" s="232"/>
      <c r="L5" s="232"/>
      <c r="M5" s="232"/>
      <c r="N5" s="232"/>
      <c r="O5" s="232"/>
      <c r="P5" s="232"/>
      <c r="Q5" s="232"/>
      <c r="R5" s="232"/>
      <c r="S5" s="232"/>
      <c r="T5" s="232"/>
      <c r="U5" s="232"/>
      <c r="V5" s="232"/>
      <c r="W5" s="232"/>
      <c r="X5" s="232"/>
      <c r="Y5" s="232"/>
      <c r="Z5" s="232"/>
    </row>
    <row r="6" spans="1:26" ht="15.75">
      <c r="A6" s="102"/>
      <c r="B6" s="102"/>
      <c r="C6" s="102"/>
      <c r="D6" s="102"/>
      <c r="E6" s="102"/>
      <c r="F6" s="232"/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232"/>
      <c r="S6" s="232"/>
      <c r="T6" s="232"/>
      <c r="U6" s="232"/>
      <c r="V6" s="232"/>
      <c r="W6" s="232"/>
      <c r="X6" s="232"/>
      <c r="Y6" s="232"/>
      <c r="Z6" s="232"/>
    </row>
    <row r="7" spans="1:26" ht="83.25" customHeight="1">
      <c r="A7" s="962" t="s">
        <v>4</v>
      </c>
      <c r="B7" s="962" t="s">
        <v>324</v>
      </c>
      <c r="C7" s="962" t="s">
        <v>498</v>
      </c>
      <c r="D7" s="962" t="s">
        <v>1315</v>
      </c>
      <c r="E7" s="962" t="s">
        <v>1316</v>
      </c>
      <c r="F7" s="1008" t="s">
        <v>1317</v>
      </c>
      <c r="G7" s="959"/>
      <c r="H7" s="232"/>
      <c r="I7" s="232"/>
      <c r="J7" s="232"/>
      <c r="K7" s="232"/>
      <c r="L7" s="232"/>
      <c r="M7" s="232"/>
      <c r="N7" s="232"/>
      <c r="O7" s="232"/>
      <c r="P7" s="232"/>
      <c r="Q7" s="232"/>
      <c r="R7" s="232"/>
      <c r="S7" s="232"/>
      <c r="T7" s="232"/>
      <c r="U7" s="232"/>
      <c r="V7" s="232"/>
      <c r="W7" s="232"/>
      <c r="X7" s="232"/>
      <c r="Y7" s="232"/>
      <c r="Z7" s="232"/>
    </row>
    <row r="8" spans="1:26" ht="20.25" customHeight="1">
      <c r="A8" s="955"/>
      <c r="B8" s="955"/>
      <c r="C8" s="955"/>
      <c r="D8" s="955"/>
      <c r="E8" s="955"/>
      <c r="F8" s="201" t="s">
        <v>326</v>
      </c>
      <c r="G8" s="201" t="s">
        <v>30</v>
      </c>
      <c r="H8" s="232"/>
      <c r="I8" s="232"/>
      <c r="J8" s="232"/>
      <c r="K8" s="232"/>
      <c r="L8" s="232"/>
      <c r="M8" s="232"/>
      <c r="N8" s="232"/>
      <c r="O8" s="232"/>
      <c r="P8" s="232"/>
      <c r="Q8" s="232"/>
      <c r="R8" s="232"/>
      <c r="S8" s="232"/>
      <c r="T8" s="232"/>
      <c r="U8" s="232"/>
      <c r="V8" s="232"/>
      <c r="W8" s="232"/>
      <c r="X8" s="232"/>
      <c r="Y8" s="232"/>
      <c r="Z8" s="232"/>
    </row>
    <row r="9" spans="1:26">
      <c r="A9" s="115">
        <v>1</v>
      </c>
      <c r="B9" s="142">
        <v>2</v>
      </c>
      <c r="C9" s="142">
        <v>3</v>
      </c>
      <c r="D9" s="142">
        <v>4</v>
      </c>
      <c r="E9" s="115">
        <v>5</v>
      </c>
      <c r="F9" s="830">
        <v>7</v>
      </c>
      <c r="G9" s="831">
        <v>7</v>
      </c>
      <c r="H9" s="559"/>
      <c r="I9" s="559"/>
      <c r="J9" s="559"/>
      <c r="K9" s="559"/>
      <c r="L9" s="559"/>
      <c r="M9" s="559"/>
      <c r="N9" s="559"/>
      <c r="O9" s="559"/>
      <c r="P9" s="559"/>
      <c r="Q9" s="559"/>
      <c r="R9" s="559"/>
      <c r="S9" s="559"/>
      <c r="T9" s="559"/>
      <c r="U9" s="559"/>
      <c r="V9" s="559"/>
      <c r="W9" s="559"/>
      <c r="X9" s="559"/>
      <c r="Y9" s="559"/>
      <c r="Z9" s="559"/>
    </row>
    <row r="10" spans="1:26" ht="15.75">
      <c r="A10" s="374">
        <v>1</v>
      </c>
      <c r="B10" s="832" t="str">
        <f>'9'!B9</f>
        <v>JUMAPOLO</v>
      </c>
      <c r="C10" s="833" t="str">
        <f>'9'!B9</f>
        <v>JUMAPOLO</v>
      </c>
      <c r="D10" s="308" t="str">
        <f>'29'!C11</f>
        <v>PASEBAN</v>
      </c>
      <c r="E10" s="819">
        <v>3</v>
      </c>
      <c r="F10" s="819">
        <v>1</v>
      </c>
      <c r="G10" s="834">
        <v>0.33329999999999999</v>
      </c>
      <c r="H10" s="232"/>
      <c r="I10" s="232"/>
      <c r="J10" s="232"/>
      <c r="K10" s="232"/>
      <c r="L10" s="232"/>
      <c r="M10" s="232"/>
      <c r="N10" s="232"/>
      <c r="O10" s="232"/>
      <c r="P10" s="232"/>
      <c r="Q10" s="232"/>
      <c r="R10" s="232"/>
      <c r="S10" s="232"/>
      <c r="T10" s="232"/>
      <c r="U10" s="232"/>
      <c r="V10" s="232"/>
      <c r="W10" s="232"/>
      <c r="X10" s="232"/>
      <c r="Y10" s="232"/>
      <c r="Z10" s="232"/>
    </row>
    <row r="11" spans="1:26" ht="15.75">
      <c r="A11" s="374">
        <v>2</v>
      </c>
      <c r="B11" s="416"/>
      <c r="C11" s="176"/>
      <c r="D11" s="308" t="str">
        <f>'29'!C12</f>
        <v>LEMAHBANG</v>
      </c>
      <c r="E11" s="835">
        <v>7</v>
      </c>
      <c r="F11" s="835">
        <v>2</v>
      </c>
      <c r="G11" s="834">
        <v>0.28570000000000001</v>
      </c>
      <c r="H11" s="232"/>
      <c r="I11" s="232"/>
      <c r="J11" s="232"/>
      <c r="K11" s="232"/>
      <c r="L11" s="232"/>
      <c r="M11" s="232"/>
      <c r="N11" s="232"/>
      <c r="O11" s="232"/>
      <c r="P11" s="232"/>
      <c r="Q11" s="232"/>
      <c r="R11" s="232"/>
      <c r="S11" s="232"/>
      <c r="T11" s="232"/>
      <c r="U11" s="232"/>
      <c r="V11" s="232"/>
      <c r="W11" s="232"/>
      <c r="X11" s="232"/>
      <c r="Y11" s="232"/>
      <c r="Z11" s="232"/>
    </row>
    <row r="12" spans="1:26" ht="15.75">
      <c r="A12" s="374">
        <v>3</v>
      </c>
      <c r="B12" s="416"/>
      <c r="C12" s="176"/>
      <c r="D12" s="308" t="str">
        <f>'29'!C13</f>
        <v>KARANGBANGUN</v>
      </c>
      <c r="E12" s="835">
        <v>7</v>
      </c>
      <c r="F12" s="835">
        <v>1</v>
      </c>
      <c r="G12" s="834">
        <v>0.1429</v>
      </c>
      <c r="H12" s="232"/>
      <c r="I12" s="232"/>
      <c r="J12" s="232"/>
      <c r="K12" s="232"/>
      <c r="L12" s="232"/>
      <c r="M12" s="232"/>
      <c r="N12" s="232"/>
      <c r="O12" s="232"/>
      <c r="P12" s="232"/>
      <c r="Q12" s="232"/>
      <c r="R12" s="232"/>
      <c r="S12" s="232"/>
      <c r="T12" s="232"/>
      <c r="U12" s="232"/>
      <c r="V12" s="232"/>
      <c r="W12" s="232"/>
      <c r="X12" s="232"/>
      <c r="Y12" s="232"/>
      <c r="Z12" s="232"/>
    </row>
    <row r="13" spans="1:26" ht="15.75">
      <c r="A13" s="374">
        <v>4</v>
      </c>
      <c r="B13" s="416"/>
      <c r="C13" s="176"/>
      <c r="D13" s="308" t="str">
        <f>'29'!C14</f>
        <v>PLOSO</v>
      </c>
      <c r="E13" s="835">
        <v>4</v>
      </c>
      <c r="F13" s="835">
        <v>1</v>
      </c>
      <c r="G13" s="834">
        <v>0.25</v>
      </c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2"/>
      <c r="X13" s="232"/>
      <c r="Y13" s="232"/>
      <c r="Z13" s="232"/>
    </row>
    <row r="14" spans="1:26" ht="15.75">
      <c r="A14" s="374">
        <v>5</v>
      </c>
      <c r="B14" s="416"/>
      <c r="C14" s="176"/>
      <c r="D14" s="308" t="str">
        <f>'29'!C15</f>
        <v>GIRIWONDO</v>
      </c>
      <c r="E14" s="835">
        <v>2</v>
      </c>
      <c r="F14" s="835">
        <v>1</v>
      </c>
      <c r="G14" s="834">
        <v>0.5</v>
      </c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32"/>
      <c r="S14" s="232"/>
      <c r="T14" s="232"/>
      <c r="U14" s="232"/>
      <c r="V14" s="232"/>
      <c r="W14" s="232"/>
      <c r="X14" s="232"/>
      <c r="Y14" s="232"/>
      <c r="Z14" s="232"/>
    </row>
    <row r="15" spans="1:26" ht="15.75">
      <c r="A15" s="374">
        <v>6</v>
      </c>
      <c r="B15" s="416"/>
      <c r="C15" s="176"/>
      <c r="D15" s="308" t="str">
        <f>'29'!C16</f>
        <v>KADIPIRO</v>
      </c>
      <c r="E15" s="835">
        <v>9</v>
      </c>
      <c r="F15" s="835">
        <v>1</v>
      </c>
      <c r="G15" s="834">
        <v>0.1111</v>
      </c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  <c r="Y15" s="232"/>
      <c r="Z15" s="232"/>
    </row>
    <row r="16" spans="1:26" ht="15.75">
      <c r="A16" s="374">
        <v>7</v>
      </c>
      <c r="B16" s="416"/>
      <c r="C16" s="176"/>
      <c r="D16" s="308" t="str">
        <f>'29'!C17</f>
        <v>JUMANTORO</v>
      </c>
      <c r="E16" s="835">
        <v>9</v>
      </c>
      <c r="F16" s="835">
        <v>1</v>
      </c>
      <c r="G16" s="834">
        <v>0.1111</v>
      </c>
      <c r="H16" s="232"/>
      <c r="I16" s="232"/>
      <c r="J16" s="232"/>
      <c r="K16" s="232"/>
      <c r="L16" s="232"/>
      <c r="M16" s="232"/>
      <c r="N16" s="232"/>
      <c r="O16" s="232"/>
      <c r="P16" s="232"/>
      <c r="Q16" s="232"/>
      <c r="R16" s="232"/>
      <c r="S16" s="232"/>
      <c r="T16" s="232"/>
      <c r="U16" s="232"/>
      <c r="V16" s="232"/>
      <c r="W16" s="232"/>
      <c r="X16" s="232"/>
      <c r="Y16" s="232"/>
      <c r="Z16" s="232"/>
    </row>
    <row r="17" spans="1:26" ht="15.75">
      <c r="A17" s="374">
        <v>8</v>
      </c>
      <c r="B17" s="416"/>
      <c r="C17" s="176"/>
      <c r="D17" s="308" t="str">
        <f>'29'!C18</f>
        <v>KEDAWUNG</v>
      </c>
      <c r="E17" s="835">
        <v>12</v>
      </c>
      <c r="F17" s="835">
        <v>1</v>
      </c>
      <c r="G17" s="834">
        <v>8.3299999999999999E-2</v>
      </c>
      <c r="H17" s="232"/>
      <c r="I17" s="232"/>
      <c r="J17" s="232"/>
      <c r="K17" s="232"/>
      <c r="L17" s="232"/>
      <c r="M17" s="232"/>
      <c r="N17" s="232"/>
      <c r="O17" s="232"/>
      <c r="P17" s="232"/>
      <c r="Q17" s="232"/>
      <c r="R17" s="232"/>
      <c r="S17" s="232"/>
      <c r="T17" s="232"/>
      <c r="U17" s="232"/>
      <c r="V17" s="232"/>
      <c r="W17" s="232"/>
      <c r="X17" s="232"/>
      <c r="Y17" s="232"/>
      <c r="Z17" s="232"/>
    </row>
    <row r="18" spans="1:26" ht="15.75">
      <c r="A18" s="374">
        <v>9</v>
      </c>
      <c r="B18" s="416"/>
      <c r="C18" s="176"/>
      <c r="D18" s="308" t="str">
        <f>'29'!C19</f>
        <v>BAKALAN</v>
      </c>
      <c r="E18" s="835">
        <v>5</v>
      </c>
      <c r="F18" s="835">
        <v>1</v>
      </c>
      <c r="G18" s="834">
        <v>0.2</v>
      </c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2"/>
      <c r="X18" s="232"/>
      <c r="Y18" s="232"/>
      <c r="Z18" s="232"/>
    </row>
    <row r="19" spans="1:26" ht="15.75">
      <c r="A19" s="374">
        <v>10</v>
      </c>
      <c r="B19" s="416"/>
      <c r="C19" s="176"/>
      <c r="D19" s="308" t="str">
        <f>'29'!C20</f>
        <v>JUMAPOLO</v>
      </c>
      <c r="E19" s="835">
        <v>3</v>
      </c>
      <c r="F19" s="835">
        <v>5</v>
      </c>
      <c r="G19" s="834">
        <v>1.6667000000000001</v>
      </c>
      <c r="H19" s="232"/>
      <c r="I19" s="232"/>
      <c r="J19" s="232"/>
      <c r="K19" s="232"/>
      <c r="L19" s="232"/>
      <c r="M19" s="232"/>
      <c r="N19" s="232"/>
      <c r="O19" s="232"/>
      <c r="P19" s="232"/>
      <c r="Q19" s="232"/>
      <c r="R19" s="232"/>
      <c r="S19" s="232"/>
      <c r="T19" s="232"/>
      <c r="U19" s="232"/>
      <c r="V19" s="232"/>
      <c r="W19" s="232"/>
      <c r="X19" s="232"/>
      <c r="Y19" s="232"/>
      <c r="Z19" s="232"/>
    </row>
    <row r="20" spans="1:26" ht="15.75">
      <c r="A20" s="374">
        <v>11</v>
      </c>
      <c r="B20" s="416"/>
      <c r="C20" s="176"/>
      <c r="D20" s="308" t="str">
        <f>'29'!C21</f>
        <v>KWANGSAN</v>
      </c>
      <c r="E20" s="835">
        <v>4</v>
      </c>
      <c r="F20" s="835">
        <v>4</v>
      </c>
      <c r="G20" s="834">
        <v>1</v>
      </c>
      <c r="H20" s="232"/>
      <c r="I20" s="232"/>
      <c r="J20" s="232"/>
      <c r="K20" s="232"/>
      <c r="L20" s="232"/>
      <c r="M20" s="232"/>
      <c r="N20" s="232"/>
      <c r="O20" s="232"/>
      <c r="P20" s="232"/>
      <c r="Q20" s="232"/>
      <c r="R20" s="232"/>
      <c r="S20" s="232"/>
      <c r="T20" s="232"/>
      <c r="U20" s="232"/>
      <c r="V20" s="232"/>
      <c r="W20" s="232"/>
      <c r="X20" s="232"/>
      <c r="Y20" s="232"/>
      <c r="Z20" s="232"/>
    </row>
    <row r="21" spans="1:26" ht="15.75" customHeight="1">
      <c r="A21" s="374">
        <v>12</v>
      </c>
      <c r="B21" s="416"/>
      <c r="C21" s="176"/>
      <c r="D21" s="308" t="str">
        <f>'29'!C22</f>
        <v>JATIREJO</v>
      </c>
      <c r="E21" s="835">
        <v>3</v>
      </c>
      <c r="F21" s="835">
        <v>4</v>
      </c>
      <c r="G21" s="834">
        <v>1.3332999999999999</v>
      </c>
      <c r="H21" s="232"/>
      <c r="I21" s="232"/>
      <c r="J21" s="232"/>
      <c r="K21" s="232"/>
      <c r="L21" s="232"/>
      <c r="M21" s="232"/>
      <c r="N21" s="232"/>
      <c r="O21" s="232"/>
      <c r="P21" s="232"/>
      <c r="Q21" s="232"/>
      <c r="R21" s="232"/>
      <c r="S21" s="232"/>
      <c r="T21" s="232"/>
      <c r="U21" s="232"/>
      <c r="V21" s="232"/>
      <c r="W21" s="232"/>
      <c r="X21" s="232"/>
      <c r="Y21" s="232"/>
      <c r="Z21" s="232"/>
    </row>
    <row r="22" spans="1:26" ht="15.75" customHeight="1">
      <c r="A22" s="219" t="s">
        <v>591</v>
      </c>
      <c r="B22" s="308"/>
      <c r="C22" s="308"/>
      <c r="D22" s="215">
        <v>12</v>
      </c>
      <c r="E22" s="215">
        <f t="shared" ref="E22:F22" si="0">SUM(E10:E21)</f>
        <v>68</v>
      </c>
      <c r="F22" s="215">
        <f t="shared" si="0"/>
        <v>23</v>
      </c>
      <c r="G22" s="836">
        <v>0.3382</v>
      </c>
      <c r="H22" s="232"/>
      <c r="I22" s="232"/>
      <c r="J22" s="232"/>
      <c r="K22" s="232"/>
      <c r="L22" s="232"/>
      <c r="M22" s="232"/>
      <c r="N22" s="232"/>
      <c r="O22" s="232"/>
      <c r="P22" s="232"/>
      <c r="Q22" s="232"/>
      <c r="R22" s="232"/>
      <c r="S22" s="232"/>
      <c r="T22" s="232"/>
      <c r="U22" s="232"/>
      <c r="V22" s="232"/>
      <c r="W22" s="232"/>
      <c r="X22" s="232"/>
      <c r="Y22" s="232"/>
      <c r="Z22" s="232"/>
    </row>
    <row r="23" spans="1:26" ht="15.75" customHeight="1">
      <c r="A23" s="232"/>
      <c r="B23" s="232"/>
      <c r="C23" s="232"/>
      <c r="D23" s="232"/>
      <c r="E23" s="232"/>
      <c r="F23" s="232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2"/>
      <c r="X23" s="232"/>
      <c r="Y23" s="232"/>
      <c r="Z23" s="232"/>
    </row>
    <row r="24" spans="1:26" ht="15.75" customHeight="1">
      <c r="A24" s="137" t="s">
        <v>1249</v>
      </c>
      <c r="B24" s="232"/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</row>
    <row r="25" spans="1:26" ht="15.75" customHeight="1">
      <c r="A25" s="232"/>
      <c r="B25" s="232"/>
      <c r="C25" s="232"/>
      <c r="D25" s="232"/>
      <c r="E25" s="232"/>
      <c r="F25" s="232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232"/>
      <c r="X25" s="232"/>
      <c r="Y25" s="232"/>
      <c r="Z25" s="232"/>
    </row>
    <row r="26" spans="1:26" ht="15.75" customHeight="1">
      <c r="A26" s="232"/>
      <c r="B26" s="232"/>
      <c r="C26" s="232"/>
      <c r="D26" s="232"/>
      <c r="E26" s="232"/>
      <c r="F26" s="232"/>
      <c r="G26" s="232"/>
      <c r="H26" s="232"/>
      <c r="I26" s="232"/>
      <c r="J26" s="232"/>
      <c r="K26" s="232"/>
      <c r="L26" s="232"/>
      <c r="M26" s="232"/>
      <c r="N26" s="232"/>
      <c r="O26" s="232"/>
      <c r="P26" s="232"/>
      <c r="Q26" s="232"/>
      <c r="R26" s="232"/>
      <c r="S26" s="232"/>
      <c r="T26" s="232"/>
      <c r="U26" s="232"/>
      <c r="V26" s="232"/>
      <c r="W26" s="232"/>
      <c r="X26" s="232"/>
      <c r="Y26" s="232"/>
      <c r="Z26" s="232"/>
    </row>
    <row r="27" spans="1:26" ht="15.75" customHeight="1">
      <c r="A27" s="232"/>
      <c r="B27" s="232"/>
      <c r="C27" s="232"/>
      <c r="D27" s="232"/>
      <c r="E27" s="232"/>
      <c r="F27" s="232"/>
      <c r="G27" s="232"/>
      <c r="H27" s="232"/>
      <c r="I27" s="232"/>
      <c r="J27" s="232"/>
      <c r="K27" s="232"/>
      <c r="L27" s="232"/>
      <c r="M27" s="232"/>
      <c r="N27" s="232"/>
      <c r="O27" s="232"/>
      <c r="P27" s="232"/>
      <c r="Q27" s="232"/>
      <c r="R27" s="232"/>
      <c r="S27" s="232"/>
      <c r="T27" s="232"/>
      <c r="U27" s="232"/>
      <c r="V27" s="232"/>
      <c r="W27" s="232"/>
      <c r="X27" s="232"/>
      <c r="Y27" s="232"/>
      <c r="Z27" s="232"/>
    </row>
    <row r="28" spans="1:26" ht="15.75" customHeight="1">
      <c r="A28" s="232"/>
      <c r="B28" s="232"/>
      <c r="C28" s="232"/>
      <c r="D28" s="232"/>
      <c r="E28" s="232"/>
      <c r="F28" s="232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</row>
    <row r="29" spans="1:26" ht="15.75" customHeight="1">
      <c r="A29" s="232"/>
      <c r="B29" s="232"/>
      <c r="C29" s="232"/>
      <c r="D29" s="232"/>
      <c r="E29" s="232"/>
      <c r="F29" s="232"/>
      <c r="G29" s="232"/>
      <c r="H29" s="232"/>
      <c r="I29" s="232"/>
      <c r="J29" s="232"/>
      <c r="K29" s="232"/>
      <c r="L29" s="232"/>
      <c r="M29" s="232"/>
      <c r="N29" s="232"/>
      <c r="O29" s="232"/>
      <c r="P29" s="232"/>
      <c r="Q29" s="232"/>
      <c r="R29" s="232"/>
      <c r="S29" s="232"/>
      <c r="T29" s="232"/>
      <c r="U29" s="232"/>
      <c r="V29" s="232"/>
      <c r="W29" s="232"/>
      <c r="X29" s="232"/>
      <c r="Y29" s="232"/>
      <c r="Z29" s="232"/>
    </row>
    <row r="30" spans="1:26" ht="15.75" customHeight="1">
      <c r="A30" s="232"/>
      <c r="B30" s="232"/>
      <c r="C30" s="232"/>
      <c r="D30" s="232"/>
      <c r="E30" s="232"/>
      <c r="F30" s="232"/>
      <c r="G30" s="232"/>
      <c r="H30" s="232"/>
      <c r="I30" s="232"/>
      <c r="J30" s="232"/>
      <c r="K30" s="232"/>
      <c r="L30" s="232"/>
      <c r="M30" s="232"/>
      <c r="N30" s="232"/>
      <c r="O30" s="232"/>
      <c r="P30" s="232"/>
      <c r="Q30" s="232"/>
      <c r="R30" s="232"/>
      <c r="S30" s="232"/>
      <c r="T30" s="232"/>
      <c r="U30" s="232"/>
      <c r="V30" s="232"/>
      <c r="W30" s="232"/>
      <c r="X30" s="232"/>
      <c r="Y30" s="232"/>
      <c r="Z30" s="232"/>
    </row>
    <row r="31" spans="1:26" ht="15.75" customHeight="1">
      <c r="A31" s="232"/>
      <c r="B31" s="232"/>
      <c r="C31" s="232"/>
      <c r="D31" s="232"/>
      <c r="E31" s="232"/>
      <c r="F31" s="232"/>
      <c r="G31" s="232"/>
      <c r="H31" s="232"/>
      <c r="I31" s="232"/>
      <c r="J31" s="232"/>
      <c r="K31" s="232"/>
      <c r="L31" s="232"/>
      <c r="M31" s="232"/>
      <c r="N31" s="232"/>
      <c r="O31" s="232"/>
      <c r="P31" s="232"/>
      <c r="Q31" s="232"/>
      <c r="R31" s="232"/>
      <c r="S31" s="232"/>
      <c r="T31" s="232"/>
      <c r="U31" s="232"/>
      <c r="V31" s="232"/>
      <c r="W31" s="232"/>
      <c r="X31" s="232"/>
      <c r="Y31" s="232"/>
      <c r="Z31" s="232"/>
    </row>
    <row r="32" spans="1:26" ht="15.75" customHeight="1">
      <c r="A32" s="232"/>
      <c r="B32" s="232"/>
      <c r="C32" s="232"/>
      <c r="D32" s="232"/>
      <c r="E32" s="232"/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</row>
    <row r="33" spans="1:26" ht="15.75" customHeight="1">
      <c r="A33" s="232"/>
      <c r="B33" s="232"/>
      <c r="C33" s="232"/>
      <c r="D33" s="232"/>
      <c r="E33" s="232"/>
      <c r="F33" s="232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2"/>
      <c r="X33" s="232"/>
      <c r="Y33" s="232"/>
      <c r="Z33" s="232"/>
    </row>
    <row r="34" spans="1:26" ht="15.75" customHeight="1">
      <c r="A34" s="232"/>
      <c r="B34" s="232"/>
      <c r="C34" s="232"/>
      <c r="D34" s="232"/>
      <c r="E34" s="232"/>
      <c r="F34" s="232"/>
      <c r="G34" s="232"/>
      <c r="H34" s="232"/>
      <c r="I34" s="232"/>
      <c r="J34" s="232"/>
      <c r="K34" s="232"/>
      <c r="L34" s="232"/>
      <c r="M34" s="232"/>
      <c r="N34" s="232"/>
      <c r="O34" s="232"/>
      <c r="P34" s="232"/>
      <c r="Q34" s="232"/>
      <c r="R34" s="232"/>
      <c r="S34" s="232"/>
      <c r="T34" s="232"/>
      <c r="U34" s="232"/>
      <c r="V34" s="232"/>
      <c r="W34" s="232"/>
      <c r="X34" s="232"/>
      <c r="Y34" s="232"/>
      <c r="Z34" s="232"/>
    </row>
    <row r="35" spans="1:26" ht="15.75" customHeight="1">
      <c r="A35" s="232"/>
      <c r="B35" s="232"/>
      <c r="C35" s="232"/>
      <c r="D35" s="232"/>
      <c r="E35" s="232"/>
      <c r="F35" s="232"/>
      <c r="G35" s="232"/>
      <c r="H35" s="232"/>
      <c r="I35" s="232"/>
      <c r="J35" s="232"/>
      <c r="K35" s="232"/>
      <c r="L35" s="232"/>
      <c r="M35" s="232"/>
      <c r="N35" s="232"/>
      <c r="O35" s="232"/>
      <c r="P35" s="232"/>
      <c r="Q35" s="232"/>
      <c r="R35" s="232"/>
      <c r="S35" s="232"/>
      <c r="T35" s="232"/>
      <c r="U35" s="232"/>
      <c r="V35" s="232"/>
      <c r="W35" s="232"/>
      <c r="X35" s="232"/>
      <c r="Y35" s="232"/>
      <c r="Z35" s="232"/>
    </row>
    <row r="36" spans="1:26" ht="15.75" customHeight="1">
      <c r="A36" s="232"/>
      <c r="B36" s="232"/>
      <c r="C36" s="232"/>
      <c r="D36" s="232"/>
      <c r="E36" s="232"/>
      <c r="F36" s="232"/>
      <c r="G36" s="232"/>
      <c r="H36" s="232"/>
      <c r="I36" s="232"/>
      <c r="J36" s="232"/>
      <c r="K36" s="232"/>
      <c r="L36" s="232"/>
      <c r="M36" s="232"/>
      <c r="N36" s="232"/>
      <c r="O36" s="232"/>
      <c r="P36" s="232"/>
      <c r="Q36" s="232"/>
      <c r="R36" s="232"/>
      <c r="S36" s="232"/>
      <c r="T36" s="232"/>
      <c r="U36" s="232"/>
      <c r="V36" s="232"/>
      <c r="W36" s="232"/>
      <c r="X36" s="232"/>
      <c r="Y36" s="232"/>
      <c r="Z36" s="232"/>
    </row>
    <row r="37" spans="1:26" ht="15.75" customHeight="1">
      <c r="A37" s="232"/>
      <c r="B37" s="232"/>
      <c r="C37" s="232"/>
      <c r="D37" s="232"/>
      <c r="E37" s="232"/>
      <c r="F37" s="232"/>
      <c r="G37" s="232"/>
      <c r="H37" s="232"/>
      <c r="I37" s="232"/>
      <c r="J37" s="232"/>
      <c r="K37" s="232"/>
      <c r="L37" s="232"/>
      <c r="M37" s="232"/>
      <c r="N37" s="232"/>
      <c r="O37" s="232"/>
      <c r="P37" s="232"/>
      <c r="Q37" s="232"/>
      <c r="R37" s="232"/>
      <c r="S37" s="232"/>
      <c r="T37" s="232"/>
      <c r="U37" s="232"/>
      <c r="V37" s="232"/>
      <c r="W37" s="232"/>
      <c r="X37" s="232"/>
      <c r="Y37" s="232"/>
      <c r="Z37" s="232"/>
    </row>
    <row r="38" spans="1:26" ht="15.75" customHeight="1">
      <c r="A38" s="232"/>
      <c r="B38" s="232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2"/>
      <c r="X38" s="232"/>
      <c r="Y38" s="232"/>
      <c r="Z38" s="232"/>
    </row>
    <row r="39" spans="1:26" ht="15.75" customHeight="1">
      <c r="A39" s="232"/>
      <c r="B39" s="232"/>
      <c r="C39" s="232"/>
      <c r="D39" s="232"/>
      <c r="E39" s="232"/>
      <c r="F39" s="232"/>
      <c r="G39" s="232"/>
      <c r="H39" s="232"/>
      <c r="I39" s="232"/>
      <c r="J39" s="232"/>
      <c r="K39" s="232"/>
      <c r="L39" s="232"/>
      <c r="M39" s="232"/>
      <c r="N39" s="232"/>
      <c r="O39" s="232"/>
      <c r="P39" s="232"/>
      <c r="Q39" s="232"/>
      <c r="R39" s="232"/>
      <c r="S39" s="232"/>
      <c r="T39" s="232"/>
      <c r="U39" s="232"/>
      <c r="V39" s="232"/>
      <c r="W39" s="232"/>
      <c r="X39" s="232"/>
      <c r="Y39" s="232"/>
      <c r="Z39" s="232"/>
    </row>
    <row r="40" spans="1:26" ht="15.75" customHeight="1">
      <c r="A40" s="232"/>
      <c r="B40" s="232"/>
      <c r="C40" s="232"/>
      <c r="D40" s="232"/>
      <c r="E40" s="232"/>
      <c r="F40" s="232"/>
      <c r="G40" s="232"/>
      <c r="H40" s="232"/>
      <c r="I40" s="232"/>
      <c r="J40" s="232"/>
      <c r="K40" s="232"/>
      <c r="L40" s="232"/>
      <c r="M40" s="232"/>
      <c r="N40" s="232"/>
      <c r="O40" s="232"/>
      <c r="P40" s="232"/>
      <c r="Q40" s="232"/>
      <c r="R40" s="232"/>
      <c r="S40" s="232"/>
      <c r="T40" s="232"/>
      <c r="U40" s="232"/>
      <c r="V40" s="232"/>
      <c r="W40" s="232"/>
      <c r="X40" s="232"/>
      <c r="Y40" s="232"/>
      <c r="Z40" s="232"/>
    </row>
    <row r="41" spans="1:26" ht="15.75" customHeight="1">
      <c r="A41" s="232"/>
      <c r="B41" s="232"/>
      <c r="C41" s="232"/>
      <c r="D41" s="232"/>
      <c r="E41" s="232"/>
      <c r="F41" s="232"/>
      <c r="G41" s="232"/>
      <c r="H41" s="232"/>
      <c r="I41" s="232"/>
      <c r="J41" s="232"/>
      <c r="K41" s="232"/>
      <c r="L41" s="232"/>
      <c r="M41" s="232"/>
      <c r="N41" s="232"/>
      <c r="O41" s="232"/>
      <c r="P41" s="232"/>
      <c r="Q41" s="232"/>
      <c r="R41" s="232"/>
      <c r="S41" s="232"/>
      <c r="T41" s="232"/>
      <c r="U41" s="232"/>
      <c r="V41" s="232"/>
      <c r="W41" s="232"/>
      <c r="X41" s="232"/>
      <c r="Y41" s="232"/>
      <c r="Z41" s="232"/>
    </row>
    <row r="42" spans="1:26" ht="15.75" customHeight="1">
      <c r="A42" s="232"/>
      <c r="B42" s="232"/>
      <c r="C42" s="232"/>
      <c r="D42" s="232"/>
      <c r="E42" s="232"/>
      <c r="F42" s="232"/>
      <c r="G42" s="232"/>
      <c r="H42" s="232"/>
      <c r="I42" s="232"/>
      <c r="J42" s="232"/>
      <c r="K42" s="232"/>
      <c r="L42" s="232"/>
      <c r="M42" s="232"/>
      <c r="N42" s="232"/>
      <c r="O42" s="232"/>
      <c r="P42" s="232"/>
      <c r="Q42" s="232"/>
      <c r="R42" s="232"/>
      <c r="S42" s="232"/>
      <c r="T42" s="232"/>
      <c r="U42" s="232"/>
      <c r="V42" s="232"/>
      <c r="W42" s="232"/>
      <c r="X42" s="232"/>
      <c r="Y42" s="232"/>
      <c r="Z42" s="232"/>
    </row>
    <row r="43" spans="1:26" ht="15.75" customHeight="1">
      <c r="A43" s="232"/>
      <c r="B43" s="232"/>
      <c r="C43" s="232"/>
      <c r="D43" s="232"/>
      <c r="E43" s="232"/>
      <c r="F43" s="232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2"/>
      <c r="X43" s="232"/>
      <c r="Y43" s="232"/>
      <c r="Z43" s="232"/>
    </row>
    <row r="44" spans="1:26" ht="15.75" customHeight="1">
      <c r="A44" s="232"/>
      <c r="B44" s="232"/>
      <c r="C44" s="232"/>
      <c r="D44" s="232"/>
      <c r="E44" s="232"/>
      <c r="F44" s="232"/>
      <c r="G44" s="232"/>
      <c r="H44" s="232"/>
      <c r="I44" s="232"/>
      <c r="J44" s="232"/>
      <c r="K44" s="232"/>
      <c r="L44" s="232"/>
      <c r="M44" s="232"/>
      <c r="N44" s="232"/>
      <c r="O44" s="232"/>
      <c r="P44" s="232"/>
      <c r="Q44" s="232"/>
      <c r="R44" s="232"/>
      <c r="S44" s="232"/>
      <c r="T44" s="232"/>
      <c r="U44" s="232"/>
      <c r="V44" s="232"/>
      <c r="W44" s="232"/>
      <c r="X44" s="232"/>
      <c r="Y44" s="232"/>
      <c r="Z44" s="232"/>
    </row>
    <row r="45" spans="1:26" ht="15.75" customHeight="1">
      <c r="A45" s="232"/>
      <c r="B45" s="232"/>
      <c r="C45" s="232"/>
      <c r="D45" s="232"/>
      <c r="E45" s="232"/>
      <c r="F45" s="232"/>
      <c r="G45" s="232"/>
      <c r="H45" s="232"/>
      <c r="I45" s="232"/>
      <c r="J45" s="232"/>
      <c r="K45" s="232"/>
      <c r="L45" s="232"/>
      <c r="M45" s="232"/>
      <c r="N45" s="232"/>
      <c r="O45" s="232"/>
      <c r="P45" s="232"/>
      <c r="Q45" s="232"/>
      <c r="R45" s="232"/>
      <c r="S45" s="232"/>
      <c r="T45" s="232"/>
      <c r="U45" s="232"/>
      <c r="V45" s="232"/>
      <c r="W45" s="232"/>
      <c r="X45" s="232"/>
      <c r="Y45" s="232"/>
      <c r="Z45" s="232"/>
    </row>
    <row r="46" spans="1:26" ht="15.75" customHeight="1">
      <c r="A46" s="232"/>
      <c r="B46" s="232"/>
      <c r="C46" s="232"/>
      <c r="D46" s="232"/>
      <c r="E46" s="232"/>
      <c r="F46" s="232"/>
      <c r="G46" s="232"/>
      <c r="H46" s="232"/>
      <c r="I46" s="232"/>
      <c r="J46" s="232"/>
      <c r="K46" s="232"/>
      <c r="L46" s="232"/>
      <c r="M46" s="232"/>
      <c r="N46" s="232"/>
      <c r="O46" s="232"/>
      <c r="P46" s="232"/>
      <c r="Q46" s="232"/>
      <c r="R46" s="232"/>
      <c r="S46" s="232"/>
      <c r="T46" s="232"/>
      <c r="U46" s="232"/>
      <c r="V46" s="232"/>
      <c r="W46" s="232"/>
      <c r="X46" s="232"/>
      <c r="Y46" s="232"/>
      <c r="Z46" s="232"/>
    </row>
    <row r="47" spans="1:26" ht="15.75" customHeight="1">
      <c r="A47" s="232"/>
      <c r="B47" s="232"/>
      <c r="C47" s="232"/>
      <c r="D47" s="232"/>
      <c r="E47" s="232"/>
      <c r="F47" s="232"/>
      <c r="G47" s="232"/>
      <c r="H47" s="232"/>
      <c r="I47" s="232"/>
      <c r="J47" s="232"/>
      <c r="K47" s="232"/>
      <c r="L47" s="232"/>
      <c r="M47" s="232"/>
      <c r="N47" s="232"/>
      <c r="O47" s="232"/>
      <c r="P47" s="232"/>
      <c r="Q47" s="232"/>
      <c r="R47" s="232"/>
      <c r="S47" s="232"/>
      <c r="T47" s="232"/>
      <c r="U47" s="232"/>
      <c r="V47" s="232"/>
      <c r="W47" s="232"/>
      <c r="X47" s="232"/>
      <c r="Y47" s="232"/>
      <c r="Z47" s="232"/>
    </row>
    <row r="48" spans="1:26" ht="15.75" customHeight="1">
      <c r="A48" s="232"/>
      <c r="B48" s="232"/>
      <c r="C48" s="232"/>
      <c r="D48" s="232"/>
      <c r="E48" s="232"/>
      <c r="F48" s="232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2"/>
      <c r="X48" s="232"/>
      <c r="Y48" s="232"/>
      <c r="Z48" s="232"/>
    </row>
    <row r="49" spans="1:26" ht="15.75" customHeight="1">
      <c r="A49" s="232"/>
      <c r="B49" s="232"/>
      <c r="C49" s="232"/>
      <c r="D49" s="232"/>
      <c r="E49" s="232"/>
      <c r="F49" s="232"/>
      <c r="G49" s="232"/>
      <c r="H49" s="232"/>
      <c r="I49" s="232"/>
      <c r="J49" s="232"/>
      <c r="K49" s="232"/>
      <c r="L49" s="232"/>
      <c r="M49" s="232"/>
      <c r="N49" s="232"/>
      <c r="O49" s="232"/>
      <c r="P49" s="232"/>
      <c r="Q49" s="232"/>
      <c r="R49" s="232"/>
      <c r="S49" s="232"/>
      <c r="T49" s="232"/>
      <c r="U49" s="232"/>
      <c r="V49" s="232"/>
      <c r="W49" s="232"/>
      <c r="X49" s="232"/>
      <c r="Y49" s="232"/>
      <c r="Z49" s="232"/>
    </row>
    <row r="50" spans="1:26" ht="15.75" customHeight="1">
      <c r="A50" s="232"/>
      <c r="B50" s="232"/>
      <c r="C50" s="232"/>
      <c r="D50" s="232"/>
      <c r="E50" s="232"/>
      <c r="F50" s="232"/>
      <c r="G50" s="232"/>
      <c r="H50" s="232"/>
      <c r="I50" s="232"/>
      <c r="J50" s="232"/>
      <c r="K50" s="232"/>
      <c r="L50" s="232"/>
      <c r="M50" s="232"/>
      <c r="N50" s="232"/>
      <c r="O50" s="232"/>
      <c r="P50" s="232"/>
      <c r="Q50" s="232"/>
      <c r="R50" s="232"/>
      <c r="S50" s="232"/>
      <c r="T50" s="232"/>
      <c r="U50" s="232"/>
      <c r="V50" s="232"/>
      <c r="W50" s="232"/>
      <c r="X50" s="232"/>
      <c r="Y50" s="232"/>
      <c r="Z50" s="232"/>
    </row>
    <row r="51" spans="1:26" ht="15.75" customHeight="1">
      <c r="A51" s="232"/>
      <c r="B51" s="232"/>
      <c r="C51" s="232"/>
      <c r="D51" s="232"/>
      <c r="E51" s="232"/>
      <c r="F51" s="232"/>
      <c r="G51" s="232"/>
      <c r="H51" s="232"/>
      <c r="I51" s="232"/>
      <c r="J51" s="232"/>
      <c r="K51" s="232"/>
      <c r="L51" s="232"/>
      <c r="M51" s="232"/>
      <c r="N51" s="232"/>
      <c r="O51" s="232"/>
      <c r="P51" s="232"/>
      <c r="Q51" s="232"/>
      <c r="R51" s="232"/>
      <c r="S51" s="232"/>
      <c r="T51" s="232"/>
      <c r="U51" s="232"/>
      <c r="V51" s="232"/>
      <c r="W51" s="232"/>
      <c r="X51" s="232"/>
      <c r="Y51" s="232"/>
      <c r="Z51" s="232"/>
    </row>
    <row r="52" spans="1:26" ht="15.75" customHeight="1">
      <c r="A52" s="232"/>
      <c r="B52" s="232"/>
      <c r="C52" s="232"/>
      <c r="D52" s="232"/>
      <c r="E52" s="232"/>
      <c r="F52" s="232"/>
      <c r="G52" s="232"/>
      <c r="H52" s="232"/>
      <c r="I52" s="232"/>
      <c r="J52" s="232"/>
      <c r="K52" s="232"/>
      <c r="L52" s="232"/>
      <c r="M52" s="232"/>
      <c r="N52" s="232"/>
      <c r="O52" s="232"/>
      <c r="P52" s="232"/>
      <c r="Q52" s="232"/>
      <c r="R52" s="232"/>
      <c r="S52" s="232"/>
      <c r="T52" s="232"/>
      <c r="U52" s="232"/>
      <c r="V52" s="232"/>
      <c r="W52" s="232"/>
      <c r="X52" s="232"/>
      <c r="Y52" s="232"/>
      <c r="Z52" s="232"/>
    </row>
    <row r="53" spans="1:26" ht="15.75" customHeight="1">
      <c r="A53" s="232"/>
      <c r="B53" s="232"/>
      <c r="C53" s="232"/>
      <c r="D53" s="232"/>
      <c r="E53" s="232"/>
      <c r="F53" s="232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2"/>
      <c r="X53" s="232"/>
      <c r="Y53" s="232"/>
      <c r="Z53" s="232"/>
    </row>
    <row r="54" spans="1:26" ht="15.75" customHeight="1">
      <c r="A54" s="232"/>
      <c r="B54" s="232"/>
      <c r="C54" s="232"/>
      <c r="D54" s="232"/>
      <c r="E54" s="232"/>
      <c r="F54" s="232"/>
      <c r="G54" s="232"/>
      <c r="H54" s="232"/>
      <c r="I54" s="232"/>
      <c r="J54" s="232"/>
      <c r="K54" s="232"/>
      <c r="L54" s="232"/>
      <c r="M54" s="232"/>
      <c r="N54" s="232"/>
      <c r="O54" s="232"/>
      <c r="P54" s="232"/>
      <c r="Q54" s="232"/>
      <c r="R54" s="232"/>
      <c r="S54" s="232"/>
      <c r="T54" s="232"/>
      <c r="U54" s="232"/>
      <c r="V54" s="232"/>
      <c r="W54" s="232"/>
      <c r="X54" s="232"/>
      <c r="Y54" s="232"/>
      <c r="Z54" s="232"/>
    </row>
    <row r="55" spans="1:26" ht="15.75" customHeight="1">
      <c r="A55" s="232"/>
      <c r="B55" s="232"/>
      <c r="C55" s="232"/>
      <c r="D55" s="232"/>
      <c r="E55" s="232"/>
      <c r="F55" s="232"/>
      <c r="G55" s="232"/>
      <c r="H55" s="232"/>
      <c r="I55" s="232"/>
      <c r="J55" s="232"/>
      <c r="K55" s="232"/>
      <c r="L55" s="232"/>
      <c r="M55" s="232"/>
      <c r="N55" s="232"/>
      <c r="O55" s="232"/>
      <c r="P55" s="232"/>
      <c r="Q55" s="232"/>
      <c r="R55" s="232"/>
      <c r="S55" s="232"/>
      <c r="T55" s="232"/>
      <c r="U55" s="232"/>
      <c r="V55" s="232"/>
      <c r="W55" s="232"/>
      <c r="X55" s="232"/>
      <c r="Y55" s="232"/>
      <c r="Z55" s="232"/>
    </row>
    <row r="56" spans="1:26" ht="15.75" customHeight="1">
      <c r="A56" s="232"/>
      <c r="B56" s="232"/>
      <c r="C56" s="232"/>
      <c r="D56" s="232"/>
      <c r="E56" s="232"/>
      <c r="F56" s="232"/>
      <c r="G56" s="232"/>
      <c r="H56" s="232"/>
      <c r="I56" s="232"/>
      <c r="J56" s="232"/>
      <c r="K56" s="232"/>
      <c r="L56" s="232"/>
      <c r="M56" s="232"/>
      <c r="N56" s="232"/>
      <c r="O56" s="232"/>
      <c r="P56" s="232"/>
      <c r="Q56" s="232"/>
      <c r="R56" s="232"/>
      <c r="S56" s="232"/>
      <c r="T56" s="232"/>
      <c r="U56" s="232"/>
      <c r="V56" s="232"/>
      <c r="W56" s="232"/>
      <c r="X56" s="232"/>
      <c r="Y56" s="232"/>
      <c r="Z56" s="232"/>
    </row>
    <row r="57" spans="1:26" ht="15.75" customHeight="1">
      <c r="A57" s="232"/>
      <c r="B57" s="232"/>
      <c r="C57" s="232"/>
      <c r="D57" s="232"/>
      <c r="E57" s="232"/>
      <c r="F57" s="232"/>
      <c r="G57" s="232"/>
      <c r="H57" s="232"/>
      <c r="I57" s="232"/>
      <c r="J57" s="232"/>
      <c r="K57" s="232"/>
      <c r="L57" s="232"/>
      <c r="M57" s="232"/>
      <c r="N57" s="232"/>
      <c r="O57" s="232"/>
      <c r="P57" s="232"/>
      <c r="Q57" s="232"/>
      <c r="R57" s="232"/>
      <c r="S57" s="232"/>
      <c r="T57" s="232"/>
      <c r="U57" s="232"/>
      <c r="V57" s="232"/>
      <c r="W57" s="232"/>
      <c r="X57" s="232"/>
      <c r="Y57" s="232"/>
      <c r="Z57" s="232"/>
    </row>
    <row r="58" spans="1:26" ht="15.75" customHeight="1">
      <c r="A58" s="232"/>
      <c r="B58" s="232"/>
      <c r="C58" s="232"/>
      <c r="D58" s="232"/>
      <c r="E58" s="232"/>
      <c r="F58" s="232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2"/>
      <c r="X58" s="232"/>
      <c r="Y58" s="232"/>
      <c r="Z58" s="232"/>
    </row>
    <row r="59" spans="1:26" ht="15.75" customHeight="1">
      <c r="A59" s="232"/>
      <c r="B59" s="232"/>
      <c r="C59" s="232"/>
      <c r="D59" s="232"/>
      <c r="E59" s="232"/>
      <c r="F59" s="232"/>
      <c r="G59" s="232"/>
      <c r="H59" s="232"/>
      <c r="I59" s="232"/>
      <c r="J59" s="232"/>
      <c r="K59" s="232"/>
      <c r="L59" s="232"/>
      <c r="M59" s="232"/>
      <c r="N59" s="232"/>
      <c r="O59" s="232"/>
      <c r="P59" s="232"/>
      <c r="Q59" s="232"/>
      <c r="R59" s="232"/>
      <c r="S59" s="232"/>
      <c r="T59" s="232"/>
      <c r="U59" s="232"/>
      <c r="V59" s="232"/>
      <c r="W59" s="232"/>
      <c r="X59" s="232"/>
      <c r="Y59" s="232"/>
      <c r="Z59" s="232"/>
    </row>
    <row r="60" spans="1:26" ht="15.75" customHeight="1">
      <c r="A60" s="232"/>
      <c r="B60" s="232"/>
      <c r="C60" s="232"/>
      <c r="D60" s="232"/>
      <c r="E60" s="232"/>
      <c r="F60" s="232"/>
      <c r="G60" s="232"/>
      <c r="H60" s="232"/>
      <c r="I60" s="232"/>
      <c r="J60" s="232"/>
      <c r="K60" s="232"/>
      <c r="L60" s="232"/>
      <c r="M60" s="232"/>
      <c r="N60" s="232"/>
      <c r="O60" s="232"/>
      <c r="P60" s="232"/>
      <c r="Q60" s="232"/>
      <c r="R60" s="232"/>
      <c r="S60" s="232"/>
      <c r="T60" s="232"/>
      <c r="U60" s="232"/>
      <c r="V60" s="232"/>
      <c r="W60" s="232"/>
      <c r="X60" s="232"/>
      <c r="Y60" s="232"/>
      <c r="Z60" s="232"/>
    </row>
    <row r="61" spans="1:26" ht="15.75" customHeight="1">
      <c r="A61" s="232"/>
      <c r="B61" s="232"/>
      <c r="C61" s="232"/>
      <c r="D61" s="232"/>
      <c r="E61" s="232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</row>
    <row r="62" spans="1:26" ht="15.75" customHeight="1">
      <c r="A62" s="232"/>
      <c r="B62" s="232"/>
      <c r="C62" s="232"/>
      <c r="D62" s="232"/>
      <c r="E62" s="232"/>
      <c r="F62" s="232"/>
      <c r="G62" s="232"/>
      <c r="H62" s="232"/>
      <c r="I62" s="232"/>
      <c r="J62" s="232"/>
      <c r="K62" s="232"/>
      <c r="L62" s="232"/>
      <c r="M62" s="232"/>
      <c r="N62" s="232"/>
      <c r="O62" s="232"/>
      <c r="P62" s="232"/>
      <c r="Q62" s="232"/>
      <c r="R62" s="232"/>
      <c r="S62" s="232"/>
      <c r="T62" s="232"/>
      <c r="U62" s="232"/>
      <c r="V62" s="232"/>
      <c r="W62" s="232"/>
      <c r="X62" s="232"/>
      <c r="Y62" s="232"/>
      <c r="Z62" s="232"/>
    </row>
    <row r="63" spans="1:26" ht="15.75" customHeight="1">
      <c r="A63" s="232"/>
      <c r="B63" s="232"/>
      <c r="C63" s="232"/>
      <c r="D63" s="232"/>
      <c r="E63" s="232"/>
      <c r="F63" s="232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2"/>
      <c r="X63" s="232"/>
      <c r="Y63" s="232"/>
      <c r="Z63" s="232"/>
    </row>
    <row r="64" spans="1:26" ht="15.75" customHeight="1">
      <c r="A64" s="232"/>
      <c r="B64" s="232"/>
      <c r="C64" s="232"/>
      <c r="D64" s="232"/>
      <c r="E64" s="232"/>
      <c r="F64" s="232"/>
      <c r="G64" s="232"/>
      <c r="H64" s="232"/>
      <c r="I64" s="232"/>
      <c r="J64" s="232"/>
      <c r="K64" s="232"/>
      <c r="L64" s="232"/>
      <c r="M64" s="232"/>
      <c r="N64" s="232"/>
      <c r="O64" s="232"/>
      <c r="P64" s="232"/>
      <c r="Q64" s="232"/>
      <c r="R64" s="232"/>
      <c r="S64" s="232"/>
      <c r="T64" s="232"/>
      <c r="U64" s="232"/>
      <c r="V64" s="232"/>
      <c r="W64" s="232"/>
      <c r="X64" s="232"/>
      <c r="Y64" s="232"/>
      <c r="Z64" s="232"/>
    </row>
    <row r="65" spans="1:26" ht="15.75" customHeight="1">
      <c r="A65" s="232"/>
      <c r="B65" s="232"/>
      <c r="C65" s="232"/>
      <c r="D65" s="232"/>
      <c r="E65" s="232"/>
      <c r="F65" s="232"/>
      <c r="G65" s="232"/>
      <c r="H65" s="232"/>
      <c r="I65" s="232"/>
      <c r="J65" s="232"/>
      <c r="K65" s="232"/>
      <c r="L65" s="232"/>
      <c r="M65" s="232"/>
      <c r="N65" s="232"/>
      <c r="O65" s="232"/>
      <c r="P65" s="232"/>
      <c r="Q65" s="232"/>
      <c r="R65" s="232"/>
      <c r="S65" s="232"/>
      <c r="T65" s="232"/>
      <c r="U65" s="232"/>
      <c r="V65" s="232"/>
      <c r="W65" s="232"/>
      <c r="X65" s="232"/>
      <c r="Y65" s="232"/>
      <c r="Z65" s="232"/>
    </row>
    <row r="66" spans="1:26" ht="15.75" customHeight="1">
      <c r="A66" s="232"/>
      <c r="B66" s="232"/>
      <c r="C66" s="232"/>
      <c r="D66" s="232"/>
      <c r="E66" s="232"/>
      <c r="F66" s="232"/>
      <c r="G66" s="232"/>
      <c r="H66" s="232"/>
      <c r="I66" s="232"/>
      <c r="J66" s="232"/>
      <c r="K66" s="232"/>
      <c r="L66" s="232"/>
      <c r="M66" s="232"/>
      <c r="N66" s="232"/>
      <c r="O66" s="232"/>
      <c r="P66" s="232"/>
      <c r="Q66" s="232"/>
      <c r="R66" s="232"/>
      <c r="S66" s="232"/>
      <c r="T66" s="232"/>
      <c r="U66" s="232"/>
      <c r="V66" s="232"/>
      <c r="W66" s="232"/>
      <c r="X66" s="232"/>
      <c r="Y66" s="232"/>
      <c r="Z66" s="232"/>
    </row>
    <row r="67" spans="1:26" ht="15.75" customHeight="1">
      <c r="A67" s="232"/>
      <c r="B67" s="232"/>
      <c r="C67" s="232"/>
      <c r="D67" s="232"/>
      <c r="E67" s="232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</row>
    <row r="68" spans="1:26" ht="15.75" customHeight="1">
      <c r="A68" s="232"/>
      <c r="B68" s="232"/>
      <c r="C68" s="232"/>
      <c r="D68" s="232"/>
      <c r="E68" s="232"/>
      <c r="F68" s="232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2"/>
      <c r="X68" s="232"/>
      <c r="Y68" s="232"/>
      <c r="Z68" s="232"/>
    </row>
    <row r="69" spans="1:26" ht="15.75" customHeight="1">
      <c r="A69" s="232"/>
      <c r="B69" s="232"/>
      <c r="C69" s="232"/>
      <c r="D69" s="232"/>
      <c r="E69" s="232"/>
      <c r="F69" s="232"/>
      <c r="G69" s="232"/>
      <c r="H69" s="232"/>
      <c r="I69" s="232"/>
      <c r="J69" s="232"/>
      <c r="K69" s="232"/>
      <c r="L69" s="232"/>
      <c r="M69" s="232"/>
      <c r="N69" s="232"/>
      <c r="O69" s="232"/>
      <c r="P69" s="232"/>
      <c r="Q69" s="232"/>
      <c r="R69" s="232"/>
      <c r="S69" s="232"/>
      <c r="T69" s="232"/>
      <c r="U69" s="232"/>
      <c r="V69" s="232"/>
      <c r="W69" s="232"/>
      <c r="X69" s="232"/>
      <c r="Y69" s="232"/>
      <c r="Z69" s="232"/>
    </row>
    <row r="70" spans="1:26" ht="15.75" customHeight="1">
      <c r="A70" s="232"/>
      <c r="B70" s="232"/>
      <c r="C70" s="232"/>
      <c r="D70" s="232"/>
      <c r="E70" s="232"/>
      <c r="F70" s="232"/>
      <c r="G70" s="232"/>
      <c r="H70" s="232"/>
      <c r="I70" s="232"/>
      <c r="J70" s="232"/>
      <c r="K70" s="232"/>
      <c r="L70" s="232"/>
      <c r="M70" s="232"/>
      <c r="N70" s="232"/>
      <c r="O70" s="232"/>
      <c r="P70" s="232"/>
      <c r="Q70" s="232"/>
      <c r="R70" s="232"/>
      <c r="S70" s="232"/>
      <c r="T70" s="232"/>
      <c r="U70" s="232"/>
      <c r="V70" s="232"/>
      <c r="W70" s="232"/>
      <c r="X70" s="232"/>
      <c r="Y70" s="232"/>
      <c r="Z70" s="232"/>
    </row>
    <row r="71" spans="1:26" ht="15.75" customHeight="1">
      <c r="A71" s="232"/>
      <c r="B71" s="232"/>
      <c r="C71" s="232"/>
      <c r="D71" s="232"/>
      <c r="E71" s="232"/>
      <c r="F71" s="232"/>
      <c r="G71" s="232"/>
      <c r="H71" s="232"/>
      <c r="I71" s="232"/>
      <c r="J71" s="232"/>
      <c r="K71" s="232"/>
      <c r="L71" s="232"/>
      <c r="M71" s="232"/>
      <c r="N71" s="232"/>
      <c r="O71" s="232"/>
      <c r="P71" s="232"/>
      <c r="Q71" s="232"/>
      <c r="R71" s="232"/>
      <c r="S71" s="232"/>
      <c r="T71" s="232"/>
      <c r="U71" s="232"/>
      <c r="V71" s="232"/>
      <c r="W71" s="232"/>
      <c r="X71" s="232"/>
      <c r="Y71" s="232"/>
      <c r="Z71" s="232"/>
    </row>
    <row r="72" spans="1:26" ht="15.75" customHeight="1">
      <c r="A72" s="232"/>
      <c r="B72" s="232"/>
      <c r="C72" s="232"/>
      <c r="D72" s="232"/>
      <c r="E72" s="232"/>
      <c r="F72" s="232"/>
      <c r="G72" s="232"/>
      <c r="H72" s="232"/>
      <c r="I72" s="232"/>
      <c r="J72" s="232"/>
      <c r="K72" s="232"/>
      <c r="L72" s="232"/>
      <c r="M72" s="232"/>
      <c r="N72" s="232"/>
      <c r="O72" s="232"/>
      <c r="P72" s="232"/>
      <c r="Q72" s="232"/>
      <c r="R72" s="232"/>
      <c r="S72" s="232"/>
      <c r="T72" s="232"/>
      <c r="U72" s="232"/>
      <c r="V72" s="232"/>
      <c r="W72" s="232"/>
      <c r="X72" s="232"/>
      <c r="Y72" s="232"/>
      <c r="Z72" s="232"/>
    </row>
    <row r="73" spans="1:26" ht="15.75" customHeight="1">
      <c r="A73" s="232"/>
      <c r="B73" s="232"/>
      <c r="C73" s="232"/>
      <c r="D73" s="232"/>
      <c r="E73" s="232"/>
      <c r="F73" s="232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2"/>
      <c r="X73" s="232"/>
      <c r="Y73" s="232"/>
      <c r="Z73" s="232"/>
    </row>
    <row r="74" spans="1:26" ht="15.75" customHeight="1">
      <c r="A74" s="232"/>
      <c r="B74" s="232"/>
      <c r="C74" s="232"/>
      <c r="D74" s="232"/>
      <c r="E74" s="232"/>
      <c r="F74" s="232"/>
      <c r="G74" s="232"/>
      <c r="H74" s="232"/>
      <c r="I74" s="232"/>
      <c r="J74" s="232"/>
      <c r="K74" s="232"/>
      <c r="L74" s="232"/>
      <c r="M74" s="232"/>
      <c r="N74" s="232"/>
      <c r="O74" s="232"/>
      <c r="P74" s="232"/>
      <c r="Q74" s="232"/>
      <c r="R74" s="232"/>
      <c r="S74" s="232"/>
      <c r="T74" s="232"/>
      <c r="U74" s="232"/>
      <c r="V74" s="232"/>
      <c r="W74" s="232"/>
      <c r="X74" s="232"/>
      <c r="Y74" s="232"/>
      <c r="Z74" s="232"/>
    </row>
    <row r="75" spans="1:26" ht="15.75" customHeight="1">
      <c r="A75" s="232"/>
      <c r="B75" s="232"/>
      <c r="C75" s="232"/>
      <c r="D75" s="232"/>
      <c r="E75" s="232"/>
      <c r="F75" s="232"/>
      <c r="G75" s="232"/>
      <c r="H75" s="232"/>
      <c r="I75" s="232"/>
      <c r="J75" s="232"/>
      <c r="K75" s="232"/>
      <c r="L75" s="232"/>
      <c r="M75" s="232"/>
      <c r="N75" s="232"/>
      <c r="O75" s="232"/>
      <c r="P75" s="232"/>
      <c r="Q75" s="232"/>
      <c r="R75" s="232"/>
      <c r="S75" s="232"/>
      <c r="T75" s="232"/>
      <c r="U75" s="232"/>
      <c r="V75" s="232"/>
      <c r="W75" s="232"/>
      <c r="X75" s="232"/>
      <c r="Y75" s="232"/>
      <c r="Z75" s="232"/>
    </row>
    <row r="76" spans="1:26" ht="15.75" customHeight="1">
      <c r="A76" s="232"/>
      <c r="B76" s="232"/>
      <c r="C76" s="232"/>
      <c r="D76" s="232"/>
      <c r="E76" s="232"/>
      <c r="F76" s="232"/>
      <c r="G76" s="232"/>
      <c r="H76" s="232"/>
      <c r="I76" s="232"/>
      <c r="J76" s="232"/>
      <c r="K76" s="232"/>
      <c r="L76" s="232"/>
      <c r="M76" s="232"/>
      <c r="N76" s="232"/>
      <c r="O76" s="232"/>
      <c r="P76" s="232"/>
      <c r="Q76" s="232"/>
      <c r="R76" s="232"/>
      <c r="S76" s="232"/>
      <c r="T76" s="232"/>
      <c r="U76" s="232"/>
      <c r="V76" s="232"/>
      <c r="W76" s="232"/>
      <c r="X76" s="232"/>
      <c r="Y76" s="232"/>
      <c r="Z76" s="232"/>
    </row>
    <row r="77" spans="1:26" ht="15.75" customHeight="1">
      <c r="A77" s="232"/>
      <c r="B77" s="232"/>
      <c r="C77" s="232"/>
      <c r="D77" s="232"/>
      <c r="E77" s="232"/>
      <c r="F77" s="232"/>
      <c r="G77" s="232"/>
      <c r="H77" s="232"/>
      <c r="I77" s="232"/>
      <c r="J77" s="232"/>
      <c r="K77" s="232"/>
      <c r="L77" s="232"/>
      <c r="M77" s="232"/>
      <c r="N77" s="232"/>
      <c r="O77" s="232"/>
      <c r="P77" s="232"/>
      <c r="Q77" s="232"/>
      <c r="R77" s="232"/>
      <c r="S77" s="232"/>
      <c r="T77" s="232"/>
      <c r="U77" s="232"/>
      <c r="V77" s="232"/>
      <c r="W77" s="232"/>
      <c r="X77" s="232"/>
      <c r="Y77" s="232"/>
      <c r="Z77" s="232"/>
    </row>
    <row r="78" spans="1:26" ht="15.75" customHeight="1">
      <c r="A78" s="232"/>
      <c r="B78" s="232"/>
      <c r="C78" s="232"/>
      <c r="D78" s="232"/>
      <c r="E78" s="232"/>
      <c r="F78" s="232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2"/>
      <c r="X78" s="232"/>
      <c r="Y78" s="232"/>
      <c r="Z78" s="232"/>
    </row>
    <row r="79" spans="1:26" ht="15.75" customHeight="1">
      <c r="A79" s="232"/>
      <c r="B79" s="232"/>
      <c r="C79" s="232"/>
      <c r="D79" s="232"/>
      <c r="E79" s="232"/>
      <c r="F79" s="232"/>
      <c r="G79" s="232"/>
      <c r="H79" s="232"/>
      <c r="I79" s="232"/>
      <c r="J79" s="232"/>
      <c r="K79" s="232"/>
      <c r="L79" s="232"/>
      <c r="M79" s="232"/>
      <c r="N79" s="232"/>
      <c r="O79" s="232"/>
      <c r="P79" s="232"/>
      <c r="Q79" s="232"/>
      <c r="R79" s="232"/>
      <c r="S79" s="232"/>
      <c r="T79" s="232"/>
      <c r="U79" s="232"/>
      <c r="V79" s="232"/>
      <c r="W79" s="232"/>
      <c r="X79" s="232"/>
      <c r="Y79" s="232"/>
      <c r="Z79" s="232"/>
    </row>
    <row r="80" spans="1:26" ht="15.75" customHeight="1">
      <c r="A80" s="232"/>
      <c r="B80" s="232"/>
      <c r="C80" s="232"/>
      <c r="D80" s="232"/>
      <c r="E80" s="232"/>
      <c r="F80" s="232"/>
      <c r="G80" s="232"/>
      <c r="H80" s="232"/>
      <c r="I80" s="232"/>
      <c r="J80" s="232"/>
      <c r="K80" s="232"/>
      <c r="L80" s="232"/>
      <c r="M80" s="232"/>
      <c r="N80" s="232"/>
      <c r="O80" s="232"/>
      <c r="P80" s="232"/>
      <c r="Q80" s="232"/>
      <c r="R80" s="232"/>
      <c r="S80" s="232"/>
      <c r="T80" s="232"/>
      <c r="U80" s="232"/>
      <c r="V80" s="232"/>
      <c r="W80" s="232"/>
      <c r="X80" s="232"/>
      <c r="Y80" s="232"/>
      <c r="Z80" s="232"/>
    </row>
    <row r="81" spans="1:26" ht="15.75" customHeight="1">
      <c r="A81" s="232"/>
      <c r="B81" s="232"/>
      <c r="C81" s="232"/>
      <c r="D81" s="232"/>
      <c r="E81" s="232"/>
      <c r="F81" s="232"/>
      <c r="G81" s="232"/>
      <c r="H81" s="232"/>
      <c r="I81" s="232"/>
      <c r="J81" s="232"/>
      <c r="K81" s="232"/>
      <c r="L81" s="232"/>
      <c r="M81" s="232"/>
      <c r="N81" s="232"/>
      <c r="O81" s="232"/>
      <c r="P81" s="232"/>
      <c r="Q81" s="232"/>
      <c r="R81" s="232"/>
      <c r="S81" s="232"/>
      <c r="T81" s="232"/>
      <c r="U81" s="232"/>
      <c r="V81" s="232"/>
      <c r="W81" s="232"/>
      <c r="X81" s="232"/>
      <c r="Y81" s="232"/>
      <c r="Z81" s="232"/>
    </row>
    <row r="82" spans="1:26" ht="15.75" customHeight="1">
      <c r="A82" s="232"/>
      <c r="B82" s="232"/>
      <c r="C82" s="232"/>
      <c r="D82" s="232"/>
      <c r="E82" s="232"/>
      <c r="F82" s="232"/>
      <c r="G82" s="232"/>
      <c r="H82" s="232"/>
      <c r="I82" s="232"/>
      <c r="J82" s="232"/>
      <c r="K82" s="232"/>
      <c r="L82" s="232"/>
      <c r="M82" s="232"/>
      <c r="N82" s="232"/>
      <c r="O82" s="232"/>
      <c r="P82" s="232"/>
      <c r="Q82" s="232"/>
      <c r="R82" s="232"/>
      <c r="S82" s="232"/>
      <c r="T82" s="232"/>
      <c r="U82" s="232"/>
      <c r="V82" s="232"/>
      <c r="W82" s="232"/>
      <c r="X82" s="232"/>
      <c r="Y82" s="232"/>
      <c r="Z82" s="232"/>
    </row>
    <row r="83" spans="1:26" ht="15.75" customHeight="1">
      <c r="A83" s="232"/>
      <c r="B83" s="232"/>
      <c r="C83" s="232"/>
      <c r="D83" s="232"/>
      <c r="E83" s="232"/>
      <c r="F83" s="232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2"/>
      <c r="X83" s="232"/>
      <c r="Y83" s="232"/>
      <c r="Z83" s="232"/>
    </row>
    <row r="84" spans="1:26" ht="15.75" customHeight="1">
      <c r="A84" s="232"/>
      <c r="B84" s="232"/>
      <c r="C84" s="232"/>
      <c r="D84" s="232"/>
      <c r="E84" s="232"/>
      <c r="F84" s="232"/>
      <c r="G84" s="232"/>
      <c r="H84" s="232"/>
      <c r="I84" s="232"/>
      <c r="J84" s="232"/>
      <c r="K84" s="232"/>
      <c r="L84" s="232"/>
      <c r="M84" s="232"/>
      <c r="N84" s="232"/>
      <c r="O84" s="232"/>
      <c r="P84" s="232"/>
      <c r="Q84" s="232"/>
      <c r="R84" s="232"/>
      <c r="S84" s="232"/>
      <c r="T84" s="232"/>
      <c r="U84" s="232"/>
      <c r="V84" s="232"/>
      <c r="W84" s="232"/>
      <c r="X84" s="232"/>
      <c r="Y84" s="232"/>
      <c r="Z84" s="232"/>
    </row>
    <row r="85" spans="1:26" ht="15.75" customHeight="1">
      <c r="A85" s="232"/>
      <c r="B85" s="232"/>
      <c r="C85" s="232"/>
      <c r="D85" s="232"/>
      <c r="E85" s="232"/>
      <c r="F85" s="232"/>
      <c r="G85" s="232"/>
      <c r="H85" s="232"/>
      <c r="I85" s="232"/>
      <c r="J85" s="232"/>
      <c r="K85" s="232"/>
      <c r="L85" s="232"/>
      <c r="M85" s="232"/>
      <c r="N85" s="232"/>
      <c r="O85" s="232"/>
      <c r="P85" s="232"/>
      <c r="Q85" s="232"/>
      <c r="R85" s="232"/>
      <c r="S85" s="232"/>
      <c r="T85" s="232"/>
      <c r="U85" s="232"/>
      <c r="V85" s="232"/>
      <c r="W85" s="232"/>
      <c r="X85" s="232"/>
      <c r="Y85" s="232"/>
      <c r="Z85" s="232"/>
    </row>
    <row r="86" spans="1:26" ht="15.75" customHeight="1">
      <c r="A86" s="232"/>
      <c r="B86" s="232"/>
      <c r="C86" s="232"/>
      <c r="D86" s="232"/>
      <c r="E86" s="232"/>
      <c r="F86" s="232"/>
      <c r="G86" s="232"/>
      <c r="H86" s="232"/>
      <c r="I86" s="232"/>
      <c r="J86" s="232"/>
      <c r="K86" s="232"/>
      <c r="L86" s="232"/>
      <c r="M86" s="232"/>
      <c r="N86" s="232"/>
      <c r="O86" s="232"/>
      <c r="P86" s="232"/>
      <c r="Q86" s="232"/>
      <c r="R86" s="232"/>
      <c r="S86" s="232"/>
      <c r="T86" s="232"/>
      <c r="U86" s="232"/>
      <c r="V86" s="232"/>
      <c r="W86" s="232"/>
      <c r="X86" s="232"/>
      <c r="Y86" s="232"/>
      <c r="Z86" s="232"/>
    </row>
    <row r="87" spans="1:26" ht="15.75" customHeight="1">
      <c r="A87" s="232"/>
      <c r="B87" s="232"/>
      <c r="C87" s="232"/>
      <c r="D87" s="232"/>
      <c r="E87" s="232"/>
      <c r="F87" s="232"/>
      <c r="G87" s="232"/>
      <c r="H87" s="232"/>
      <c r="I87" s="232"/>
      <c r="J87" s="232"/>
      <c r="K87" s="232"/>
      <c r="L87" s="232"/>
      <c r="M87" s="232"/>
      <c r="N87" s="232"/>
      <c r="O87" s="232"/>
      <c r="P87" s="232"/>
      <c r="Q87" s="232"/>
      <c r="R87" s="232"/>
      <c r="S87" s="232"/>
      <c r="T87" s="232"/>
      <c r="U87" s="232"/>
      <c r="V87" s="232"/>
      <c r="W87" s="232"/>
      <c r="X87" s="232"/>
      <c r="Y87" s="232"/>
      <c r="Z87" s="232"/>
    </row>
    <row r="88" spans="1:26" ht="15.75" customHeight="1">
      <c r="A88" s="232"/>
      <c r="B88" s="232"/>
      <c r="C88" s="232"/>
      <c r="D88" s="232"/>
      <c r="E88" s="232"/>
      <c r="F88" s="232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2"/>
      <c r="X88" s="232"/>
      <c r="Y88" s="232"/>
      <c r="Z88" s="232"/>
    </row>
    <row r="89" spans="1:26" ht="15.75" customHeight="1">
      <c r="A89" s="232"/>
      <c r="B89" s="232"/>
      <c r="C89" s="232"/>
      <c r="D89" s="232"/>
      <c r="E89" s="232"/>
      <c r="F89" s="232"/>
      <c r="G89" s="232"/>
      <c r="H89" s="232"/>
      <c r="I89" s="232"/>
      <c r="J89" s="232"/>
      <c r="K89" s="232"/>
      <c r="L89" s="232"/>
      <c r="M89" s="232"/>
      <c r="N89" s="232"/>
      <c r="O89" s="232"/>
      <c r="P89" s="232"/>
      <c r="Q89" s="232"/>
      <c r="R89" s="232"/>
      <c r="S89" s="232"/>
      <c r="T89" s="232"/>
      <c r="U89" s="232"/>
      <c r="V89" s="232"/>
      <c r="W89" s="232"/>
      <c r="X89" s="232"/>
      <c r="Y89" s="232"/>
      <c r="Z89" s="232"/>
    </row>
    <row r="90" spans="1:26" ht="15.75" customHeight="1">
      <c r="A90" s="232"/>
      <c r="B90" s="232"/>
      <c r="C90" s="232"/>
      <c r="D90" s="232"/>
      <c r="E90" s="232"/>
      <c r="F90" s="232"/>
      <c r="G90" s="232"/>
      <c r="H90" s="232"/>
      <c r="I90" s="232"/>
      <c r="J90" s="232"/>
      <c r="K90" s="232"/>
      <c r="L90" s="232"/>
      <c r="M90" s="232"/>
      <c r="N90" s="232"/>
      <c r="O90" s="232"/>
      <c r="P90" s="232"/>
      <c r="Q90" s="232"/>
      <c r="R90" s="232"/>
      <c r="S90" s="232"/>
      <c r="T90" s="232"/>
      <c r="U90" s="232"/>
      <c r="V90" s="232"/>
      <c r="W90" s="232"/>
      <c r="X90" s="232"/>
      <c r="Y90" s="232"/>
      <c r="Z90" s="232"/>
    </row>
    <row r="91" spans="1:26" ht="15.75" customHeight="1">
      <c r="A91" s="232"/>
      <c r="B91" s="232"/>
      <c r="C91" s="232"/>
      <c r="D91" s="232"/>
      <c r="E91" s="232"/>
      <c r="F91" s="232"/>
      <c r="G91" s="232"/>
      <c r="H91" s="232"/>
      <c r="I91" s="232"/>
      <c r="J91" s="232"/>
      <c r="K91" s="232"/>
      <c r="L91" s="232"/>
      <c r="M91" s="232"/>
      <c r="N91" s="232"/>
      <c r="O91" s="232"/>
      <c r="P91" s="232"/>
      <c r="Q91" s="232"/>
      <c r="R91" s="232"/>
      <c r="S91" s="232"/>
      <c r="T91" s="232"/>
      <c r="U91" s="232"/>
      <c r="V91" s="232"/>
      <c r="W91" s="232"/>
      <c r="X91" s="232"/>
      <c r="Y91" s="232"/>
      <c r="Z91" s="232"/>
    </row>
    <row r="92" spans="1:26" ht="15.75" customHeight="1">
      <c r="A92" s="232"/>
      <c r="B92" s="232"/>
      <c r="C92" s="232"/>
      <c r="D92" s="232"/>
      <c r="E92" s="232"/>
      <c r="F92" s="232"/>
      <c r="G92" s="232"/>
      <c r="H92" s="232"/>
      <c r="I92" s="232"/>
      <c r="J92" s="232"/>
      <c r="K92" s="232"/>
      <c r="L92" s="232"/>
      <c r="M92" s="232"/>
      <c r="N92" s="232"/>
      <c r="O92" s="232"/>
      <c r="P92" s="232"/>
      <c r="Q92" s="232"/>
      <c r="R92" s="232"/>
      <c r="S92" s="232"/>
      <c r="T92" s="232"/>
      <c r="U92" s="232"/>
      <c r="V92" s="232"/>
      <c r="W92" s="232"/>
      <c r="X92" s="232"/>
      <c r="Y92" s="232"/>
      <c r="Z92" s="232"/>
    </row>
    <row r="93" spans="1:26" ht="15.75" customHeight="1">
      <c r="A93" s="232"/>
      <c r="B93" s="232"/>
      <c r="C93" s="232"/>
      <c r="D93" s="232"/>
      <c r="E93" s="232"/>
      <c r="F93" s="232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2"/>
      <c r="X93" s="232"/>
      <c r="Y93" s="232"/>
      <c r="Z93" s="232"/>
    </row>
    <row r="94" spans="1:26" ht="15.75" customHeight="1">
      <c r="A94" s="232"/>
      <c r="B94" s="232"/>
      <c r="C94" s="232"/>
      <c r="D94" s="232"/>
      <c r="E94" s="232"/>
      <c r="F94" s="232"/>
      <c r="G94" s="232"/>
      <c r="H94" s="232"/>
      <c r="I94" s="232"/>
      <c r="J94" s="232"/>
      <c r="K94" s="232"/>
      <c r="L94" s="232"/>
      <c r="M94" s="232"/>
      <c r="N94" s="232"/>
      <c r="O94" s="232"/>
      <c r="P94" s="232"/>
      <c r="Q94" s="232"/>
      <c r="R94" s="232"/>
      <c r="S94" s="232"/>
      <c r="T94" s="232"/>
      <c r="U94" s="232"/>
      <c r="V94" s="232"/>
      <c r="W94" s="232"/>
      <c r="X94" s="232"/>
      <c r="Y94" s="232"/>
      <c r="Z94" s="232"/>
    </row>
    <row r="95" spans="1:26" ht="15.75" customHeight="1">
      <c r="A95" s="232"/>
      <c r="B95" s="232"/>
      <c r="C95" s="232"/>
      <c r="D95" s="232"/>
      <c r="E95" s="232"/>
      <c r="F95" s="232"/>
      <c r="G95" s="232"/>
      <c r="H95" s="232"/>
      <c r="I95" s="232"/>
      <c r="J95" s="232"/>
      <c r="K95" s="232"/>
      <c r="L95" s="232"/>
      <c r="M95" s="232"/>
      <c r="N95" s="232"/>
      <c r="O95" s="232"/>
      <c r="P95" s="232"/>
      <c r="Q95" s="232"/>
      <c r="R95" s="232"/>
      <c r="S95" s="232"/>
      <c r="T95" s="232"/>
      <c r="U95" s="232"/>
      <c r="V95" s="232"/>
      <c r="W95" s="232"/>
      <c r="X95" s="232"/>
      <c r="Y95" s="232"/>
      <c r="Z95" s="232"/>
    </row>
    <row r="96" spans="1:26" ht="15.75" customHeight="1">
      <c r="A96" s="232"/>
      <c r="B96" s="232"/>
      <c r="C96" s="232"/>
      <c r="D96" s="232"/>
      <c r="E96" s="232"/>
      <c r="F96" s="232"/>
      <c r="G96" s="232"/>
      <c r="H96" s="232"/>
      <c r="I96" s="232"/>
      <c r="J96" s="232"/>
      <c r="K96" s="232"/>
      <c r="L96" s="232"/>
      <c r="M96" s="232"/>
      <c r="N96" s="232"/>
      <c r="O96" s="232"/>
      <c r="P96" s="232"/>
      <c r="Q96" s="232"/>
      <c r="R96" s="232"/>
      <c r="S96" s="232"/>
      <c r="T96" s="232"/>
      <c r="U96" s="232"/>
      <c r="V96" s="232"/>
      <c r="W96" s="232"/>
      <c r="X96" s="232"/>
      <c r="Y96" s="232"/>
      <c r="Z96" s="232"/>
    </row>
    <row r="97" spans="1:26" ht="15.75" customHeight="1">
      <c r="A97" s="232"/>
      <c r="B97" s="232"/>
      <c r="C97" s="232"/>
      <c r="D97" s="232"/>
      <c r="E97" s="232"/>
      <c r="F97" s="232"/>
      <c r="G97" s="232"/>
      <c r="H97" s="232"/>
      <c r="I97" s="232"/>
      <c r="J97" s="232"/>
      <c r="K97" s="232"/>
      <c r="L97" s="232"/>
      <c r="M97" s="232"/>
      <c r="N97" s="232"/>
      <c r="O97" s="232"/>
      <c r="P97" s="232"/>
      <c r="Q97" s="232"/>
      <c r="R97" s="232"/>
      <c r="S97" s="232"/>
      <c r="T97" s="232"/>
      <c r="U97" s="232"/>
      <c r="V97" s="232"/>
      <c r="W97" s="232"/>
      <c r="X97" s="232"/>
      <c r="Y97" s="232"/>
      <c r="Z97" s="232"/>
    </row>
    <row r="98" spans="1:26" ht="15.75" customHeight="1">
      <c r="A98" s="232"/>
      <c r="B98" s="232"/>
      <c r="C98" s="232"/>
      <c r="D98" s="232"/>
      <c r="E98" s="232"/>
      <c r="F98" s="232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2"/>
      <c r="X98" s="232"/>
      <c r="Y98" s="232"/>
      <c r="Z98" s="232"/>
    </row>
    <row r="99" spans="1:26" ht="15.75" customHeight="1">
      <c r="A99" s="232"/>
      <c r="B99" s="232"/>
      <c r="C99" s="232"/>
      <c r="D99" s="232"/>
      <c r="E99" s="232"/>
      <c r="F99" s="232"/>
      <c r="G99" s="232"/>
      <c r="H99" s="232"/>
      <c r="I99" s="232"/>
      <c r="J99" s="232"/>
      <c r="K99" s="232"/>
      <c r="L99" s="232"/>
      <c r="M99" s="232"/>
      <c r="N99" s="232"/>
      <c r="O99" s="232"/>
      <c r="P99" s="232"/>
      <c r="Q99" s="232"/>
      <c r="R99" s="232"/>
      <c r="S99" s="232"/>
      <c r="T99" s="232"/>
      <c r="U99" s="232"/>
      <c r="V99" s="232"/>
      <c r="W99" s="232"/>
      <c r="X99" s="232"/>
      <c r="Y99" s="232"/>
      <c r="Z99" s="232"/>
    </row>
    <row r="100" spans="1:26" ht="15.75" customHeight="1">
      <c r="A100" s="232"/>
      <c r="B100" s="232"/>
      <c r="C100" s="232"/>
      <c r="D100" s="232"/>
      <c r="E100" s="232"/>
      <c r="F100" s="232"/>
      <c r="G100" s="232"/>
      <c r="H100" s="232"/>
      <c r="I100" s="232"/>
      <c r="J100" s="232"/>
      <c r="K100" s="232"/>
      <c r="L100" s="232"/>
      <c r="M100" s="232"/>
      <c r="N100" s="232"/>
      <c r="O100" s="232"/>
      <c r="P100" s="232"/>
      <c r="Q100" s="232"/>
      <c r="R100" s="232"/>
      <c r="S100" s="232"/>
      <c r="T100" s="232"/>
      <c r="U100" s="232"/>
      <c r="V100" s="232"/>
      <c r="W100" s="232"/>
      <c r="X100" s="232"/>
      <c r="Y100" s="232"/>
      <c r="Z100" s="232"/>
    </row>
    <row r="101" spans="1:26" ht="15.75" customHeight="1">
      <c r="A101" s="232"/>
      <c r="B101" s="232"/>
      <c r="C101" s="232"/>
      <c r="D101" s="232"/>
      <c r="E101" s="232"/>
      <c r="F101" s="232"/>
      <c r="G101" s="232"/>
      <c r="H101" s="232"/>
      <c r="I101" s="232"/>
      <c r="J101" s="232"/>
      <c r="K101" s="232"/>
      <c r="L101" s="232"/>
      <c r="M101" s="232"/>
      <c r="N101" s="232"/>
      <c r="O101" s="232"/>
      <c r="P101" s="232"/>
      <c r="Q101" s="232"/>
      <c r="R101" s="232"/>
      <c r="S101" s="232"/>
      <c r="T101" s="232"/>
      <c r="U101" s="232"/>
      <c r="V101" s="232"/>
      <c r="W101" s="232"/>
      <c r="X101" s="232"/>
      <c r="Y101" s="232"/>
      <c r="Z101" s="232"/>
    </row>
    <row r="102" spans="1:26" ht="15.75" customHeight="1">
      <c r="A102" s="232"/>
      <c r="B102" s="232"/>
      <c r="C102" s="232"/>
      <c r="D102" s="232"/>
      <c r="E102" s="232"/>
      <c r="F102" s="232"/>
      <c r="G102" s="232"/>
      <c r="H102" s="232"/>
      <c r="I102" s="232"/>
      <c r="J102" s="232"/>
      <c r="K102" s="232"/>
      <c r="L102" s="232"/>
      <c r="M102" s="232"/>
      <c r="N102" s="232"/>
      <c r="O102" s="232"/>
      <c r="P102" s="232"/>
      <c r="Q102" s="232"/>
      <c r="R102" s="232"/>
      <c r="S102" s="232"/>
      <c r="T102" s="232"/>
      <c r="U102" s="232"/>
      <c r="V102" s="232"/>
      <c r="W102" s="232"/>
      <c r="X102" s="232"/>
      <c r="Y102" s="232"/>
      <c r="Z102" s="232"/>
    </row>
    <row r="103" spans="1:26" ht="15.75" customHeight="1">
      <c r="A103" s="232"/>
      <c r="B103" s="232"/>
      <c r="C103" s="232"/>
      <c r="D103" s="232"/>
      <c r="E103" s="232"/>
      <c r="F103" s="232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2"/>
      <c r="X103" s="232"/>
      <c r="Y103" s="232"/>
      <c r="Z103" s="232"/>
    </row>
    <row r="104" spans="1:26" ht="15.75" customHeight="1">
      <c r="A104" s="232"/>
      <c r="B104" s="232"/>
      <c r="C104" s="232"/>
      <c r="D104" s="232"/>
      <c r="E104" s="232"/>
      <c r="F104" s="232"/>
      <c r="G104" s="232"/>
      <c r="H104" s="232"/>
      <c r="I104" s="232"/>
      <c r="J104" s="232"/>
      <c r="K104" s="232"/>
      <c r="L104" s="232"/>
      <c r="M104" s="232"/>
      <c r="N104" s="232"/>
      <c r="O104" s="232"/>
      <c r="P104" s="232"/>
      <c r="Q104" s="232"/>
      <c r="R104" s="232"/>
      <c r="S104" s="232"/>
      <c r="T104" s="232"/>
      <c r="U104" s="232"/>
      <c r="V104" s="232"/>
      <c r="W104" s="232"/>
      <c r="X104" s="232"/>
      <c r="Y104" s="232"/>
      <c r="Z104" s="232"/>
    </row>
    <row r="105" spans="1:26" ht="15.75" customHeight="1">
      <c r="A105" s="232"/>
      <c r="B105" s="232"/>
      <c r="C105" s="232"/>
      <c r="D105" s="232"/>
      <c r="E105" s="232"/>
      <c r="F105" s="232"/>
      <c r="G105" s="232"/>
      <c r="H105" s="232"/>
      <c r="I105" s="232"/>
      <c r="J105" s="232"/>
      <c r="K105" s="232"/>
      <c r="L105" s="232"/>
      <c r="M105" s="232"/>
      <c r="N105" s="232"/>
      <c r="O105" s="232"/>
      <c r="P105" s="232"/>
      <c r="Q105" s="232"/>
      <c r="R105" s="232"/>
      <c r="S105" s="232"/>
      <c r="T105" s="232"/>
      <c r="U105" s="232"/>
      <c r="V105" s="232"/>
      <c r="W105" s="232"/>
      <c r="X105" s="232"/>
      <c r="Y105" s="232"/>
      <c r="Z105" s="232"/>
    </row>
    <row r="106" spans="1:26" ht="15.75" customHeight="1">
      <c r="A106" s="232"/>
      <c r="B106" s="232"/>
      <c r="C106" s="232"/>
      <c r="D106" s="232"/>
      <c r="E106" s="232"/>
      <c r="F106" s="232"/>
      <c r="G106" s="232"/>
      <c r="H106" s="232"/>
      <c r="I106" s="232"/>
      <c r="J106" s="232"/>
      <c r="K106" s="232"/>
      <c r="L106" s="232"/>
      <c r="M106" s="232"/>
      <c r="N106" s="232"/>
      <c r="O106" s="232"/>
      <c r="P106" s="232"/>
      <c r="Q106" s="232"/>
      <c r="R106" s="232"/>
      <c r="S106" s="232"/>
      <c r="T106" s="232"/>
      <c r="U106" s="232"/>
      <c r="V106" s="232"/>
      <c r="W106" s="232"/>
      <c r="X106" s="232"/>
      <c r="Y106" s="232"/>
      <c r="Z106" s="232"/>
    </row>
    <row r="107" spans="1:26" ht="15.75" customHeight="1">
      <c r="A107" s="232"/>
      <c r="B107" s="232"/>
      <c r="C107" s="232"/>
      <c r="D107" s="232"/>
      <c r="E107" s="232"/>
      <c r="F107" s="232"/>
      <c r="G107" s="232"/>
      <c r="H107" s="232"/>
      <c r="I107" s="232"/>
      <c r="J107" s="232"/>
      <c r="K107" s="232"/>
      <c r="L107" s="232"/>
      <c r="M107" s="232"/>
      <c r="N107" s="232"/>
      <c r="O107" s="232"/>
      <c r="P107" s="232"/>
      <c r="Q107" s="232"/>
      <c r="R107" s="232"/>
      <c r="S107" s="232"/>
      <c r="T107" s="232"/>
      <c r="U107" s="232"/>
      <c r="V107" s="232"/>
      <c r="W107" s="232"/>
      <c r="X107" s="232"/>
      <c r="Y107" s="232"/>
      <c r="Z107" s="232"/>
    </row>
    <row r="108" spans="1:26" ht="15.75" customHeight="1">
      <c r="A108" s="232"/>
      <c r="B108" s="232"/>
      <c r="C108" s="232"/>
      <c r="D108" s="232"/>
      <c r="E108" s="232"/>
      <c r="F108" s="232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2"/>
      <c r="X108" s="232"/>
      <c r="Y108" s="232"/>
      <c r="Z108" s="232"/>
    </row>
    <row r="109" spans="1:26" ht="15.75" customHeight="1">
      <c r="A109" s="232"/>
      <c r="B109" s="232"/>
      <c r="C109" s="232"/>
      <c r="D109" s="232"/>
      <c r="E109" s="232"/>
      <c r="F109" s="232"/>
      <c r="G109" s="232"/>
      <c r="H109" s="232"/>
      <c r="I109" s="232"/>
      <c r="J109" s="232"/>
      <c r="K109" s="232"/>
      <c r="L109" s="232"/>
      <c r="M109" s="232"/>
      <c r="N109" s="232"/>
      <c r="O109" s="232"/>
      <c r="P109" s="232"/>
      <c r="Q109" s="232"/>
      <c r="R109" s="232"/>
      <c r="S109" s="232"/>
      <c r="T109" s="232"/>
      <c r="U109" s="232"/>
      <c r="V109" s="232"/>
      <c r="W109" s="232"/>
      <c r="X109" s="232"/>
      <c r="Y109" s="232"/>
      <c r="Z109" s="232"/>
    </row>
    <row r="110" spans="1:26" ht="15.75" customHeight="1">
      <c r="A110" s="232"/>
      <c r="B110" s="232"/>
      <c r="C110" s="232"/>
      <c r="D110" s="232"/>
      <c r="E110" s="232"/>
      <c r="F110" s="232"/>
      <c r="G110" s="232"/>
      <c r="H110" s="232"/>
      <c r="I110" s="232"/>
      <c r="J110" s="232"/>
      <c r="K110" s="232"/>
      <c r="L110" s="232"/>
      <c r="M110" s="232"/>
      <c r="N110" s="232"/>
      <c r="O110" s="232"/>
      <c r="P110" s="232"/>
      <c r="Q110" s="232"/>
      <c r="R110" s="232"/>
      <c r="S110" s="232"/>
      <c r="T110" s="232"/>
      <c r="U110" s="232"/>
      <c r="V110" s="232"/>
      <c r="W110" s="232"/>
      <c r="X110" s="232"/>
      <c r="Y110" s="232"/>
      <c r="Z110" s="232"/>
    </row>
    <row r="111" spans="1:26" ht="15.75" customHeight="1">
      <c r="A111" s="232"/>
      <c r="B111" s="232"/>
      <c r="C111" s="232"/>
      <c r="D111" s="232"/>
      <c r="E111" s="232"/>
      <c r="F111" s="232"/>
      <c r="G111" s="232"/>
      <c r="H111" s="232"/>
      <c r="I111" s="232"/>
      <c r="J111" s="232"/>
      <c r="K111" s="232"/>
      <c r="L111" s="232"/>
      <c r="M111" s="232"/>
      <c r="N111" s="232"/>
      <c r="O111" s="232"/>
      <c r="P111" s="232"/>
      <c r="Q111" s="232"/>
      <c r="R111" s="232"/>
      <c r="S111" s="232"/>
      <c r="T111" s="232"/>
      <c r="U111" s="232"/>
      <c r="V111" s="232"/>
      <c r="W111" s="232"/>
      <c r="X111" s="232"/>
      <c r="Y111" s="232"/>
      <c r="Z111" s="232"/>
    </row>
    <row r="112" spans="1:26" ht="15.75" customHeight="1">
      <c r="A112" s="232"/>
      <c r="B112" s="232"/>
      <c r="C112" s="232"/>
      <c r="D112" s="232"/>
      <c r="E112" s="232"/>
      <c r="F112" s="232"/>
      <c r="G112" s="232"/>
      <c r="H112" s="232"/>
      <c r="I112" s="232"/>
      <c r="J112" s="232"/>
      <c r="K112" s="232"/>
      <c r="L112" s="232"/>
      <c r="M112" s="232"/>
      <c r="N112" s="232"/>
      <c r="O112" s="232"/>
      <c r="P112" s="232"/>
      <c r="Q112" s="232"/>
      <c r="R112" s="232"/>
      <c r="S112" s="232"/>
      <c r="T112" s="232"/>
      <c r="U112" s="232"/>
      <c r="V112" s="232"/>
      <c r="W112" s="232"/>
      <c r="X112" s="232"/>
      <c r="Y112" s="232"/>
      <c r="Z112" s="232"/>
    </row>
    <row r="113" spans="1:26" ht="15.75" customHeight="1">
      <c r="A113" s="232"/>
      <c r="B113" s="232"/>
      <c r="C113" s="232"/>
      <c r="D113" s="232"/>
      <c r="E113" s="232"/>
      <c r="F113" s="232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2"/>
      <c r="X113" s="232"/>
      <c r="Y113" s="232"/>
      <c r="Z113" s="232"/>
    </row>
    <row r="114" spans="1:26" ht="15.75" customHeight="1">
      <c r="A114" s="232"/>
      <c r="B114" s="232"/>
      <c r="C114" s="232"/>
      <c r="D114" s="232"/>
      <c r="E114" s="232"/>
      <c r="F114" s="232"/>
      <c r="G114" s="232"/>
      <c r="H114" s="232"/>
      <c r="I114" s="232"/>
      <c r="J114" s="232"/>
      <c r="K114" s="232"/>
      <c r="L114" s="232"/>
      <c r="M114" s="232"/>
      <c r="N114" s="232"/>
      <c r="O114" s="232"/>
      <c r="P114" s="232"/>
      <c r="Q114" s="232"/>
      <c r="R114" s="232"/>
      <c r="S114" s="232"/>
      <c r="T114" s="232"/>
      <c r="U114" s="232"/>
      <c r="V114" s="232"/>
      <c r="W114" s="232"/>
      <c r="X114" s="232"/>
      <c r="Y114" s="232"/>
      <c r="Z114" s="232"/>
    </row>
    <row r="115" spans="1:26" ht="15.75" customHeight="1">
      <c r="A115" s="232"/>
      <c r="B115" s="232"/>
      <c r="C115" s="232"/>
      <c r="D115" s="232"/>
      <c r="E115" s="232"/>
      <c r="F115" s="232"/>
      <c r="G115" s="232"/>
      <c r="H115" s="232"/>
      <c r="I115" s="232"/>
      <c r="J115" s="232"/>
      <c r="K115" s="232"/>
      <c r="L115" s="232"/>
      <c r="M115" s="232"/>
      <c r="N115" s="232"/>
      <c r="O115" s="232"/>
      <c r="P115" s="232"/>
      <c r="Q115" s="232"/>
      <c r="R115" s="232"/>
      <c r="S115" s="232"/>
      <c r="T115" s="232"/>
      <c r="U115" s="232"/>
      <c r="V115" s="232"/>
      <c r="W115" s="232"/>
      <c r="X115" s="232"/>
      <c r="Y115" s="232"/>
      <c r="Z115" s="232"/>
    </row>
    <row r="116" spans="1:26" ht="15.75" customHeight="1">
      <c r="A116" s="232"/>
      <c r="B116" s="232"/>
      <c r="C116" s="232"/>
      <c r="D116" s="232"/>
      <c r="E116" s="232"/>
      <c r="F116" s="232"/>
      <c r="G116" s="232"/>
      <c r="H116" s="232"/>
      <c r="I116" s="232"/>
      <c r="J116" s="232"/>
      <c r="K116" s="232"/>
      <c r="L116" s="232"/>
      <c r="M116" s="232"/>
      <c r="N116" s="232"/>
      <c r="O116" s="232"/>
      <c r="P116" s="232"/>
      <c r="Q116" s="232"/>
      <c r="R116" s="232"/>
      <c r="S116" s="232"/>
      <c r="T116" s="232"/>
      <c r="U116" s="232"/>
      <c r="V116" s="232"/>
      <c r="W116" s="232"/>
      <c r="X116" s="232"/>
      <c r="Y116" s="232"/>
      <c r="Z116" s="232"/>
    </row>
    <row r="117" spans="1:26" ht="15.75" customHeight="1">
      <c r="A117" s="232"/>
      <c r="B117" s="232"/>
      <c r="C117" s="232"/>
      <c r="D117" s="232"/>
      <c r="E117" s="232"/>
      <c r="F117" s="232"/>
      <c r="G117" s="232"/>
      <c r="H117" s="232"/>
      <c r="I117" s="232"/>
      <c r="J117" s="232"/>
      <c r="K117" s="232"/>
      <c r="L117" s="232"/>
      <c r="M117" s="232"/>
      <c r="N117" s="232"/>
      <c r="O117" s="232"/>
      <c r="P117" s="232"/>
      <c r="Q117" s="232"/>
      <c r="R117" s="232"/>
      <c r="S117" s="232"/>
      <c r="T117" s="232"/>
      <c r="U117" s="232"/>
      <c r="V117" s="232"/>
      <c r="W117" s="232"/>
      <c r="X117" s="232"/>
      <c r="Y117" s="232"/>
      <c r="Z117" s="232"/>
    </row>
    <row r="118" spans="1:26" ht="15.75" customHeight="1">
      <c r="A118" s="232"/>
      <c r="B118" s="232"/>
      <c r="C118" s="232"/>
      <c r="D118" s="232"/>
      <c r="E118" s="232"/>
      <c r="F118" s="232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2"/>
      <c r="X118" s="232"/>
      <c r="Y118" s="232"/>
      <c r="Z118" s="232"/>
    </row>
    <row r="119" spans="1:26" ht="15.75" customHeight="1">
      <c r="A119" s="232"/>
      <c r="B119" s="232"/>
      <c r="C119" s="232"/>
      <c r="D119" s="232"/>
      <c r="E119" s="232"/>
      <c r="F119" s="232"/>
      <c r="G119" s="232"/>
      <c r="H119" s="232"/>
      <c r="I119" s="232"/>
      <c r="J119" s="232"/>
      <c r="K119" s="232"/>
      <c r="L119" s="232"/>
      <c r="M119" s="232"/>
      <c r="N119" s="232"/>
      <c r="O119" s="232"/>
      <c r="P119" s="232"/>
      <c r="Q119" s="232"/>
      <c r="R119" s="232"/>
      <c r="S119" s="232"/>
      <c r="T119" s="232"/>
      <c r="U119" s="232"/>
      <c r="V119" s="232"/>
      <c r="W119" s="232"/>
      <c r="X119" s="232"/>
      <c r="Y119" s="232"/>
      <c r="Z119" s="232"/>
    </row>
    <row r="120" spans="1:26" ht="15.75" customHeight="1">
      <c r="A120" s="232"/>
      <c r="B120" s="232"/>
      <c r="C120" s="232"/>
      <c r="D120" s="232"/>
      <c r="E120" s="232"/>
      <c r="F120" s="232"/>
      <c r="G120" s="232"/>
      <c r="H120" s="232"/>
      <c r="I120" s="232"/>
      <c r="J120" s="232"/>
      <c r="K120" s="232"/>
      <c r="L120" s="232"/>
      <c r="M120" s="232"/>
      <c r="N120" s="232"/>
      <c r="O120" s="232"/>
      <c r="P120" s="232"/>
      <c r="Q120" s="232"/>
      <c r="R120" s="232"/>
      <c r="S120" s="232"/>
      <c r="T120" s="232"/>
      <c r="U120" s="232"/>
      <c r="V120" s="232"/>
      <c r="W120" s="232"/>
      <c r="X120" s="232"/>
      <c r="Y120" s="232"/>
      <c r="Z120" s="232"/>
    </row>
    <row r="121" spans="1:26" ht="15.75" customHeight="1">
      <c r="A121" s="232"/>
      <c r="B121" s="232"/>
      <c r="C121" s="232"/>
      <c r="D121" s="232"/>
      <c r="E121" s="232"/>
      <c r="F121" s="232"/>
      <c r="G121" s="232"/>
      <c r="H121" s="232"/>
      <c r="I121" s="232"/>
      <c r="J121" s="232"/>
      <c r="K121" s="232"/>
      <c r="L121" s="232"/>
      <c r="M121" s="232"/>
      <c r="N121" s="232"/>
      <c r="O121" s="232"/>
      <c r="P121" s="232"/>
      <c r="Q121" s="232"/>
      <c r="R121" s="232"/>
      <c r="S121" s="232"/>
      <c r="T121" s="232"/>
      <c r="U121" s="232"/>
      <c r="V121" s="232"/>
      <c r="W121" s="232"/>
      <c r="X121" s="232"/>
      <c r="Y121" s="232"/>
      <c r="Z121" s="232"/>
    </row>
    <row r="122" spans="1:26" ht="15.75" customHeight="1">
      <c r="A122" s="232"/>
      <c r="B122" s="232"/>
      <c r="C122" s="232"/>
      <c r="D122" s="232"/>
      <c r="E122" s="232"/>
      <c r="F122" s="232"/>
      <c r="G122" s="232"/>
      <c r="H122" s="232"/>
      <c r="I122" s="232"/>
      <c r="J122" s="232"/>
      <c r="K122" s="232"/>
      <c r="L122" s="232"/>
      <c r="M122" s="232"/>
      <c r="N122" s="232"/>
      <c r="O122" s="232"/>
      <c r="P122" s="232"/>
      <c r="Q122" s="232"/>
      <c r="R122" s="232"/>
      <c r="S122" s="232"/>
      <c r="T122" s="232"/>
      <c r="U122" s="232"/>
      <c r="V122" s="232"/>
      <c r="W122" s="232"/>
      <c r="X122" s="232"/>
      <c r="Y122" s="232"/>
      <c r="Z122" s="232"/>
    </row>
    <row r="123" spans="1:26" ht="15.75" customHeight="1">
      <c r="A123" s="232"/>
      <c r="B123" s="232"/>
      <c r="C123" s="232"/>
      <c r="D123" s="232"/>
      <c r="E123" s="232"/>
      <c r="F123" s="232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2"/>
      <c r="X123" s="232"/>
      <c r="Y123" s="232"/>
      <c r="Z123" s="232"/>
    </row>
    <row r="124" spans="1:26" ht="15.75" customHeight="1">
      <c r="A124" s="232"/>
      <c r="B124" s="232"/>
      <c r="C124" s="232"/>
      <c r="D124" s="232"/>
      <c r="E124" s="232"/>
      <c r="F124" s="232"/>
      <c r="G124" s="232"/>
      <c r="H124" s="232"/>
      <c r="I124" s="232"/>
      <c r="J124" s="232"/>
      <c r="K124" s="232"/>
      <c r="L124" s="232"/>
      <c r="M124" s="232"/>
      <c r="N124" s="232"/>
      <c r="O124" s="232"/>
      <c r="P124" s="232"/>
      <c r="Q124" s="232"/>
      <c r="R124" s="232"/>
      <c r="S124" s="232"/>
      <c r="T124" s="232"/>
      <c r="U124" s="232"/>
      <c r="V124" s="232"/>
      <c r="W124" s="232"/>
      <c r="X124" s="232"/>
      <c r="Y124" s="232"/>
      <c r="Z124" s="232"/>
    </row>
    <row r="125" spans="1:26" ht="15.75" customHeight="1">
      <c r="A125" s="232"/>
      <c r="B125" s="232"/>
      <c r="C125" s="232"/>
      <c r="D125" s="232"/>
      <c r="E125" s="232"/>
      <c r="F125" s="232"/>
      <c r="G125" s="232"/>
      <c r="H125" s="232"/>
      <c r="I125" s="232"/>
      <c r="J125" s="232"/>
      <c r="K125" s="232"/>
      <c r="L125" s="232"/>
      <c r="M125" s="232"/>
      <c r="N125" s="232"/>
      <c r="O125" s="232"/>
      <c r="P125" s="232"/>
      <c r="Q125" s="232"/>
      <c r="R125" s="232"/>
      <c r="S125" s="232"/>
      <c r="T125" s="232"/>
      <c r="U125" s="232"/>
      <c r="V125" s="232"/>
      <c r="W125" s="232"/>
      <c r="X125" s="232"/>
      <c r="Y125" s="232"/>
      <c r="Z125" s="232"/>
    </row>
    <row r="126" spans="1:26" ht="15.75" customHeight="1">
      <c r="A126" s="232"/>
      <c r="B126" s="232"/>
      <c r="C126" s="232"/>
      <c r="D126" s="232"/>
      <c r="E126" s="232"/>
      <c r="F126" s="232"/>
      <c r="G126" s="232"/>
      <c r="H126" s="232"/>
      <c r="I126" s="232"/>
      <c r="J126" s="232"/>
      <c r="K126" s="232"/>
      <c r="L126" s="232"/>
      <c r="M126" s="232"/>
      <c r="N126" s="232"/>
      <c r="O126" s="232"/>
      <c r="P126" s="232"/>
      <c r="Q126" s="232"/>
      <c r="R126" s="232"/>
      <c r="S126" s="232"/>
      <c r="T126" s="232"/>
      <c r="U126" s="232"/>
      <c r="V126" s="232"/>
      <c r="W126" s="232"/>
      <c r="X126" s="232"/>
      <c r="Y126" s="232"/>
      <c r="Z126" s="232"/>
    </row>
    <row r="127" spans="1:26" ht="15.75" customHeight="1">
      <c r="A127" s="232"/>
      <c r="B127" s="232"/>
      <c r="C127" s="232"/>
      <c r="D127" s="232"/>
      <c r="E127" s="232"/>
      <c r="F127" s="232"/>
      <c r="G127" s="232"/>
      <c r="H127" s="232"/>
      <c r="I127" s="232"/>
      <c r="J127" s="232"/>
      <c r="K127" s="232"/>
      <c r="L127" s="232"/>
      <c r="M127" s="232"/>
      <c r="N127" s="232"/>
      <c r="O127" s="232"/>
      <c r="P127" s="232"/>
      <c r="Q127" s="232"/>
      <c r="R127" s="232"/>
      <c r="S127" s="232"/>
      <c r="T127" s="232"/>
      <c r="U127" s="232"/>
      <c r="V127" s="232"/>
      <c r="W127" s="232"/>
      <c r="X127" s="232"/>
      <c r="Y127" s="232"/>
      <c r="Z127" s="232"/>
    </row>
    <row r="128" spans="1:26" ht="15.75" customHeight="1">
      <c r="A128" s="232"/>
      <c r="B128" s="232"/>
      <c r="C128" s="232"/>
      <c r="D128" s="232"/>
      <c r="E128" s="232"/>
      <c r="F128" s="232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2"/>
      <c r="X128" s="232"/>
      <c r="Y128" s="232"/>
      <c r="Z128" s="232"/>
    </row>
    <row r="129" spans="1:26" ht="15.75" customHeight="1">
      <c r="A129" s="232"/>
      <c r="B129" s="232"/>
      <c r="C129" s="232"/>
      <c r="D129" s="232"/>
      <c r="E129" s="232"/>
      <c r="F129" s="232"/>
      <c r="G129" s="232"/>
      <c r="H129" s="232"/>
      <c r="I129" s="232"/>
      <c r="J129" s="232"/>
      <c r="K129" s="232"/>
      <c r="L129" s="232"/>
      <c r="M129" s="232"/>
      <c r="N129" s="232"/>
      <c r="O129" s="232"/>
      <c r="P129" s="232"/>
      <c r="Q129" s="232"/>
      <c r="R129" s="232"/>
      <c r="S129" s="232"/>
      <c r="T129" s="232"/>
      <c r="U129" s="232"/>
      <c r="V129" s="232"/>
      <c r="W129" s="232"/>
      <c r="X129" s="232"/>
      <c r="Y129" s="232"/>
      <c r="Z129" s="232"/>
    </row>
    <row r="130" spans="1:26" ht="15.75" customHeight="1">
      <c r="A130" s="232"/>
      <c r="B130" s="232"/>
      <c r="C130" s="232"/>
      <c r="D130" s="232"/>
      <c r="E130" s="232"/>
      <c r="F130" s="232"/>
      <c r="G130" s="232"/>
      <c r="H130" s="232"/>
      <c r="I130" s="232"/>
      <c r="J130" s="232"/>
      <c r="K130" s="232"/>
      <c r="L130" s="232"/>
      <c r="M130" s="232"/>
      <c r="N130" s="232"/>
      <c r="O130" s="232"/>
      <c r="P130" s="232"/>
      <c r="Q130" s="232"/>
      <c r="R130" s="232"/>
      <c r="S130" s="232"/>
      <c r="T130" s="232"/>
      <c r="U130" s="232"/>
      <c r="V130" s="232"/>
      <c r="W130" s="232"/>
      <c r="X130" s="232"/>
      <c r="Y130" s="232"/>
      <c r="Z130" s="232"/>
    </row>
    <row r="131" spans="1:26" ht="15.75" customHeight="1">
      <c r="A131" s="232"/>
      <c r="B131" s="232"/>
      <c r="C131" s="232"/>
      <c r="D131" s="232"/>
      <c r="E131" s="232"/>
      <c r="F131" s="232"/>
      <c r="G131" s="232"/>
      <c r="H131" s="232"/>
      <c r="I131" s="232"/>
      <c r="J131" s="232"/>
      <c r="K131" s="232"/>
      <c r="L131" s="232"/>
      <c r="M131" s="232"/>
      <c r="N131" s="232"/>
      <c r="O131" s="232"/>
      <c r="P131" s="232"/>
      <c r="Q131" s="232"/>
      <c r="R131" s="232"/>
      <c r="S131" s="232"/>
      <c r="T131" s="232"/>
      <c r="U131" s="232"/>
      <c r="V131" s="232"/>
      <c r="W131" s="232"/>
      <c r="X131" s="232"/>
      <c r="Y131" s="232"/>
      <c r="Z131" s="232"/>
    </row>
    <row r="132" spans="1:26" ht="15.75" customHeight="1">
      <c r="A132" s="232"/>
      <c r="B132" s="232"/>
      <c r="C132" s="232"/>
      <c r="D132" s="232"/>
      <c r="E132" s="232"/>
      <c r="F132" s="232"/>
      <c r="G132" s="232"/>
      <c r="H132" s="232"/>
      <c r="I132" s="232"/>
      <c r="J132" s="232"/>
      <c r="K132" s="232"/>
      <c r="L132" s="232"/>
      <c r="M132" s="232"/>
      <c r="N132" s="232"/>
      <c r="O132" s="232"/>
      <c r="P132" s="232"/>
      <c r="Q132" s="232"/>
      <c r="R132" s="232"/>
      <c r="S132" s="232"/>
      <c r="T132" s="232"/>
      <c r="U132" s="232"/>
      <c r="V132" s="232"/>
      <c r="W132" s="232"/>
      <c r="X132" s="232"/>
      <c r="Y132" s="232"/>
      <c r="Z132" s="232"/>
    </row>
    <row r="133" spans="1:26" ht="15.75" customHeight="1">
      <c r="A133" s="232"/>
      <c r="B133" s="232"/>
      <c r="C133" s="232"/>
      <c r="D133" s="232"/>
      <c r="E133" s="232"/>
      <c r="F133" s="232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2"/>
      <c r="X133" s="232"/>
      <c r="Y133" s="232"/>
      <c r="Z133" s="232"/>
    </row>
    <row r="134" spans="1:26" ht="15.75" customHeight="1">
      <c r="A134" s="232"/>
      <c r="B134" s="232"/>
      <c r="C134" s="232"/>
      <c r="D134" s="232"/>
      <c r="E134" s="232"/>
      <c r="F134" s="232"/>
      <c r="G134" s="232"/>
      <c r="H134" s="232"/>
      <c r="I134" s="232"/>
      <c r="J134" s="232"/>
      <c r="K134" s="232"/>
      <c r="L134" s="232"/>
      <c r="M134" s="232"/>
      <c r="N134" s="232"/>
      <c r="O134" s="232"/>
      <c r="P134" s="232"/>
      <c r="Q134" s="232"/>
      <c r="R134" s="232"/>
      <c r="S134" s="232"/>
      <c r="T134" s="232"/>
      <c r="U134" s="232"/>
      <c r="V134" s="232"/>
      <c r="W134" s="232"/>
      <c r="X134" s="232"/>
      <c r="Y134" s="232"/>
      <c r="Z134" s="232"/>
    </row>
    <row r="135" spans="1:26" ht="15.75" customHeight="1">
      <c r="A135" s="232"/>
      <c r="B135" s="232"/>
      <c r="C135" s="232"/>
      <c r="D135" s="232"/>
      <c r="E135" s="232"/>
      <c r="F135" s="232"/>
      <c r="G135" s="232"/>
      <c r="H135" s="232"/>
      <c r="I135" s="232"/>
      <c r="J135" s="232"/>
      <c r="K135" s="232"/>
      <c r="L135" s="232"/>
      <c r="M135" s="232"/>
      <c r="N135" s="232"/>
      <c r="O135" s="232"/>
      <c r="P135" s="232"/>
      <c r="Q135" s="232"/>
      <c r="R135" s="232"/>
      <c r="S135" s="232"/>
      <c r="T135" s="232"/>
      <c r="U135" s="232"/>
      <c r="V135" s="232"/>
      <c r="W135" s="232"/>
      <c r="X135" s="232"/>
      <c r="Y135" s="232"/>
      <c r="Z135" s="232"/>
    </row>
    <row r="136" spans="1:26" ht="15.75" customHeight="1">
      <c r="A136" s="232"/>
      <c r="B136" s="232"/>
      <c r="C136" s="232"/>
      <c r="D136" s="232"/>
      <c r="E136" s="232"/>
      <c r="F136" s="232"/>
      <c r="G136" s="232"/>
      <c r="H136" s="232"/>
      <c r="I136" s="232"/>
      <c r="J136" s="232"/>
      <c r="K136" s="232"/>
      <c r="L136" s="232"/>
      <c r="M136" s="232"/>
      <c r="N136" s="232"/>
      <c r="O136" s="232"/>
      <c r="P136" s="232"/>
      <c r="Q136" s="232"/>
      <c r="R136" s="232"/>
      <c r="S136" s="232"/>
      <c r="T136" s="232"/>
      <c r="U136" s="232"/>
      <c r="V136" s="232"/>
      <c r="W136" s="232"/>
      <c r="X136" s="232"/>
      <c r="Y136" s="232"/>
      <c r="Z136" s="232"/>
    </row>
    <row r="137" spans="1:26" ht="15.75" customHeight="1">
      <c r="A137" s="232"/>
      <c r="B137" s="232"/>
      <c r="C137" s="232"/>
      <c r="D137" s="232"/>
      <c r="E137" s="232"/>
      <c r="F137" s="232"/>
      <c r="G137" s="232"/>
      <c r="H137" s="232"/>
      <c r="I137" s="232"/>
      <c r="J137" s="232"/>
      <c r="K137" s="232"/>
      <c r="L137" s="232"/>
      <c r="M137" s="232"/>
      <c r="N137" s="232"/>
      <c r="O137" s="232"/>
      <c r="P137" s="232"/>
      <c r="Q137" s="232"/>
      <c r="R137" s="232"/>
      <c r="S137" s="232"/>
      <c r="T137" s="232"/>
      <c r="U137" s="232"/>
      <c r="V137" s="232"/>
      <c r="W137" s="232"/>
      <c r="X137" s="232"/>
      <c r="Y137" s="232"/>
      <c r="Z137" s="232"/>
    </row>
    <row r="138" spans="1:26" ht="15.75" customHeight="1">
      <c r="A138" s="232"/>
      <c r="B138" s="232"/>
      <c r="C138" s="232"/>
      <c r="D138" s="232"/>
      <c r="E138" s="232"/>
      <c r="F138" s="232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2"/>
      <c r="X138" s="232"/>
      <c r="Y138" s="232"/>
      <c r="Z138" s="232"/>
    </row>
    <row r="139" spans="1:26" ht="15.75" customHeight="1">
      <c r="A139" s="232"/>
      <c r="B139" s="232"/>
      <c r="C139" s="232"/>
      <c r="D139" s="232"/>
      <c r="E139" s="232"/>
      <c r="F139" s="232"/>
      <c r="G139" s="232"/>
      <c r="H139" s="232"/>
      <c r="I139" s="232"/>
      <c r="J139" s="232"/>
      <c r="K139" s="232"/>
      <c r="L139" s="232"/>
      <c r="M139" s="232"/>
      <c r="N139" s="232"/>
      <c r="O139" s="232"/>
      <c r="P139" s="232"/>
      <c r="Q139" s="232"/>
      <c r="R139" s="232"/>
      <c r="S139" s="232"/>
      <c r="T139" s="232"/>
      <c r="U139" s="232"/>
      <c r="V139" s="232"/>
      <c r="W139" s="232"/>
      <c r="X139" s="232"/>
      <c r="Y139" s="232"/>
      <c r="Z139" s="232"/>
    </row>
    <row r="140" spans="1:26" ht="15.75" customHeight="1">
      <c r="A140" s="232"/>
      <c r="B140" s="232"/>
      <c r="C140" s="232"/>
      <c r="D140" s="232"/>
      <c r="E140" s="232"/>
      <c r="F140" s="232"/>
      <c r="G140" s="232"/>
      <c r="H140" s="232"/>
      <c r="I140" s="232"/>
      <c r="J140" s="232"/>
      <c r="K140" s="232"/>
      <c r="L140" s="232"/>
      <c r="M140" s="232"/>
      <c r="N140" s="232"/>
      <c r="O140" s="232"/>
      <c r="P140" s="232"/>
      <c r="Q140" s="232"/>
      <c r="R140" s="232"/>
      <c r="S140" s="232"/>
      <c r="T140" s="232"/>
      <c r="U140" s="232"/>
      <c r="V140" s="232"/>
      <c r="W140" s="232"/>
      <c r="X140" s="232"/>
      <c r="Y140" s="232"/>
      <c r="Z140" s="232"/>
    </row>
    <row r="141" spans="1:26" ht="15.75" customHeight="1">
      <c r="A141" s="232"/>
      <c r="B141" s="232"/>
      <c r="C141" s="232"/>
      <c r="D141" s="232"/>
      <c r="E141" s="232"/>
      <c r="F141" s="232"/>
      <c r="G141" s="232"/>
      <c r="H141" s="232"/>
      <c r="I141" s="232"/>
      <c r="J141" s="232"/>
      <c r="K141" s="232"/>
      <c r="L141" s="232"/>
      <c r="M141" s="232"/>
      <c r="N141" s="232"/>
      <c r="O141" s="232"/>
      <c r="P141" s="232"/>
      <c r="Q141" s="232"/>
      <c r="R141" s="232"/>
      <c r="S141" s="232"/>
      <c r="T141" s="232"/>
      <c r="U141" s="232"/>
      <c r="V141" s="232"/>
      <c r="W141" s="232"/>
      <c r="X141" s="232"/>
      <c r="Y141" s="232"/>
      <c r="Z141" s="232"/>
    </row>
    <row r="142" spans="1:26" ht="15.75" customHeight="1">
      <c r="A142" s="232"/>
      <c r="B142" s="232"/>
      <c r="C142" s="232"/>
      <c r="D142" s="232"/>
      <c r="E142" s="232"/>
      <c r="F142" s="232"/>
      <c r="G142" s="232"/>
      <c r="H142" s="232"/>
      <c r="I142" s="232"/>
      <c r="J142" s="232"/>
      <c r="K142" s="232"/>
      <c r="L142" s="232"/>
      <c r="M142" s="232"/>
      <c r="N142" s="232"/>
      <c r="O142" s="232"/>
      <c r="P142" s="232"/>
      <c r="Q142" s="232"/>
      <c r="R142" s="232"/>
      <c r="S142" s="232"/>
      <c r="T142" s="232"/>
      <c r="U142" s="232"/>
      <c r="V142" s="232"/>
      <c r="W142" s="232"/>
      <c r="X142" s="232"/>
      <c r="Y142" s="232"/>
      <c r="Z142" s="232"/>
    </row>
    <row r="143" spans="1:26" ht="15.75" customHeight="1">
      <c r="A143" s="232"/>
      <c r="B143" s="232"/>
      <c r="C143" s="232"/>
      <c r="D143" s="232"/>
      <c r="E143" s="232"/>
      <c r="F143" s="232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2"/>
      <c r="X143" s="232"/>
      <c r="Y143" s="232"/>
      <c r="Z143" s="232"/>
    </row>
    <row r="144" spans="1:26" ht="15.75" customHeight="1">
      <c r="A144" s="232"/>
      <c r="B144" s="232"/>
      <c r="C144" s="232"/>
      <c r="D144" s="232"/>
      <c r="E144" s="232"/>
      <c r="F144" s="232"/>
      <c r="G144" s="232"/>
      <c r="H144" s="232"/>
      <c r="I144" s="232"/>
      <c r="J144" s="232"/>
      <c r="K144" s="232"/>
      <c r="L144" s="232"/>
      <c r="M144" s="232"/>
      <c r="N144" s="232"/>
      <c r="O144" s="232"/>
      <c r="P144" s="232"/>
      <c r="Q144" s="232"/>
      <c r="R144" s="232"/>
      <c r="S144" s="232"/>
      <c r="T144" s="232"/>
      <c r="U144" s="232"/>
      <c r="V144" s="232"/>
      <c r="W144" s="232"/>
      <c r="X144" s="232"/>
      <c r="Y144" s="232"/>
      <c r="Z144" s="232"/>
    </row>
    <row r="145" spans="1:26" ht="15.75" customHeight="1">
      <c r="A145" s="232"/>
      <c r="B145" s="232"/>
      <c r="C145" s="232"/>
      <c r="D145" s="232"/>
      <c r="E145" s="232"/>
      <c r="F145" s="232"/>
      <c r="G145" s="232"/>
      <c r="H145" s="232"/>
      <c r="I145" s="232"/>
      <c r="J145" s="232"/>
      <c r="K145" s="232"/>
      <c r="L145" s="232"/>
      <c r="M145" s="232"/>
      <c r="N145" s="232"/>
      <c r="O145" s="232"/>
      <c r="P145" s="232"/>
      <c r="Q145" s="232"/>
      <c r="R145" s="232"/>
      <c r="S145" s="232"/>
      <c r="T145" s="232"/>
      <c r="U145" s="232"/>
      <c r="V145" s="232"/>
      <c r="W145" s="232"/>
      <c r="X145" s="232"/>
      <c r="Y145" s="232"/>
      <c r="Z145" s="232"/>
    </row>
    <row r="146" spans="1:26" ht="15.75" customHeight="1">
      <c r="A146" s="232"/>
      <c r="B146" s="232"/>
      <c r="C146" s="232"/>
      <c r="D146" s="232"/>
      <c r="E146" s="232"/>
      <c r="F146" s="232"/>
      <c r="G146" s="232"/>
      <c r="H146" s="232"/>
      <c r="I146" s="232"/>
      <c r="J146" s="232"/>
      <c r="K146" s="232"/>
      <c r="L146" s="232"/>
      <c r="M146" s="232"/>
      <c r="N146" s="232"/>
      <c r="O146" s="232"/>
      <c r="P146" s="232"/>
      <c r="Q146" s="232"/>
      <c r="R146" s="232"/>
      <c r="S146" s="232"/>
      <c r="T146" s="232"/>
      <c r="U146" s="232"/>
      <c r="V146" s="232"/>
      <c r="W146" s="232"/>
      <c r="X146" s="232"/>
      <c r="Y146" s="232"/>
      <c r="Z146" s="232"/>
    </row>
    <row r="147" spans="1:26" ht="15.75" customHeight="1">
      <c r="A147" s="232"/>
      <c r="B147" s="232"/>
      <c r="C147" s="232"/>
      <c r="D147" s="232"/>
      <c r="E147" s="232"/>
      <c r="F147" s="232"/>
      <c r="G147" s="232"/>
      <c r="H147" s="232"/>
      <c r="I147" s="232"/>
      <c r="J147" s="232"/>
      <c r="K147" s="232"/>
      <c r="L147" s="232"/>
      <c r="M147" s="232"/>
      <c r="N147" s="232"/>
      <c r="O147" s="232"/>
      <c r="P147" s="232"/>
      <c r="Q147" s="232"/>
      <c r="R147" s="232"/>
      <c r="S147" s="232"/>
      <c r="T147" s="232"/>
      <c r="U147" s="232"/>
      <c r="V147" s="232"/>
      <c r="W147" s="232"/>
      <c r="X147" s="232"/>
      <c r="Y147" s="232"/>
      <c r="Z147" s="232"/>
    </row>
    <row r="148" spans="1:26" ht="15.75" customHeight="1">
      <c r="A148" s="232"/>
      <c r="B148" s="232"/>
      <c r="C148" s="232"/>
      <c r="D148" s="232"/>
      <c r="E148" s="232"/>
      <c r="F148" s="232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2"/>
      <c r="X148" s="232"/>
      <c r="Y148" s="232"/>
      <c r="Z148" s="232"/>
    </row>
    <row r="149" spans="1:26" ht="15.75" customHeight="1">
      <c r="A149" s="232"/>
      <c r="B149" s="232"/>
      <c r="C149" s="232"/>
      <c r="D149" s="232"/>
      <c r="E149" s="232"/>
      <c r="F149" s="232"/>
      <c r="G149" s="232"/>
      <c r="H149" s="232"/>
      <c r="I149" s="232"/>
      <c r="J149" s="232"/>
      <c r="K149" s="232"/>
      <c r="L149" s="232"/>
      <c r="M149" s="232"/>
      <c r="N149" s="232"/>
      <c r="O149" s="232"/>
      <c r="P149" s="232"/>
      <c r="Q149" s="232"/>
      <c r="R149" s="232"/>
      <c r="S149" s="232"/>
      <c r="T149" s="232"/>
      <c r="U149" s="232"/>
      <c r="V149" s="232"/>
      <c r="W149" s="232"/>
      <c r="X149" s="232"/>
      <c r="Y149" s="232"/>
      <c r="Z149" s="232"/>
    </row>
    <row r="150" spans="1:26" ht="15.75" customHeight="1">
      <c r="A150" s="232"/>
      <c r="B150" s="232"/>
      <c r="C150" s="232"/>
      <c r="D150" s="232"/>
      <c r="E150" s="232"/>
      <c r="F150" s="232"/>
      <c r="G150" s="232"/>
      <c r="H150" s="232"/>
      <c r="I150" s="232"/>
      <c r="J150" s="232"/>
      <c r="K150" s="232"/>
      <c r="L150" s="232"/>
      <c r="M150" s="232"/>
      <c r="N150" s="232"/>
      <c r="O150" s="232"/>
      <c r="P150" s="232"/>
      <c r="Q150" s="232"/>
      <c r="R150" s="232"/>
      <c r="S150" s="232"/>
      <c r="T150" s="232"/>
      <c r="U150" s="232"/>
      <c r="V150" s="232"/>
      <c r="W150" s="232"/>
      <c r="X150" s="232"/>
      <c r="Y150" s="232"/>
      <c r="Z150" s="232"/>
    </row>
    <row r="151" spans="1:26" ht="15.75" customHeight="1">
      <c r="A151" s="232"/>
      <c r="B151" s="232"/>
      <c r="C151" s="232"/>
      <c r="D151" s="232"/>
      <c r="E151" s="232"/>
      <c r="F151" s="232"/>
      <c r="G151" s="232"/>
      <c r="H151" s="232"/>
      <c r="I151" s="232"/>
      <c r="J151" s="232"/>
      <c r="K151" s="232"/>
      <c r="L151" s="232"/>
      <c r="M151" s="232"/>
      <c r="N151" s="232"/>
      <c r="O151" s="232"/>
      <c r="P151" s="232"/>
      <c r="Q151" s="232"/>
      <c r="R151" s="232"/>
      <c r="S151" s="232"/>
      <c r="T151" s="232"/>
      <c r="U151" s="232"/>
      <c r="V151" s="232"/>
      <c r="W151" s="232"/>
      <c r="X151" s="232"/>
      <c r="Y151" s="232"/>
      <c r="Z151" s="232"/>
    </row>
    <row r="152" spans="1:26" ht="15.75" customHeight="1">
      <c r="A152" s="232"/>
      <c r="B152" s="232"/>
      <c r="C152" s="232"/>
      <c r="D152" s="232"/>
      <c r="E152" s="232"/>
      <c r="F152" s="232"/>
      <c r="G152" s="232"/>
      <c r="H152" s="232"/>
      <c r="I152" s="232"/>
      <c r="J152" s="232"/>
      <c r="K152" s="232"/>
      <c r="L152" s="232"/>
      <c r="M152" s="232"/>
      <c r="N152" s="232"/>
      <c r="O152" s="232"/>
      <c r="P152" s="232"/>
      <c r="Q152" s="232"/>
      <c r="R152" s="232"/>
      <c r="S152" s="232"/>
      <c r="T152" s="232"/>
      <c r="U152" s="232"/>
      <c r="V152" s="232"/>
      <c r="W152" s="232"/>
      <c r="X152" s="232"/>
      <c r="Y152" s="232"/>
      <c r="Z152" s="232"/>
    </row>
    <row r="153" spans="1:26" ht="15.75" customHeight="1">
      <c r="A153" s="232"/>
      <c r="B153" s="232"/>
      <c r="C153" s="232"/>
      <c r="D153" s="232"/>
      <c r="E153" s="232"/>
      <c r="F153" s="232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2"/>
      <c r="X153" s="232"/>
      <c r="Y153" s="232"/>
      <c r="Z153" s="232"/>
    </row>
    <row r="154" spans="1:26" ht="15.75" customHeight="1">
      <c r="A154" s="232"/>
      <c r="B154" s="232"/>
      <c r="C154" s="232"/>
      <c r="D154" s="232"/>
      <c r="E154" s="232"/>
      <c r="F154" s="232"/>
      <c r="G154" s="232"/>
      <c r="H154" s="232"/>
      <c r="I154" s="232"/>
      <c r="J154" s="232"/>
      <c r="K154" s="232"/>
      <c r="L154" s="232"/>
      <c r="M154" s="232"/>
      <c r="N154" s="232"/>
      <c r="O154" s="232"/>
      <c r="P154" s="232"/>
      <c r="Q154" s="232"/>
      <c r="R154" s="232"/>
      <c r="S154" s="232"/>
      <c r="T154" s="232"/>
      <c r="U154" s="232"/>
      <c r="V154" s="232"/>
      <c r="W154" s="232"/>
      <c r="X154" s="232"/>
      <c r="Y154" s="232"/>
      <c r="Z154" s="232"/>
    </row>
    <row r="155" spans="1:26" ht="15.75" customHeight="1">
      <c r="A155" s="232"/>
      <c r="B155" s="232"/>
      <c r="C155" s="232"/>
      <c r="D155" s="232"/>
      <c r="E155" s="232"/>
      <c r="F155" s="232"/>
      <c r="G155" s="232"/>
      <c r="H155" s="232"/>
      <c r="I155" s="232"/>
      <c r="J155" s="232"/>
      <c r="K155" s="232"/>
      <c r="L155" s="232"/>
      <c r="M155" s="232"/>
      <c r="N155" s="232"/>
      <c r="O155" s="232"/>
      <c r="P155" s="232"/>
      <c r="Q155" s="232"/>
      <c r="R155" s="232"/>
      <c r="S155" s="232"/>
      <c r="T155" s="232"/>
      <c r="U155" s="232"/>
      <c r="V155" s="232"/>
      <c r="W155" s="232"/>
      <c r="X155" s="232"/>
      <c r="Y155" s="232"/>
      <c r="Z155" s="232"/>
    </row>
    <row r="156" spans="1:26" ht="15.75" customHeight="1">
      <c r="A156" s="232"/>
      <c r="B156" s="232"/>
      <c r="C156" s="232"/>
      <c r="D156" s="232"/>
      <c r="E156" s="232"/>
      <c r="F156" s="232"/>
      <c r="G156" s="232"/>
      <c r="H156" s="232"/>
      <c r="I156" s="232"/>
      <c r="J156" s="232"/>
      <c r="K156" s="232"/>
      <c r="L156" s="232"/>
      <c r="M156" s="232"/>
      <c r="N156" s="232"/>
      <c r="O156" s="232"/>
      <c r="P156" s="232"/>
      <c r="Q156" s="232"/>
      <c r="R156" s="232"/>
      <c r="S156" s="232"/>
      <c r="T156" s="232"/>
      <c r="U156" s="232"/>
      <c r="V156" s="232"/>
      <c r="W156" s="232"/>
      <c r="X156" s="232"/>
      <c r="Y156" s="232"/>
      <c r="Z156" s="232"/>
    </row>
    <row r="157" spans="1:26" ht="15.75" customHeight="1">
      <c r="A157" s="232"/>
      <c r="B157" s="232"/>
      <c r="C157" s="232"/>
      <c r="D157" s="232"/>
      <c r="E157" s="232"/>
      <c r="F157" s="232"/>
      <c r="G157" s="232"/>
      <c r="H157" s="232"/>
      <c r="I157" s="232"/>
      <c r="J157" s="232"/>
      <c r="K157" s="232"/>
      <c r="L157" s="232"/>
      <c r="M157" s="232"/>
      <c r="N157" s="232"/>
      <c r="O157" s="232"/>
      <c r="P157" s="232"/>
      <c r="Q157" s="232"/>
      <c r="R157" s="232"/>
      <c r="S157" s="232"/>
      <c r="T157" s="232"/>
      <c r="U157" s="232"/>
      <c r="V157" s="232"/>
      <c r="W157" s="232"/>
      <c r="X157" s="232"/>
      <c r="Y157" s="232"/>
      <c r="Z157" s="232"/>
    </row>
    <row r="158" spans="1:26" ht="15.75" customHeight="1">
      <c r="A158" s="232"/>
      <c r="B158" s="232"/>
      <c r="C158" s="232"/>
      <c r="D158" s="232"/>
      <c r="E158" s="232"/>
      <c r="F158" s="232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2"/>
      <c r="X158" s="232"/>
      <c r="Y158" s="232"/>
      <c r="Z158" s="232"/>
    </row>
    <row r="159" spans="1:26" ht="15.75" customHeight="1">
      <c r="A159" s="232"/>
      <c r="B159" s="232"/>
      <c r="C159" s="232"/>
      <c r="D159" s="232"/>
      <c r="E159" s="232"/>
      <c r="F159" s="232"/>
      <c r="G159" s="232"/>
      <c r="H159" s="232"/>
      <c r="I159" s="232"/>
      <c r="J159" s="232"/>
      <c r="K159" s="232"/>
      <c r="L159" s="232"/>
      <c r="M159" s="232"/>
      <c r="N159" s="232"/>
      <c r="O159" s="232"/>
      <c r="P159" s="232"/>
      <c r="Q159" s="232"/>
      <c r="R159" s="232"/>
      <c r="S159" s="232"/>
      <c r="T159" s="232"/>
      <c r="U159" s="232"/>
      <c r="V159" s="232"/>
      <c r="W159" s="232"/>
      <c r="X159" s="232"/>
      <c r="Y159" s="232"/>
      <c r="Z159" s="232"/>
    </row>
    <row r="160" spans="1:26" ht="15.75" customHeight="1">
      <c r="A160" s="232"/>
      <c r="B160" s="232"/>
      <c r="C160" s="232"/>
      <c r="D160" s="232"/>
      <c r="E160" s="232"/>
      <c r="F160" s="232"/>
      <c r="G160" s="232"/>
      <c r="H160" s="232"/>
      <c r="I160" s="232"/>
      <c r="J160" s="232"/>
      <c r="K160" s="232"/>
      <c r="L160" s="232"/>
      <c r="M160" s="232"/>
      <c r="N160" s="232"/>
      <c r="O160" s="232"/>
      <c r="P160" s="232"/>
      <c r="Q160" s="232"/>
      <c r="R160" s="232"/>
      <c r="S160" s="232"/>
      <c r="T160" s="232"/>
      <c r="U160" s="232"/>
      <c r="V160" s="232"/>
      <c r="W160" s="232"/>
      <c r="X160" s="232"/>
      <c r="Y160" s="232"/>
      <c r="Z160" s="232"/>
    </row>
    <row r="161" spans="1:26" ht="15.75" customHeight="1">
      <c r="A161" s="232"/>
      <c r="B161" s="232"/>
      <c r="C161" s="232"/>
      <c r="D161" s="232"/>
      <c r="E161" s="232"/>
      <c r="F161" s="232"/>
      <c r="G161" s="232"/>
      <c r="H161" s="232"/>
      <c r="I161" s="232"/>
      <c r="J161" s="232"/>
      <c r="K161" s="232"/>
      <c r="L161" s="232"/>
      <c r="M161" s="232"/>
      <c r="N161" s="232"/>
      <c r="O161" s="232"/>
      <c r="P161" s="232"/>
      <c r="Q161" s="232"/>
      <c r="R161" s="232"/>
      <c r="S161" s="232"/>
      <c r="T161" s="232"/>
      <c r="U161" s="232"/>
      <c r="V161" s="232"/>
      <c r="W161" s="232"/>
      <c r="X161" s="232"/>
      <c r="Y161" s="232"/>
      <c r="Z161" s="232"/>
    </row>
    <row r="162" spans="1:26" ht="15.75" customHeight="1">
      <c r="A162" s="232"/>
      <c r="B162" s="232"/>
      <c r="C162" s="232"/>
      <c r="D162" s="232"/>
      <c r="E162" s="232"/>
      <c r="F162" s="232"/>
      <c r="G162" s="232"/>
      <c r="H162" s="232"/>
      <c r="I162" s="232"/>
      <c r="J162" s="232"/>
      <c r="K162" s="232"/>
      <c r="L162" s="232"/>
      <c r="M162" s="232"/>
      <c r="N162" s="232"/>
      <c r="O162" s="232"/>
      <c r="P162" s="232"/>
      <c r="Q162" s="232"/>
      <c r="R162" s="232"/>
      <c r="S162" s="232"/>
      <c r="T162" s="232"/>
      <c r="U162" s="232"/>
      <c r="V162" s="232"/>
      <c r="W162" s="232"/>
      <c r="X162" s="232"/>
      <c r="Y162" s="232"/>
      <c r="Z162" s="232"/>
    </row>
    <row r="163" spans="1:26" ht="15.75" customHeight="1">
      <c r="A163" s="232"/>
      <c r="B163" s="232"/>
      <c r="C163" s="232"/>
      <c r="D163" s="232"/>
      <c r="E163" s="232"/>
      <c r="F163" s="232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2"/>
      <c r="X163" s="232"/>
      <c r="Y163" s="232"/>
      <c r="Z163" s="232"/>
    </row>
    <row r="164" spans="1:26" ht="15.75" customHeight="1">
      <c r="A164" s="232"/>
      <c r="B164" s="232"/>
      <c r="C164" s="232"/>
      <c r="D164" s="232"/>
      <c r="E164" s="232"/>
      <c r="F164" s="232"/>
      <c r="G164" s="232"/>
      <c r="H164" s="232"/>
      <c r="I164" s="232"/>
      <c r="J164" s="232"/>
      <c r="K164" s="232"/>
      <c r="L164" s="232"/>
      <c r="M164" s="232"/>
      <c r="N164" s="232"/>
      <c r="O164" s="232"/>
      <c r="P164" s="232"/>
      <c r="Q164" s="232"/>
      <c r="R164" s="232"/>
      <c r="S164" s="232"/>
      <c r="T164" s="232"/>
      <c r="U164" s="232"/>
      <c r="V164" s="232"/>
      <c r="W164" s="232"/>
      <c r="X164" s="232"/>
      <c r="Y164" s="232"/>
      <c r="Z164" s="232"/>
    </row>
    <row r="165" spans="1:26" ht="15.75" customHeight="1">
      <c r="A165" s="232"/>
      <c r="B165" s="232"/>
      <c r="C165" s="232"/>
      <c r="D165" s="232"/>
      <c r="E165" s="232"/>
      <c r="F165" s="232"/>
      <c r="G165" s="232"/>
      <c r="H165" s="232"/>
      <c r="I165" s="232"/>
      <c r="J165" s="232"/>
      <c r="K165" s="232"/>
      <c r="L165" s="232"/>
      <c r="M165" s="232"/>
      <c r="N165" s="232"/>
      <c r="O165" s="232"/>
      <c r="P165" s="232"/>
      <c r="Q165" s="232"/>
      <c r="R165" s="232"/>
      <c r="S165" s="232"/>
      <c r="T165" s="232"/>
      <c r="U165" s="232"/>
      <c r="V165" s="232"/>
      <c r="W165" s="232"/>
      <c r="X165" s="232"/>
      <c r="Y165" s="232"/>
      <c r="Z165" s="232"/>
    </row>
    <row r="166" spans="1:26" ht="15.75" customHeight="1">
      <c r="A166" s="232"/>
      <c r="B166" s="232"/>
      <c r="C166" s="232"/>
      <c r="D166" s="232"/>
      <c r="E166" s="232"/>
      <c r="F166" s="232"/>
      <c r="G166" s="232"/>
      <c r="H166" s="232"/>
      <c r="I166" s="232"/>
      <c r="J166" s="232"/>
      <c r="K166" s="232"/>
      <c r="L166" s="232"/>
      <c r="M166" s="232"/>
      <c r="N166" s="232"/>
      <c r="O166" s="232"/>
      <c r="P166" s="232"/>
      <c r="Q166" s="232"/>
      <c r="R166" s="232"/>
      <c r="S166" s="232"/>
      <c r="T166" s="232"/>
      <c r="U166" s="232"/>
      <c r="V166" s="232"/>
      <c r="W166" s="232"/>
      <c r="X166" s="232"/>
      <c r="Y166" s="232"/>
      <c r="Z166" s="232"/>
    </row>
    <row r="167" spans="1:26" ht="15.75" customHeight="1">
      <c r="A167" s="232"/>
      <c r="B167" s="232"/>
      <c r="C167" s="232"/>
      <c r="D167" s="232"/>
      <c r="E167" s="232"/>
      <c r="F167" s="232"/>
      <c r="G167" s="232"/>
      <c r="H167" s="232"/>
      <c r="I167" s="232"/>
      <c r="J167" s="232"/>
      <c r="K167" s="232"/>
      <c r="L167" s="232"/>
      <c r="M167" s="232"/>
      <c r="N167" s="232"/>
      <c r="O167" s="232"/>
      <c r="P167" s="232"/>
      <c r="Q167" s="232"/>
      <c r="R167" s="232"/>
      <c r="S167" s="232"/>
      <c r="T167" s="232"/>
      <c r="U167" s="232"/>
      <c r="V167" s="232"/>
      <c r="W167" s="232"/>
      <c r="X167" s="232"/>
      <c r="Y167" s="232"/>
      <c r="Z167" s="232"/>
    </row>
    <row r="168" spans="1:26" ht="15.75" customHeight="1">
      <c r="A168" s="232"/>
      <c r="B168" s="232"/>
      <c r="C168" s="232"/>
      <c r="D168" s="232"/>
      <c r="E168" s="232"/>
      <c r="F168" s="232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2"/>
      <c r="X168" s="232"/>
      <c r="Y168" s="232"/>
      <c r="Z168" s="232"/>
    </row>
    <row r="169" spans="1:26" ht="15.75" customHeight="1">
      <c r="A169" s="232"/>
      <c r="B169" s="232"/>
      <c r="C169" s="232"/>
      <c r="D169" s="232"/>
      <c r="E169" s="232"/>
      <c r="F169" s="232"/>
      <c r="G169" s="232"/>
      <c r="H169" s="232"/>
      <c r="I169" s="232"/>
      <c r="J169" s="232"/>
      <c r="K169" s="232"/>
      <c r="L169" s="232"/>
      <c r="M169" s="232"/>
      <c r="N169" s="232"/>
      <c r="O169" s="232"/>
      <c r="P169" s="232"/>
      <c r="Q169" s="232"/>
      <c r="R169" s="232"/>
      <c r="S169" s="232"/>
      <c r="T169" s="232"/>
      <c r="U169" s="232"/>
      <c r="V169" s="232"/>
      <c r="W169" s="232"/>
      <c r="X169" s="232"/>
      <c r="Y169" s="232"/>
      <c r="Z169" s="232"/>
    </row>
    <row r="170" spans="1:26" ht="15.75" customHeight="1">
      <c r="A170" s="232"/>
      <c r="B170" s="232"/>
      <c r="C170" s="232"/>
      <c r="D170" s="232"/>
      <c r="E170" s="232"/>
      <c r="F170" s="232"/>
      <c r="G170" s="232"/>
      <c r="H170" s="232"/>
      <c r="I170" s="232"/>
      <c r="J170" s="232"/>
      <c r="K170" s="232"/>
      <c r="L170" s="232"/>
      <c r="M170" s="232"/>
      <c r="N170" s="232"/>
      <c r="O170" s="232"/>
      <c r="P170" s="232"/>
      <c r="Q170" s="232"/>
      <c r="R170" s="232"/>
      <c r="S170" s="232"/>
      <c r="T170" s="232"/>
      <c r="U170" s="232"/>
      <c r="V170" s="232"/>
      <c r="W170" s="232"/>
      <c r="X170" s="232"/>
      <c r="Y170" s="232"/>
      <c r="Z170" s="232"/>
    </row>
    <row r="171" spans="1:26" ht="15.75" customHeight="1">
      <c r="A171" s="232"/>
      <c r="B171" s="232"/>
      <c r="C171" s="232"/>
      <c r="D171" s="232"/>
      <c r="E171" s="232"/>
      <c r="F171" s="232"/>
      <c r="G171" s="232"/>
      <c r="H171" s="232"/>
      <c r="I171" s="232"/>
      <c r="J171" s="232"/>
      <c r="K171" s="232"/>
      <c r="L171" s="232"/>
      <c r="M171" s="232"/>
      <c r="N171" s="232"/>
      <c r="O171" s="232"/>
      <c r="P171" s="232"/>
      <c r="Q171" s="232"/>
      <c r="R171" s="232"/>
      <c r="S171" s="232"/>
      <c r="T171" s="232"/>
      <c r="U171" s="232"/>
      <c r="V171" s="232"/>
      <c r="W171" s="232"/>
      <c r="X171" s="232"/>
      <c r="Y171" s="232"/>
      <c r="Z171" s="232"/>
    </row>
    <row r="172" spans="1:26" ht="15.75" customHeight="1">
      <c r="A172" s="232"/>
      <c r="B172" s="232"/>
      <c r="C172" s="232"/>
      <c r="D172" s="232"/>
      <c r="E172" s="232"/>
      <c r="F172" s="232"/>
      <c r="G172" s="232"/>
      <c r="H172" s="232"/>
      <c r="I172" s="232"/>
      <c r="J172" s="232"/>
      <c r="K172" s="232"/>
      <c r="L172" s="232"/>
      <c r="M172" s="232"/>
      <c r="N172" s="232"/>
      <c r="O172" s="232"/>
      <c r="P172" s="232"/>
      <c r="Q172" s="232"/>
      <c r="R172" s="232"/>
      <c r="S172" s="232"/>
      <c r="T172" s="232"/>
      <c r="U172" s="232"/>
      <c r="V172" s="232"/>
      <c r="W172" s="232"/>
      <c r="X172" s="232"/>
      <c r="Y172" s="232"/>
      <c r="Z172" s="232"/>
    </row>
    <row r="173" spans="1:26" ht="15.75" customHeight="1">
      <c r="A173" s="232"/>
      <c r="B173" s="232"/>
      <c r="C173" s="232"/>
      <c r="D173" s="232"/>
      <c r="E173" s="232"/>
      <c r="F173" s="232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2"/>
      <c r="X173" s="232"/>
      <c r="Y173" s="232"/>
      <c r="Z173" s="232"/>
    </row>
    <row r="174" spans="1:26" ht="15.75" customHeight="1">
      <c r="A174" s="232"/>
      <c r="B174" s="232"/>
      <c r="C174" s="232"/>
      <c r="D174" s="232"/>
      <c r="E174" s="232"/>
      <c r="F174" s="232"/>
      <c r="G174" s="232"/>
      <c r="H174" s="232"/>
      <c r="I174" s="232"/>
      <c r="J174" s="232"/>
      <c r="K174" s="232"/>
      <c r="L174" s="232"/>
      <c r="M174" s="232"/>
      <c r="N174" s="232"/>
      <c r="O174" s="232"/>
      <c r="P174" s="232"/>
      <c r="Q174" s="232"/>
      <c r="R174" s="232"/>
      <c r="S174" s="232"/>
      <c r="T174" s="232"/>
      <c r="U174" s="232"/>
      <c r="V174" s="232"/>
      <c r="W174" s="232"/>
      <c r="X174" s="232"/>
      <c r="Y174" s="232"/>
      <c r="Z174" s="232"/>
    </row>
    <row r="175" spans="1:26" ht="15.75" customHeight="1">
      <c r="A175" s="232"/>
      <c r="B175" s="232"/>
      <c r="C175" s="232"/>
      <c r="D175" s="232"/>
      <c r="E175" s="232"/>
      <c r="F175" s="232"/>
      <c r="G175" s="232"/>
      <c r="H175" s="232"/>
      <c r="I175" s="232"/>
      <c r="J175" s="232"/>
      <c r="K175" s="232"/>
      <c r="L175" s="232"/>
      <c r="M175" s="232"/>
      <c r="N175" s="232"/>
      <c r="O175" s="232"/>
      <c r="P175" s="232"/>
      <c r="Q175" s="232"/>
      <c r="R175" s="232"/>
      <c r="S175" s="232"/>
      <c r="T175" s="232"/>
      <c r="U175" s="232"/>
      <c r="V175" s="232"/>
      <c r="W175" s="232"/>
      <c r="X175" s="232"/>
      <c r="Y175" s="232"/>
      <c r="Z175" s="232"/>
    </row>
    <row r="176" spans="1:26" ht="15.75" customHeight="1">
      <c r="A176" s="232"/>
      <c r="B176" s="232"/>
      <c r="C176" s="232"/>
      <c r="D176" s="232"/>
      <c r="E176" s="232"/>
      <c r="F176" s="232"/>
      <c r="G176" s="232"/>
      <c r="H176" s="232"/>
      <c r="I176" s="232"/>
      <c r="J176" s="232"/>
      <c r="K176" s="232"/>
      <c r="L176" s="232"/>
      <c r="M176" s="232"/>
      <c r="N176" s="232"/>
      <c r="O176" s="232"/>
      <c r="P176" s="232"/>
      <c r="Q176" s="232"/>
      <c r="R176" s="232"/>
      <c r="S176" s="232"/>
      <c r="T176" s="232"/>
      <c r="U176" s="232"/>
      <c r="V176" s="232"/>
      <c r="W176" s="232"/>
      <c r="X176" s="232"/>
      <c r="Y176" s="232"/>
      <c r="Z176" s="232"/>
    </row>
    <row r="177" spans="1:26" ht="15.75" customHeight="1">
      <c r="A177" s="232"/>
      <c r="B177" s="232"/>
      <c r="C177" s="232"/>
      <c r="D177" s="232"/>
      <c r="E177" s="232"/>
      <c r="F177" s="232"/>
      <c r="G177" s="232"/>
      <c r="H177" s="232"/>
      <c r="I177" s="232"/>
      <c r="J177" s="232"/>
      <c r="K177" s="232"/>
      <c r="L177" s="232"/>
      <c r="M177" s="232"/>
      <c r="N177" s="232"/>
      <c r="O177" s="232"/>
      <c r="P177" s="232"/>
      <c r="Q177" s="232"/>
      <c r="R177" s="232"/>
      <c r="S177" s="232"/>
      <c r="T177" s="232"/>
      <c r="U177" s="232"/>
      <c r="V177" s="232"/>
      <c r="W177" s="232"/>
      <c r="X177" s="232"/>
      <c r="Y177" s="232"/>
      <c r="Z177" s="232"/>
    </row>
    <row r="178" spans="1:26" ht="15.75" customHeight="1">
      <c r="A178" s="232"/>
      <c r="B178" s="232"/>
      <c r="C178" s="232"/>
      <c r="D178" s="232"/>
      <c r="E178" s="232"/>
      <c r="F178" s="232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2"/>
      <c r="X178" s="232"/>
      <c r="Y178" s="232"/>
      <c r="Z178" s="232"/>
    </row>
    <row r="179" spans="1:26" ht="15.75" customHeight="1">
      <c r="A179" s="232"/>
      <c r="B179" s="232"/>
      <c r="C179" s="232"/>
      <c r="D179" s="232"/>
      <c r="E179" s="232"/>
      <c r="F179" s="232"/>
      <c r="G179" s="232"/>
      <c r="H179" s="232"/>
      <c r="I179" s="232"/>
      <c r="J179" s="232"/>
      <c r="K179" s="232"/>
      <c r="L179" s="232"/>
      <c r="M179" s="232"/>
      <c r="N179" s="232"/>
      <c r="O179" s="232"/>
      <c r="P179" s="232"/>
      <c r="Q179" s="232"/>
      <c r="R179" s="232"/>
      <c r="S179" s="232"/>
      <c r="T179" s="232"/>
      <c r="U179" s="232"/>
      <c r="V179" s="232"/>
      <c r="W179" s="232"/>
      <c r="X179" s="232"/>
      <c r="Y179" s="232"/>
      <c r="Z179" s="232"/>
    </row>
    <row r="180" spans="1:26" ht="15.75" customHeight="1">
      <c r="A180" s="232"/>
      <c r="B180" s="232"/>
      <c r="C180" s="232"/>
      <c r="D180" s="232"/>
      <c r="E180" s="232"/>
      <c r="F180" s="232"/>
      <c r="G180" s="232"/>
      <c r="H180" s="232"/>
      <c r="I180" s="232"/>
      <c r="J180" s="232"/>
      <c r="K180" s="232"/>
      <c r="L180" s="232"/>
      <c r="M180" s="232"/>
      <c r="N180" s="232"/>
      <c r="O180" s="232"/>
      <c r="P180" s="232"/>
      <c r="Q180" s="232"/>
      <c r="R180" s="232"/>
      <c r="S180" s="232"/>
      <c r="T180" s="232"/>
      <c r="U180" s="232"/>
      <c r="V180" s="232"/>
      <c r="W180" s="232"/>
      <c r="X180" s="232"/>
      <c r="Y180" s="232"/>
      <c r="Z180" s="232"/>
    </row>
    <row r="181" spans="1:26" ht="15.75" customHeight="1">
      <c r="A181" s="232"/>
      <c r="B181" s="232"/>
      <c r="C181" s="232"/>
      <c r="D181" s="232"/>
      <c r="E181" s="232"/>
      <c r="F181" s="232"/>
      <c r="G181" s="232"/>
      <c r="H181" s="232"/>
      <c r="I181" s="232"/>
      <c r="J181" s="232"/>
      <c r="K181" s="232"/>
      <c r="L181" s="232"/>
      <c r="M181" s="232"/>
      <c r="N181" s="232"/>
      <c r="O181" s="232"/>
      <c r="P181" s="232"/>
      <c r="Q181" s="232"/>
      <c r="R181" s="232"/>
      <c r="S181" s="232"/>
      <c r="T181" s="232"/>
      <c r="U181" s="232"/>
      <c r="V181" s="232"/>
      <c r="W181" s="232"/>
      <c r="X181" s="232"/>
      <c r="Y181" s="232"/>
      <c r="Z181" s="232"/>
    </row>
    <row r="182" spans="1:26" ht="15.75" customHeight="1">
      <c r="A182" s="232"/>
      <c r="B182" s="232"/>
      <c r="C182" s="232"/>
      <c r="D182" s="232"/>
      <c r="E182" s="232"/>
      <c r="F182" s="232"/>
      <c r="G182" s="232"/>
      <c r="H182" s="232"/>
      <c r="I182" s="232"/>
      <c r="J182" s="232"/>
      <c r="K182" s="232"/>
      <c r="L182" s="232"/>
      <c r="M182" s="232"/>
      <c r="N182" s="232"/>
      <c r="O182" s="232"/>
      <c r="P182" s="232"/>
      <c r="Q182" s="232"/>
      <c r="R182" s="232"/>
      <c r="S182" s="232"/>
      <c r="T182" s="232"/>
      <c r="U182" s="232"/>
      <c r="V182" s="232"/>
      <c r="W182" s="232"/>
      <c r="X182" s="232"/>
      <c r="Y182" s="232"/>
      <c r="Z182" s="232"/>
    </row>
    <row r="183" spans="1:26" ht="15.75" customHeight="1">
      <c r="A183" s="232"/>
      <c r="B183" s="232"/>
      <c r="C183" s="232"/>
      <c r="D183" s="232"/>
      <c r="E183" s="232"/>
      <c r="F183" s="232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2"/>
      <c r="X183" s="232"/>
      <c r="Y183" s="232"/>
      <c r="Z183" s="232"/>
    </row>
    <row r="184" spans="1:26" ht="15.75" customHeight="1">
      <c r="A184" s="232"/>
      <c r="B184" s="232"/>
      <c r="C184" s="232"/>
      <c r="D184" s="232"/>
      <c r="E184" s="232"/>
      <c r="F184" s="232"/>
      <c r="G184" s="232"/>
      <c r="H184" s="232"/>
      <c r="I184" s="232"/>
      <c r="J184" s="232"/>
      <c r="K184" s="232"/>
      <c r="L184" s="232"/>
      <c r="M184" s="232"/>
      <c r="N184" s="232"/>
      <c r="O184" s="232"/>
      <c r="P184" s="232"/>
      <c r="Q184" s="232"/>
      <c r="R184" s="232"/>
      <c r="S184" s="232"/>
      <c r="T184" s="232"/>
      <c r="U184" s="232"/>
      <c r="V184" s="232"/>
      <c r="W184" s="232"/>
      <c r="X184" s="232"/>
      <c r="Y184" s="232"/>
      <c r="Z184" s="232"/>
    </row>
    <row r="185" spans="1:26" ht="15.75" customHeight="1">
      <c r="A185" s="232"/>
      <c r="B185" s="232"/>
      <c r="C185" s="232"/>
      <c r="D185" s="232"/>
      <c r="E185" s="232"/>
      <c r="F185" s="232"/>
      <c r="G185" s="232"/>
      <c r="H185" s="232"/>
      <c r="I185" s="232"/>
      <c r="J185" s="232"/>
      <c r="K185" s="232"/>
      <c r="L185" s="232"/>
      <c r="M185" s="232"/>
      <c r="N185" s="232"/>
      <c r="O185" s="232"/>
      <c r="P185" s="232"/>
      <c r="Q185" s="232"/>
      <c r="R185" s="232"/>
      <c r="S185" s="232"/>
      <c r="T185" s="232"/>
      <c r="U185" s="232"/>
      <c r="V185" s="232"/>
      <c r="W185" s="232"/>
      <c r="X185" s="232"/>
      <c r="Y185" s="232"/>
      <c r="Z185" s="232"/>
    </row>
    <row r="186" spans="1:26" ht="15.75" customHeight="1">
      <c r="A186" s="232"/>
      <c r="B186" s="232"/>
      <c r="C186" s="232"/>
      <c r="D186" s="232"/>
      <c r="E186" s="232"/>
      <c r="F186" s="232"/>
      <c r="G186" s="232"/>
      <c r="H186" s="232"/>
      <c r="I186" s="232"/>
      <c r="J186" s="232"/>
      <c r="K186" s="232"/>
      <c r="L186" s="232"/>
      <c r="M186" s="232"/>
      <c r="N186" s="232"/>
      <c r="O186" s="232"/>
      <c r="P186" s="232"/>
      <c r="Q186" s="232"/>
      <c r="R186" s="232"/>
      <c r="S186" s="232"/>
      <c r="T186" s="232"/>
      <c r="U186" s="232"/>
      <c r="V186" s="232"/>
      <c r="W186" s="232"/>
      <c r="X186" s="232"/>
      <c r="Y186" s="232"/>
      <c r="Z186" s="232"/>
    </row>
    <row r="187" spans="1:26" ht="15.75" customHeight="1">
      <c r="A187" s="232"/>
      <c r="B187" s="232"/>
      <c r="C187" s="232"/>
      <c r="D187" s="232"/>
      <c r="E187" s="232"/>
      <c r="F187" s="232"/>
      <c r="G187" s="232"/>
      <c r="H187" s="232"/>
      <c r="I187" s="232"/>
      <c r="J187" s="232"/>
      <c r="K187" s="232"/>
      <c r="L187" s="232"/>
      <c r="M187" s="232"/>
      <c r="N187" s="232"/>
      <c r="O187" s="232"/>
      <c r="P187" s="232"/>
      <c r="Q187" s="232"/>
      <c r="R187" s="232"/>
      <c r="S187" s="232"/>
      <c r="T187" s="232"/>
      <c r="U187" s="232"/>
      <c r="V187" s="232"/>
      <c r="W187" s="232"/>
      <c r="X187" s="232"/>
      <c r="Y187" s="232"/>
      <c r="Z187" s="232"/>
    </row>
    <row r="188" spans="1:26" ht="15.75" customHeight="1">
      <c r="A188" s="232"/>
      <c r="B188" s="232"/>
      <c r="C188" s="232"/>
      <c r="D188" s="232"/>
      <c r="E188" s="232"/>
      <c r="F188" s="232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2"/>
      <c r="X188" s="232"/>
      <c r="Y188" s="232"/>
      <c r="Z188" s="232"/>
    </row>
    <row r="189" spans="1:26" ht="15.75" customHeight="1">
      <c r="A189" s="232"/>
      <c r="B189" s="232"/>
      <c r="C189" s="232"/>
      <c r="D189" s="232"/>
      <c r="E189" s="232"/>
      <c r="F189" s="232"/>
      <c r="G189" s="232"/>
      <c r="H189" s="232"/>
      <c r="I189" s="232"/>
      <c r="J189" s="232"/>
      <c r="K189" s="232"/>
      <c r="L189" s="232"/>
      <c r="M189" s="232"/>
      <c r="N189" s="232"/>
      <c r="O189" s="232"/>
      <c r="P189" s="232"/>
      <c r="Q189" s="232"/>
      <c r="R189" s="232"/>
      <c r="S189" s="232"/>
      <c r="T189" s="232"/>
      <c r="U189" s="232"/>
      <c r="V189" s="232"/>
      <c r="W189" s="232"/>
      <c r="X189" s="232"/>
      <c r="Y189" s="232"/>
      <c r="Z189" s="232"/>
    </row>
    <row r="190" spans="1:26" ht="15.75" customHeight="1">
      <c r="A190" s="232"/>
      <c r="B190" s="232"/>
      <c r="C190" s="232"/>
      <c r="D190" s="232"/>
      <c r="E190" s="232"/>
      <c r="F190" s="232"/>
      <c r="G190" s="232"/>
      <c r="H190" s="232"/>
      <c r="I190" s="232"/>
      <c r="J190" s="232"/>
      <c r="K190" s="232"/>
      <c r="L190" s="232"/>
      <c r="M190" s="232"/>
      <c r="N190" s="232"/>
      <c r="O190" s="232"/>
      <c r="P190" s="232"/>
      <c r="Q190" s="232"/>
      <c r="R190" s="232"/>
      <c r="S190" s="232"/>
      <c r="T190" s="232"/>
      <c r="U190" s="232"/>
      <c r="V190" s="232"/>
      <c r="W190" s="232"/>
      <c r="X190" s="232"/>
      <c r="Y190" s="232"/>
      <c r="Z190" s="232"/>
    </row>
    <row r="191" spans="1:26" ht="15.75" customHeight="1">
      <c r="A191" s="232"/>
      <c r="B191" s="232"/>
      <c r="C191" s="232"/>
      <c r="D191" s="232"/>
      <c r="E191" s="232"/>
      <c r="F191" s="232"/>
      <c r="G191" s="232"/>
      <c r="H191" s="232"/>
      <c r="I191" s="232"/>
      <c r="J191" s="232"/>
      <c r="K191" s="232"/>
      <c r="L191" s="232"/>
      <c r="M191" s="232"/>
      <c r="N191" s="232"/>
      <c r="O191" s="232"/>
      <c r="P191" s="232"/>
      <c r="Q191" s="232"/>
      <c r="R191" s="232"/>
      <c r="S191" s="232"/>
      <c r="T191" s="232"/>
      <c r="U191" s="232"/>
      <c r="V191" s="232"/>
      <c r="W191" s="232"/>
      <c r="X191" s="232"/>
      <c r="Y191" s="232"/>
      <c r="Z191" s="232"/>
    </row>
    <row r="192" spans="1:26" ht="15.75" customHeight="1">
      <c r="A192" s="232"/>
      <c r="B192" s="232"/>
      <c r="C192" s="232"/>
      <c r="D192" s="232"/>
      <c r="E192" s="232"/>
      <c r="F192" s="232"/>
      <c r="G192" s="232"/>
      <c r="H192" s="232"/>
      <c r="I192" s="232"/>
      <c r="J192" s="232"/>
      <c r="K192" s="232"/>
      <c r="L192" s="232"/>
      <c r="M192" s="232"/>
      <c r="N192" s="232"/>
      <c r="O192" s="232"/>
      <c r="P192" s="232"/>
      <c r="Q192" s="232"/>
      <c r="R192" s="232"/>
      <c r="S192" s="232"/>
      <c r="T192" s="232"/>
      <c r="U192" s="232"/>
      <c r="V192" s="232"/>
      <c r="W192" s="232"/>
      <c r="X192" s="232"/>
      <c r="Y192" s="232"/>
      <c r="Z192" s="232"/>
    </row>
    <row r="193" spans="1:26" ht="15.75" customHeight="1">
      <c r="A193" s="232"/>
      <c r="B193" s="232"/>
      <c r="C193" s="232"/>
      <c r="D193" s="232"/>
      <c r="E193" s="232"/>
      <c r="F193" s="232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2"/>
      <c r="X193" s="232"/>
      <c r="Y193" s="232"/>
      <c r="Z193" s="232"/>
    </row>
    <row r="194" spans="1:26" ht="15.75" customHeight="1">
      <c r="A194" s="232"/>
      <c r="B194" s="232"/>
      <c r="C194" s="232"/>
      <c r="D194" s="232"/>
      <c r="E194" s="232"/>
      <c r="F194" s="232"/>
      <c r="G194" s="232"/>
      <c r="H194" s="232"/>
      <c r="I194" s="232"/>
      <c r="J194" s="232"/>
      <c r="K194" s="232"/>
      <c r="L194" s="232"/>
      <c r="M194" s="232"/>
      <c r="N194" s="232"/>
      <c r="O194" s="232"/>
      <c r="P194" s="232"/>
      <c r="Q194" s="232"/>
      <c r="R194" s="232"/>
      <c r="S194" s="232"/>
      <c r="T194" s="232"/>
      <c r="U194" s="232"/>
      <c r="V194" s="232"/>
      <c r="W194" s="232"/>
      <c r="X194" s="232"/>
      <c r="Y194" s="232"/>
      <c r="Z194" s="232"/>
    </row>
    <row r="195" spans="1:26" ht="15.75" customHeight="1">
      <c r="A195" s="232"/>
      <c r="B195" s="232"/>
      <c r="C195" s="232"/>
      <c r="D195" s="232"/>
      <c r="E195" s="232"/>
      <c r="F195" s="232"/>
      <c r="G195" s="232"/>
      <c r="H195" s="232"/>
      <c r="I195" s="232"/>
      <c r="J195" s="232"/>
      <c r="K195" s="232"/>
      <c r="L195" s="232"/>
      <c r="M195" s="232"/>
      <c r="N195" s="232"/>
      <c r="O195" s="232"/>
      <c r="P195" s="232"/>
      <c r="Q195" s="232"/>
      <c r="R195" s="232"/>
      <c r="S195" s="232"/>
      <c r="T195" s="232"/>
      <c r="U195" s="232"/>
      <c r="V195" s="232"/>
      <c r="W195" s="232"/>
      <c r="X195" s="232"/>
      <c r="Y195" s="232"/>
      <c r="Z195" s="232"/>
    </row>
    <row r="196" spans="1:26" ht="15.75" customHeight="1">
      <c r="A196" s="232"/>
      <c r="B196" s="232"/>
      <c r="C196" s="232"/>
      <c r="D196" s="232"/>
      <c r="E196" s="232"/>
      <c r="F196" s="232"/>
      <c r="G196" s="232"/>
      <c r="H196" s="232"/>
      <c r="I196" s="232"/>
      <c r="J196" s="232"/>
      <c r="K196" s="232"/>
      <c r="L196" s="232"/>
      <c r="M196" s="232"/>
      <c r="N196" s="232"/>
      <c r="O196" s="232"/>
      <c r="P196" s="232"/>
      <c r="Q196" s="232"/>
      <c r="R196" s="232"/>
      <c r="S196" s="232"/>
      <c r="T196" s="232"/>
      <c r="U196" s="232"/>
      <c r="V196" s="232"/>
      <c r="W196" s="232"/>
      <c r="X196" s="232"/>
      <c r="Y196" s="232"/>
      <c r="Z196" s="232"/>
    </row>
    <row r="197" spans="1:26" ht="15.75" customHeight="1">
      <c r="A197" s="232"/>
      <c r="B197" s="232"/>
      <c r="C197" s="232"/>
      <c r="D197" s="232"/>
      <c r="E197" s="232"/>
      <c r="F197" s="232"/>
      <c r="G197" s="232"/>
      <c r="H197" s="232"/>
      <c r="I197" s="232"/>
      <c r="J197" s="232"/>
      <c r="K197" s="232"/>
      <c r="L197" s="232"/>
      <c r="M197" s="232"/>
      <c r="N197" s="232"/>
      <c r="O197" s="232"/>
      <c r="P197" s="232"/>
      <c r="Q197" s="232"/>
      <c r="R197" s="232"/>
      <c r="S197" s="232"/>
      <c r="T197" s="232"/>
      <c r="U197" s="232"/>
      <c r="V197" s="232"/>
      <c r="W197" s="232"/>
      <c r="X197" s="232"/>
      <c r="Y197" s="232"/>
      <c r="Z197" s="232"/>
    </row>
    <row r="198" spans="1:26" ht="15.75" customHeight="1">
      <c r="A198" s="232"/>
      <c r="B198" s="232"/>
      <c r="C198" s="232"/>
      <c r="D198" s="232"/>
      <c r="E198" s="232"/>
      <c r="F198" s="232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2"/>
      <c r="X198" s="232"/>
      <c r="Y198" s="232"/>
      <c r="Z198" s="232"/>
    </row>
    <row r="199" spans="1:26" ht="15.75" customHeight="1">
      <c r="A199" s="232"/>
      <c r="B199" s="232"/>
      <c r="C199" s="232"/>
      <c r="D199" s="232"/>
      <c r="E199" s="232"/>
      <c r="F199" s="232"/>
      <c r="G199" s="232"/>
      <c r="H199" s="232"/>
      <c r="I199" s="232"/>
      <c r="J199" s="232"/>
      <c r="K199" s="232"/>
      <c r="L199" s="232"/>
      <c r="M199" s="232"/>
      <c r="N199" s="232"/>
      <c r="O199" s="232"/>
      <c r="P199" s="232"/>
      <c r="Q199" s="232"/>
      <c r="R199" s="232"/>
      <c r="S199" s="232"/>
      <c r="T199" s="232"/>
      <c r="U199" s="232"/>
      <c r="V199" s="232"/>
      <c r="W199" s="232"/>
      <c r="X199" s="232"/>
      <c r="Y199" s="232"/>
      <c r="Z199" s="232"/>
    </row>
    <row r="200" spans="1:26" ht="15.75" customHeight="1">
      <c r="A200" s="232"/>
      <c r="B200" s="232"/>
      <c r="C200" s="232"/>
      <c r="D200" s="232"/>
      <c r="E200" s="232"/>
      <c r="F200" s="232"/>
      <c r="G200" s="232"/>
      <c r="H200" s="232"/>
      <c r="I200" s="232"/>
      <c r="J200" s="232"/>
      <c r="K200" s="232"/>
      <c r="L200" s="232"/>
      <c r="M200" s="232"/>
      <c r="N200" s="232"/>
      <c r="O200" s="232"/>
      <c r="P200" s="232"/>
      <c r="Q200" s="232"/>
      <c r="R200" s="232"/>
      <c r="S200" s="232"/>
      <c r="T200" s="232"/>
      <c r="U200" s="232"/>
      <c r="V200" s="232"/>
      <c r="W200" s="232"/>
      <c r="X200" s="232"/>
      <c r="Y200" s="232"/>
      <c r="Z200" s="232"/>
    </row>
    <row r="201" spans="1:26" ht="15.75" customHeight="1">
      <c r="A201" s="232"/>
      <c r="B201" s="232"/>
      <c r="C201" s="232"/>
      <c r="D201" s="232"/>
      <c r="E201" s="232"/>
      <c r="F201" s="232"/>
      <c r="G201" s="232"/>
      <c r="H201" s="232"/>
      <c r="I201" s="232"/>
      <c r="J201" s="232"/>
      <c r="K201" s="232"/>
      <c r="L201" s="232"/>
      <c r="M201" s="232"/>
      <c r="N201" s="232"/>
      <c r="O201" s="232"/>
      <c r="P201" s="232"/>
      <c r="Q201" s="232"/>
      <c r="R201" s="232"/>
      <c r="S201" s="232"/>
      <c r="T201" s="232"/>
      <c r="U201" s="232"/>
      <c r="V201" s="232"/>
      <c r="W201" s="232"/>
      <c r="X201" s="232"/>
      <c r="Y201" s="232"/>
      <c r="Z201" s="232"/>
    </row>
    <row r="202" spans="1:26" ht="15.75" customHeight="1">
      <c r="A202" s="232"/>
      <c r="B202" s="232"/>
      <c r="C202" s="232"/>
      <c r="D202" s="232"/>
      <c r="E202" s="232"/>
      <c r="F202" s="232"/>
      <c r="G202" s="232"/>
      <c r="H202" s="232"/>
      <c r="I202" s="232"/>
      <c r="J202" s="232"/>
      <c r="K202" s="232"/>
      <c r="L202" s="232"/>
      <c r="M202" s="232"/>
      <c r="N202" s="232"/>
      <c r="O202" s="232"/>
      <c r="P202" s="232"/>
      <c r="Q202" s="232"/>
      <c r="R202" s="232"/>
      <c r="S202" s="232"/>
      <c r="T202" s="232"/>
      <c r="U202" s="232"/>
      <c r="V202" s="232"/>
      <c r="W202" s="232"/>
      <c r="X202" s="232"/>
      <c r="Y202" s="232"/>
      <c r="Z202" s="232"/>
    </row>
    <row r="203" spans="1:26" ht="15.75" customHeight="1">
      <c r="A203" s="232"/>
      <c r="B203" s="232"/>
      <c r="C203" s="232"/>
      <c r="D203" s="232"/>
      <c r="E203" s="232"/>
      <c r="F203" s="232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2"/>
      <c r="X203" s="232"/>
      <c r="Y203" s="232"/>
      <c r="Z203" s="232"/>
    </row>
    <row r="204" spans="1:26" ht="15.75" customHeight="1">
      <c r="A204" s="232"/>
      <c r="B204" s="232"/>
      <c r="C204" s="232"/>
      <c r="D204" s="232"/>
      <c r="E204" s="232"/>
      <c r="F204" s="232"/>
      <c r="G204" s="232"/>
      <c r="H204" s="232"/>
      <c r="I204" s="232"/>
      <c r="J204" s="232"/>
      <c r="K204" s="232"/>
      <c r="L204" s="232"/>
      <c r="M204" s="232"/>
      <c r="N204" s="232"/>
      <c r="O204" s="232"/>
      <c r="P204" s="232"/>
      <c r="Q204" s="232"/>
      <c r="R204" s="232"/>
      <c r="S204" s="232"/>
      <c r="T204" s="232"/>
      <c r="U204" s="232"/>
      <c r="V204" s="232"/>
      <c r="W204" s="232"/>
      <c r="X204" s="232"/>
      <c r="Y204" s="232"/>
      <c r="Z204" s="232"/>
    </row>
    <row r="205" spans="1:26" ht="15.75" customHeight="1">
      <c r="A205" s="232"/>
      <c r="B205" s="232"/>
      <c r="C205" s="232"/>
      <c r="D205" s="232"/>
      <c r="E205" s="232"/>
      <c r="F205" s="232"/>
      <c r="G205" s="232"/>
      <c r="H205" s="232"/>
      <c r="I205" s="232"/>
      <c r="J205" s="232"/>
      <c r="K205" s="232"/>
      <c r="L205" s="232"/>
      <c r="M205" s="232"/>
      <c r="N205" s="232"/>
      <c r="O205" s="232"/>
      <c r="P205" s="232"/>
      <c r="Q205" s="232"/>
      <c r="R205" s="232"/>
      <c r="S205" s="232"/>
      <c r="T205" s="232"/>
      <c r="U205" s="232"/>
      <c r="V205" s="232"/>
      <c r="W205" s="232"/>
      <c r="X205" s="232"/>
      <c r="Y205" s="232"/>
      <c r="Z205" s="232"/>
    </row>
    <row r="206" spans="1:26" ht="15.75" customHeight="1">
      <c r="A206" s="232"/>
      <c r="B206" s="232"/>
      <c r="C206" s="232"/>
      <c r="D206" s="232"/>
      <c r="E206" s="232"/>
      <c r="F206" s="232"/>
      <c r="G206" s="232"/>
      <c r="H206" s="232"/>
      <c r="I206" s="232"/>
      <c r="J206" s="232"/>
      <c r="K206" s="232"/>
      <c r="L206" s="232"/>
      <c r="M206" s="232"/>
      <c r="N206" s="232"/>
      <c r="O206" s="232"/>
      <c r="P206" s="232"/>
      <c r="Q206" s="232"/>
      <c r="R206" s="232"/>
      <c r="S206" s="232"/>
      <c r="T206" s="232"/>
      <c r="U206" s="232"/>
      <c r="V206" s="232"/>
      <c r="W206" s="232"/>
      <c r="X206" s="232"/>
      <c r="Y206" s="232"/>
      <c r="Z206" s="232"/>
    </row>
    <row r="207" spans="1:26" ht="15.75" customHeight="1">
      <c r="A207" s="232"/>
      <c r="B207" s="232"/>
      <c r="C207" s="232"/>
      <c r="D207" s="232"/>
      <c r="E207" s="232"/>
      <c r="F207" s="232"/>
      <c r="G207" s="232"/>
      <c r="H207" s="232"/>
      <c r="I207" s="232"/>
      <c r="J207" s="232"/>
      <c r="K207" s="232"/>
      <c r="L207" s="232"/>
      <c r="M207" s="232"/>
      <c r="N207" s="232"/>
      <c r="O207" s="232"/>
      <c r="P207" s="232"/>
      <c r="Q207" s="232"/>
      <c r="R207" s="232"/>
      <c r="S207" s="232"/>
      <c r="T207" s="232"/>
      <c r="U207" s="232"/>
      <c r="V207" s="232"/>
      <c r="W207" s="232"/>
      <c r="X207" s="232"/>
      <c r="Y207" s="232"/>
      <c r="Z207" s="232"/>
    </row>
    <row r="208" spans="1:26" ht="15.75" customHeight="1">
      <c r="A208" s="232"/>
      <c r="B208" s="232"/>
      <c r="C208" s="232"/>
      <c r="D208" s="232"/>
      <c r="E208" s="232"/>
      <c r="F208" s="232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2"/>
      <c r="X208" s="232"/>
      <c r="Y208" s="232"/>
      <c r="Z208" s="232"/>
    </row>
    <row r="209" spans="1:26" ht="15.75" customHeight="1">
      <c r="A209" s="232"/>
      <c r="B209" s="232"/>
      <c r="C209" s="232"/>
      <c r="D209" s="232"/>
      <c r="E209" s="232"/>
      <c r="F209" s="232"/>
      <c r="G209" s="232"/>
      <c r="H209" s="232"/>
      <c r="I209" s="232"/>
      <c r="J209" s="232"/>
      <c r="K209" s="232"/>
      <c r="L209" s="232"/>
      <c r="M209" s="232"/>
      <c r="N209" s="232"/>
      <c r="O209" s="232"/>
      <c r="P209" s="232"/>
      <c r="Q209" s="232"/>
      <c r="R209" s="232"/>
      <c r="S209" s="232"/>
      <c r="T209" s="232"/>
      <c r="U209" s="232"/>
      <c r="V209" s="232"/>
      <c r="W209" s="232"/>
      <c r="X209" s="232"/>
      <c r="Y209" s="232"/>
      <c r="Z209" s="232"/>
    </row>
    <row r="210" spans="1:26" ht="15.75" customHeight="1">
      <c r="A210" s="232"/>
      <c r="B210" s="232"/>
      <c r="C210" s="232"/>
      <c r="D210" s="232"/>
      <c r="E210" s="232"/>
      <c r="F210" s="232"/>
      <c r="G210" s="232"/>
      <c r="H210" s="232"/>
      <c r="I210" s="232"/>
      <c r="J210" s="232"/>
      <c r="K210" s="232"/>
      <c r="L210" s="232"/>
      <c r="M210" s="232"/>
      <c r="N210" s="232"/>
      <c r="O210" s="232"/>
      <c r="P210" s="232"/>
      <c r="Q210" s="232"/>
      <c r="R210" s="232"/>
      <c r="S210" s="232"/>
      <c r="T210" s="232"/>
      <c r="U210" s="232"/>
      <c r="V210" s="232"/>
      <c r="W210" s="232"/>
      <c r="X210" s="232"/>
      <c r="Y210" s="232"/>
      <c r="Z210" s="232"/>
    </row>
    <row r="211" spans="1:26" ht="15.75" customHeight="1">
      <c r="A211" s="232"/>
      <c r="B211" s="232"/>
      <c r="C211" s="232"/>
      <c r="D211" s="232"/>
      <c r="E211" s="232"/>
      <c r="F211" s="232"/>
      <c r="G211" s="232"/>
      <c r="H211" s="232"/>
      <c r="I211" s="232"/>
      <c r="J211" s="232"/>
      <c r="K211" s="232"/>
      <c r="L211" s="232"/>
      <c r="M211" s="232"/>
      <c r="N211" s="232"/>
      <c r="O211" s="232"/>
      <c r="P211" s="232"/>
      <c r="Q211" s="232"/>
      <c r="R211" s="232"/>
      <c r="S211" s="232"/>
      <c r="T211" s="232"/>
      <c r="U211" s="232"/>
      <c r="V211" s="232"/>
      <c r="W211" s="232"/>
      <c r="X211" s="232"/>
      <c r="Y211" s="232"/>
      <c r="Z211" s="232"/>
    </row>
    <row r="212" spans="1:26" ht="15.75" customHeight="1">
      <c r="A212" s="232"/>
      <c r="B212" s="232"/>
      <c r="C212" s="232"/>
      <c r="D212" s="232"/>
      <c r="E212" s="232"/>
      <c r="F212" s="232"/>
      <c r="G212" s="232"/>
      <c r="H212" s="232"/>
      <c r="I212" s="232"/>
      <c r="J212" s="232"/>
      <c r="K212" s="232"/>
      <c r="L212" s="232"/>
      <c r="M212" s="232"/>
      <c r="N212" s="232"/>
      <c r="O212" s="232"/>
      <c r="P212" s="232"/>
      <c r="Q212" s="232"/>
      <c r="R212" s="232"/>
      <c r="S212" s="232"/>
      <c r="T212" s="232"/>
      <c r="U212" s="232"/>
      <c r="V212" s="232"/>
      <c r="W212" s="232"/>
      <c r="X212" s="232"/>
      <c r="Y212" s="232"/>
      <c r="Z212" s="232"/>
    </row>
    <row r="213" spans="1:26" ht="15.75" customHeight="1">
      <c r="A213" s="232"/>
      <c r="B213" s="232"/>
      <c r="C213" s="232"/>
      <c r="D213" s="232"/>
      <c r="E213" s="232"/>
      <c r="F213" s="232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2"/>
      <c r="X213" s="232"/>
      <c r="Y213" s="232"/>
      <c r="Z213" s="232"/>
    </row>
    <row r="214" spans="1:26" ht="15.75" customHeight="1">
      <c r="A214" s="232"/>
      <c r="B214" s="232"/>
      <c r="C214" s="232"/>
      <c r="D214" s="232"/>
      <c r="E214" s="232"/>
      <c r="F214" s="232"/>
      <c r="G214" s="232"/>
      <c r="H214" s="232"/>
      <c r="I214" s="232"/>
      <c r="J214" s="232"/>
      <c r="K214" s="232"/>
      <c r="L214" s="232"/>
      <c r="M214" s="232"/>
      <c r="N214" s="232"/>
      <c r="O214" s="232"/>
      <c r="P214" s="232"/>
      <c r="Q214" s="232"/>
      <c r="R214" s="232"/>
      <c r="S214" s="232"/>
      <c r="T214" s="232"/>
      <c r="U214" s="232"/>
      <c r="V214" s="232"/>
      <c r="W214" s="232"/>
      <c r="X214" s="232"/>
      <c r="Y214" s="232"/>
      <c r="Z214" s="232"/>
    </row>
    <row r="215" spans="1:26" ht="15.75" customHeight="1">
      <c r="A215" s="232"/>
      <c r="B215" s="232"/>
      <c r="C215" s="232"/>
      <c r="D215" s="232"/>
      <c r="E215" s="232"/>
      <c r="F215" s="232"/>
      <c r="G215" s="232"/>
      <c r="H215" s="232"/>
      <c r="I215" s="232"/>
      <c r="J215" s="232"/>
      <c r="K215" s="232"/>
      <c r="L215" s="232"/>
      <c r="M215" s="232"/>
      <c r="N215" s="232"/>
      <c r="O215" s="232"/>
      <c r="P215" s="232"/>
      <c r="Q215" s="232"/>
      <c r="R215" s="232"/>
      <c r="S215" s="232"/>
      <c r="T215" s="232"/>
      <c r="U215" s="232"/>
      <c r="V215" s="232"/>
      <c r="W215" s="232"/>
      <c r="X215" s="232"/>
      <c r="Y215" s="232"/>
      <c r="Z215" s="232"/>
    </row>
    <row r="216" spans="1:26" ht="15.75" customHeight="1">
      <c r="A216" s="232"/>
      <c r="B216" s="232"/>
      <c r="C216" s="232"/>
      <c r="D216" s="232"/>
      <c r="E216" s="232"/>
      <c r="F216" s="232"/>
      <c r="G216" s="232"/>
      <c r="H216" s="232"/>
      <c r="I216" s="232"/>
      <c r="J216" s="232"/>
      <c r="K216" s="232"/>
      <c r="L216" s="232"/>
      <c r="M216" s="232"/>
      <c r="N216" s="232"/>
      <c r="O216" s="232"/>
      <c r="P216" s="232"/>
      <c r="Q216" s="232"/>
      <c r="R216" s="232"/>
      <c r="S216" s="232"/>
      <c r="T216" s="232"/>
      <c r="U216" s="232"/>
      <c r="V216" s="232"/>
      <c r="W216" s="232"/>
      <c r="X216" s="232"/>
      <c r="Y216" s="232"/>
      <c r="Z216" s="232"/>
    </row>
    <row r="217" spans="1:26" ht="15.75" customHeight="1">
      <c r="A217" s="232"/>
      <c r="B217" s="232"/>
      <c r="C217" s="232"/>
      <c r="D217" s="232"/>
      <c r="E217" s="232"/>
      <c r="F217" s="232"/>
      <c r="G217" s="232"/>
      <c r="H217" s="232"/>
      <c r="I217" s="232"/>
      <c r="J217" s="232"/>
      <c r="K217" s="232"/>
      <c r="L217" s="232"/>
      <c r="M217" s="232"/>
      <c r="N217" s="232"/>
      <c r="O217" s="232"/>
      <c r="P217" s="232"/>
      <c r="Q217" s="232"/>
      <c r="R217" s="232"/>
      <c r="S217" s="232"/>
      <c r="T217" s="232"/>
      <c r="U217" s="232"/>
      <c r="V217" s="232"/>
      <c r="W217" s="232"/>
      <c r="X217" s="232"/>
      <c r="Y217" s="232"/>
      <c r="Z217" s="232"/>
    </row>
    <row r="218" spans="1:26" ht="15.75" customHeight="1">
      <c r="A218" s="232"/>
      <c r="B218" s="232"/>
      <c r="C218" s="232"/>
      <c r="D218" s="232"/>
      <c r="E218" s="232"/>
      <c r="F218" s="232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2"/>
      <c r="X218" s="232"/>
      <c r="Y218" s="232"/>
      <c r="Z218" s="232"/>
    </row>
    <row r="219" spans="1:26" ht="15.75" customHeight="1">
      <c r="A219" s="232"/>
      <c r="B219" s="232"/>
      <c r="C219" s="232"/>
      <c r="D219" s="232"/>
      <c r="E219" s="232"/>
      <c r="F219" s="232"/>
      <c r="G219" s="232"/>
      <c r="H219" s="232"/>
      <c r="I219" s="232"/>
      <c r="J219" s="232"/>
      <c r="K219" s="232"/>
      <c r="L219" s="232"/>
      <c r="M219" s="232"/>
      <c r="N219" s="232"/>
      <c r="O219" s="232"/>
      <c r="P219" s="232"/>
      <c r="Q219" s="232"/>
      <c r="R219" s="232"/>
      <c r="S219" s="232"/>
      <c r="T219" s="232"/>
      <c r="U219" s="232"/>
      <c r="V219" s="232"/>
      <c r="W219" s="232"/>
      <c r="X219" s="232"/>
      <c r="Y219" s="232"/>
      <c r="Z219" s="232"/>
    </row>
    <row r="220" spans="1:26" ht="15.75" customHeight="1">
      <c r="A220" s="232"/>
      <c r="B220" s="232"/>
      <c r="C220" s="232"/>
      <c r="D220" s="232"/>
      <c r="E220" s="232"/>
      <c r="F220" s="232"/>
      <c r="G220" s="232"/>
      <c r="H220" s="232"/>
      <c r="I220" s="232"/>
      <c r="J220" s="232"/>
      <c r="K220" s="232"/>
      <c r="L220" s="232"/>
      <c r="M220" s="232"/>
      <c r="N220" s="232"/>
      <c r="O220" s="232"/>
      <c r="P220" s="232"/>
      <c r="Q220" s="232"/>
      <c r="R220" s="232"/>
      <c r="S220" s="232"/>
      <c r="T220" s="232"/>
      <c r="U220" s="232"/>
      <c r="V220" s="232"/>
      <c r="W220" s="232"/>
      <c r="X220" s="232"/>
      <c r="Y220" s="232"/>
      <c r="Z220" s="232"/>
    </row>
    <row r="221" spans="1:26" ht="15.75" customHeight="1">
      <c r="A221" s="232"/>
      <c r="B221" s="232"/>
      <c r="C221" s="232"/>
      <c r="D221" s="232"/>
      <c r="E221" s="232"/>
      <c r="F221" s="232"/>
      <c r="G221" s="232"/>
      <c r="H221" s="232"/>
      <c r="I221" s="232"/>
      <c r="J221" s="232"/>
      <c r="K221" s="232"/>
      <c r="L221" s="232"/>
      <c r="M221" s="232"/>
      <c r="N221" s="232"/>
      <c r="O221" s="232"/>
      <c r="P221" s="232"/>
      <c r="Q221" s="232"/>
      <c r="R221" s="232"/>
      <c r="S221" s="232"/>
      <c r="T221" s="232"/>
      <c r="U221" s="232"/>
      <c r="V221" s="232"/>
      <c r="W221" s="232"/>
      <c r="X221" s="232"/>
      <c r="Y221" s="232"/>
      <c r="Z221" s="232"/>
    </row>
    <row r="222" spans="1:26" ht="15.75" customHeight="1">
      <c r="A222" s="232"/>
      <c r="B222" s="232"/>
      <c r="C222" s="232"/>
      <c r="D222" s="232"/>
      <c r="E222" s="232"/>
      <c r="F222" s="232"/>
      <c r="G222" s="232"/>
      <c r="H222" s="232"/>
      <c r="I222" s="232"/>
      <c r="J222" s="232"/>
      <c r="K222" s="232"/>
      <c r="L222" s="232"/>
      <c r="M222" s="232"/>
      <c r="N222" s="232"/>
      <c r="O222" s="232"/>
      <c r="P222" s="232"/>
      <c r="Q222" s="232"/>
      <c r="R222" s="232"/>
      <c r="S222" s="232"/>
      <c r="T222" s="232"/>
      <c r="U222" s="232"/>
      <c r="V222" s="232"/>
      <c r="W222" s="232"/>
      <c r="X222" s="232"/>
      <c r="Y222" s="232"/>
      <c r="Z222" s="232"/>
    </row>
    <row r="223" spans="1:26" ht="15.75" customHeight="1">
      <c r="A223" s="232"/>
      <c r="B223" s="232"/>
      <c r="C223" s="232"/>
      <c r="D223" s="232"/>
      <c r="E223" s="232"/>
      <c r="F223" s="232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2"/>
      <c r="X223" s="232"/>
      <c r="Y223" s="232"/>
      <c r="Z223" s="232"/>
    </row>
    <row r="224" spans="1:26" ht="15.75" customHeight="1">
      <c r="A224" s="232"/>
      <c r="B224" s="232"/>
      <c r="C224" s="232"/>
      <c r="D224" s="232"/>
      <c r="E224" s="232"/>
      <c r="F224" s="232"/>
      <c r="G224" s="232"/>
      <c r="H224" s="232"/>
      <c r="I224" s="232"/>
      <c r="J224" s="232"/>
      <c r="K224" s="232"/>
      <c r="L224" s="232"/>
      <c r="M224" s="232"/>
      <c r="N224" s="232"/>
      <c r="O224" s="232"/>
      <c r="P224" s="232"/>
      <c r="Q224" s="232"/>
      <c r="R224" s="232"/>
      <c r="S224" s="232"/>
      <c r="T224" s="232"/>
      <c r="U224" s="232"/>
      <c r="V224" s="232"/>
      <c r="W224" s="232"/>
      <c r="X224" s="232"/>
      <c r="Y224" s="232"/>
      <c r="Z224" s="232"/>
    </row>
    <row r="225" spans="8:26" ht="15.75" customHeight="1">
      <c r="H225" s="232"/>
      <c r="I225" s="232"/>
      <c r="J225" s="232"/>
      <c r="K225" s="232"/>
      <c r="L225" s="232"/>
      <c r="M225" s="232"/>
      <c r="N225" s="232"/>
      <c r="O225" s="232"/>
      <c r="P225" s="232"/>
      <c r="Q225" s="232"/>
      <c r="R225" s="232"/>
      <c r="S225" s="232"/>
      <c r="T225" s="232"/>
      <c r="U225" s="232"/>
      <c r="V225" s="232"/>
      <c r="W225" s="232"/>
      <c r="X225" s="232"/>
      <c r="Y225" s="232"/>
      <c r="Z225" s="232"/>
    </row>
    <row r="226" spans="8:26" ht="15.75" customHeight="1">
      <c r="H226" s="232"/>
      <c r="I226" s="232"/>
      <c r="J226" s="232"/>
      <c r="K226" s="232"/>
      <c r="L226" s="232"/>
      <c r="M226" s="232"/>
      <c r="N226" s="232"/>
      <c r="O226" s="232"/>
      <c r="P226" s="232"/>
      <c r="Q226" s="232"/>
      <c r="R226" s="232"/>
      <c r="S226" s="232"/>
      <c r="T226" s="232"/>
      <c r="U226" s="232"/>
      <c r="V226" s="232"/>
      <c r="W226" s="232"/>
      <c r="X226" s="232"/>
      <c r="Y226" s="232"/>
      <c r="Z226" s="232"/>
    </row>
    <row r="227" spans="8:26" ht="15.75" customHeight="1">
      <c r="H227" s="232"/>
      <c r="I227" s="232"/>
      <c r="J227" s="232"/>
      <c r="K227" s="232"/>
      <c r="L227" s="232"/>
      <c r="M227" s="232"/>
      <c r="N227" s="232"/>
      <c r="O227" s="232"/>
      <c r="P227" s="232"/>
      <c r="Q227" s="232"/>
      <c r="R227" s="232"/>
      <c r="S227" s="232"/>
      <c r="T227" s="232"/>
      <c r="U227" s="232"/>
      <c r="V227" s="232"/>
      <c r="W227" s="232"/>
      <c r="X227" s="232"/>
      <c r="Y227" s="232"/>
      <c r="Z227" s="232"/>
    </row>
    <row r="228" spans="8:26" ht="15.75" customHeight="1"/>
    <row r="229" spans="8:26" ht="15.75" customHeight="1"/>
    <row r="230" spans="8:26" ht="15.75" customHeight="1"/>
    <row r="231" spans="8:26" ht="15.75" customHeight="1"/>
    <row r="232" spans="8:26" ht="15.75" customHeight="1"/>
    <row r="233" spans="8:26" ht="15.75" customHeight="1"/>
    <row r="234" spans="8:26" ht="15.75" customHeight="1"/>
    <row r="235" spans="8:26" ht="15.75" customHeight="1"/>
    <row r="236" spans="8:26" ht="15.75" customHeight="1"/>
    <row r="237" spans="8:26" ht="15.75" customHeight="1"/>
    <row r="238" spans="8:26" ht="15.75" customHeight="1"/>
    <row r="239" spans="8:26" ht="15.75" customHeight="1"/>
    <row r="240" spans="8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3:G3"/>
    <mergeCell ref="A7:A8"/>
    <mergeCell ref="B7:B8"/>
    <mergeCell ref="C7:C8"/>
    <mergeCell ref="D7:D8"/>
    <mergeCell ref="E7:E8"/>
    <mergeCell ref="F7:G7"/>
  </mergeCells>
  <printOptions horizontalCentered="1"/>
  <pageMargins left="0.47244094488188981" right="0.47244094488188981" top="0.74803149606299213" bottom="0.74803149606299213" header="0" footer="0"/>
  <pageSetup paperSize="9" orientation="landscape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1000"/>
  <sheetViews>
    <sheetView workbookViewId="0">
      <pane xSplit="1" ySplit="11" topLeftCell="E12" activePane="bottomRight" state="frozen"/>
      <selection pane="topRight" activeCell="B1" sqref="B1"/>
      <selection pane="bottomLeft" activeCell="A12" sqref="A12"/>
      <selection pane="bottomRight" activeCell="L12" sqref="L12"/>
    </sheetView>
  </sheetViews>
  <sheetFormatPr defaultColWidth="14.42578125" defaultRowHeight="15" customHeight="1"/>
  <cols>
    <col min="1" max="1" width="5.7109375" customWidth="1"/>
    <col min="2" max="2" width="15.85546875" customWidth="1"/>
    <col min="3" max="3" width="21.140625" customWidth="1"/>
    <col min="4" max="4" width="15" customWidth="1"/>
    <col min="5" max="5" width="14.7109375" customWidth="1"/>
    <col min="6" max="6" width="17.7109375" customWidth="1"/>
    <col min="7" max="7" width="15.5703125" customWidth="1"/>
    <col min="8" max="8" width="14" customWidth="1"/>
    <col min="9" max="9" width="15.28515625" customWidth="1"/>
    <col min="10" max="10" width="14.140625" customWidth="1"/>
    <col min="11" max="11" width="12.42578125" customWidth="1"/>
    <col min="12" max="12" width="11.28515625" customWidth="1"/>
    <col min="13" max="13" width="17" customWidth="1"/>
    <col min="14" max="14" width="13.28515625" customWidth="1"/>
    <col min="15" max="15" width="19.5703125" customWidth="1"/>
    <col min="16" max="26" width="8.7109375" customWidth="1"/>
  </cols>
  <sheetData>
    <row r="1" spans="1:26" ht="15.75">
      <c r="A1" s="100" t="s">
        <v>1318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232"/>
      <c r="Q1" s="232"/>
      <c r="R1" s="232"/>
      <c r="S1" s="232"/>
      <c r="T1" s="232"/>
      <c r="U1" s="232"/>
      <c r="V1" s="232"/>
      <c r="W1" s="232"/>
      <c r="X1" s="232"/>
      <c r="Y1" s="232"/>
      <c r="Z1" s="232"/>
    </row>
    <row r="2" spans="1:26" ht="18">
      <c r="A2" s="837"/>
      <c r="B2" s="837"/>
      <c r="C2" s="837"/>
      <c r="D2" s="837"/>
      <c r="E2" s="837"/>
      <c r="F2" s="837"/>
      <c r="G2" s="837"/>
      <c r="H2" s="837"/>
      <c r="I2" s="837"/>
      <c r="J2" s="837"/>
      <c r="K2" s="837"/>
      <c r="L2" s="837"/>
      <c r="M2" s="837"/>
      <c r="N2" s="837"/>
      <c r="O2" s="837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2"/>
    </row>
    <row r="3" spans="1:26" ht="15.75">
      <c r="A3" s="963" t="s">
        <v>1319</v>
      </c>
      <c r="B3" s="953"/>
      <c r="C3" s="953"/>
      <c r="D3" s="953"/>
      <c r="E3" s="953"/>
      <c r="F3" s="953"/>
      <c r="G3" s="953"/>
      <c r="H3" s="953"/>
      <c r="I3" s="953"/>
      <c r="J3" s="953"/>
      <c r="K3" s="953"/>
      <c r="L3" s="953"/>
      <c r="M3" s="953"/>
      <c r="N3" s="953"/>
      <c r="O3" s="953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</row>
    <row r="4" spans="1:26" ht="15.75">
      <c r="A4" s="101"/>
      <c r="B4" s="101"/>
      <c r="C4" s="101"/>
      <c r="D4" s="101"/>
      <c r="E4" s="101"/>
      <c r="F4" s="101"/>
      <c r="G4" s="101"/>
      <c r="H4" s="101"/>
      <c r="I4" s="139" t="str">
        <f>'1'!$E$5</f>
        <v>KABUPATEN/KOTA</v>
      </c>
      <c r="J4" s="105" t="str">
        <f>'1'!$F$5</f>
        <v>KARANGANYAR</v>
      </c>
      <c r="K4" s="101"/>
      <c r="L4" s="101"/>
      <c r="M4" s="101"/>
      <c r="N4" s="101"/>
      <c r="O4" s="101"/>
      <c r="P4" s="232"/>
      <c r="Q4" s="232"/>
      <c r="R4" s="232"/>
      <c r="S4" s="232"/>
      <c r="T4" s="232"/>
      <c r="U4" s="232"/>
      <c r="V4" s="232"/>
      <c r="W4" s="232"/>
      <c r="X4" s="232"/>
      <c r="Y4" s="232"/>
      <c r="Z4" s="232"/>
    </row>
    <row r="5" spans="1:26" ht="15.75">
      <c r="A5" s="101"/>
      <c r="B5" s="101"/>
      <c r="C5" s="101"/>
      <c r="D5" s="101"/>
      <c r="E5" s="101"/>
      <c r="F5" s="101"/>
      <c r="G5" s="101"/>
      <c r="H5" s="101"/>
      <c r="I5" s="139" t="str">
        <f>'1'!$E$6</f>
        <v>TAHUN</v>
      </c>
      <c r="J5" s="105">
        <f>'1'!$F$6</f>
        <v>2023</v>
      </c>
      <c r="K5" s="101"/>
      <c r="L5" s="101"/>
      <c r="M5" s="101"/>
      <c r="N5" s="101"/>
      <c r="O5" s="101"/>
      <c r="P5" s="232"/>
      <c r="Q5" s="232"/>
      <c r="R5" s="232"/>
      <c r="S5" s="232"/>
      <c r="T5" s="232"/>
      <c r="U5" s="232"/>
      <c r="V5" s="232"/>
      <c r="W5" s="232"/>
      <c r="X5" s="232"/>
      <c r="Y5" s="232"/>
      <c r="Z5" s="232"/>
    </row>
    <row r="6" spans="1:26" ht="15.75">
      <c r="A6" s="102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232"/>
      <c r="Q6" s="232"/>
      <c r="R6" s="232"/>
      <c r="S6" s="232"/>
      <c r="T6" s="232"/>
      <c r="U6" s="232"/>
      <c r="V6" s="232"/>
      <c r="W6" s="232"/>
      <c r="X6" s="232"/>
      <c r="Y6" s="232"/>
      <c r="Z6" s="232"/>
    </row>
    <row r="7" spans="1:26" ht="15" customHeight="1">
      <c r="A7" s="1076" t="s">
        <v>4</v>
      </c>
      <c r="B7" s="1076" t="s">
        <v>498</v>
      </c>
      <c r="C7" s="1076" t="str">
        <f>'12'!C7</f>
        <v>DESA</v>
      </c>
      <c r="D7" s="1076" t="s">
        <v>1320</v>
      </c>
      <c r="E7" s="1024" t="s">
        <v>1321</v>
      </c>
      <c r="F7" s="1077"/>
      <c r="G7" s="1077"/>
      <c r="H7" s="1077"/>
      <c r="I7" s="1077"/>
      <c r="J7" s="983"/>
      <c r="K7" s="1024" t="s">
        <v>1322</v>
      </c>
      <c r="L7" s="983"/>
      <c r="M7" s="1020" t="s">
        <v>1323</v>
      </c>
      <c r="N7" s="983"/>
      <c r="O7" s="1078" t="s">
        <v>1324</v>
      </c>
      <c r="P7" s="232"/>
      <c r="Q7" s="232"/>
      <c r="R7" s="232"/>
      <c r="S7" s="232"/>
      <c r="T7" s="232"/>
      <c r="U7" s="232"/>
      <c r="V7" s="232"/>
      <c r="W7" s="232"/>
      <c r="X7" s="232"/>
      <c r="Y7" s="232"/>
      <c r="Z7" s="232"/>
    </row>
    <row r="8" spans="1:26" ht="15" customHeight="1">
      <c r="A8" s="1079"/>
      <c r="B8" s="1079"/>
      <c r="C8" s="1080"/>
      <c r="D8" s="1080"/>
      <c r="E8" s="971"/>
      <c r="F8" s="984"/>
      <c r="G8" s="984"/>
      <c r="H8" s="984"/>
      <c r="I8" s="984"/>
      <c r="J8" s="968"/>
      <c r="K8" s="971"/>
      <c r="L8" s="968"/>
      <c r="M8" s="1029"/>
      <c r="N8" s="1081"/>
      <c r="O8" s="1082"/>
      <c r="P8" s="232"/>
      <c r="Q8" s="232"/>
      <c r="R8" s="232"/>
      <c r="S8" s="232"/>
      <c r="T8" s="232"/>
      <c r="U8" s="232"/>
      <c r="V8" s="232"/>
      <c r="W8" s="232"/>
      <c r="X8" s="232"/>
      <c r="Y8" s="232"/>
      <c r="Z8" s="232"/>
    </row>
    <row r="9" spans="1:26" ht="15" customHeight="1">
      <c r="A9" s="1079"/>
      <c r="B9" s="1079"/>
      <c r="C9" s="1080"/>
      <c r="D9" s="1080"/>
      <c r="E9" s="1078" t="s">
        <v>1325</v>
      </c>
      <c r="F9" s="1078" t="s">
        <v>1326</v>
      </c>
      <c r="G9" s="1078" t="s">
        <v>1327</v>
      </c>
      <c r="H9" s="1078" t="s">
        <v>1328</v>
      </c>
      <c r="I9" s="1078" t="s">
        <v>1329</v>
      </c>
      <c r="J9" s="1078" t="s">
        <v>1330</v>
      </c>
      <c r="K9" s="1076" t="s">
        <v>326</v>
      </c>
      <c r="L9" s="1076" t="s">
        <v>30</v>
      </c>
      <c r="M9" s="971"/>
      <c r="N9" s="968"/>
      <c r="O9" s="1082"/>
      <c r="P9" s="232"/>
      <c r="Q9" s="232"/>
      <c r="R9" s="232"/>
      <c r="S9" s="232"/>
      <c r="T9" s="232"/>
      <c r="U9" s="232"/>
      <c r="V9" s="232"/>
      <c r="W9" s="232"/>
      <c r="X9" s="232"/>
      <c r="Y9" s="232"/>
      <c r="Z9" s="232"/>
    </row>
    <row r="10" spans="1:26" ht="60.75" customHeight="1">
      <c r="A10" s="1083"/>
      <c r="B10" s="1083"/>
      <c r="C10" s="1084"/>
      <c r="D10" s="1084"/>
      <c r="E10" s="1084"/>
      <c r="F10" s="1084"/>
      <c r="G10" s="1084"/>
      <c r="H10" s="1084"/>
      <c r="I10" s="1084"/>
      <c r="J10" s="1084"/>
      <c r="K10" s="1084"/>
      <c r="L10" s="1083"/>
      <c r="M10" s="141" t="s">
        <v>326</v>
      </c>
      <c r="N10" s="141" t="s">
        <v>30</v>
      </c>
      <c r="O10" s="1085"/>
      <c r="P10" s="232"/>
      <c r="Q10" s="232"/>
      <c r="R10" s="232"/>
      <c r="S10" s="232"/>
      <c r="T10" s="232"/>
      <c r="U10" s="232"/>
      <c r="V10" s="232"/>
      <c r="W10" s="232"/>
      <c r="X10" s="232"/>
      <c r="Y10" s="232"/>
      <c r="Z10" s="232"/>
    </row>
    <row r="11" spans="1:26" ht="15.75" thickBot="1">
      <c r="A11" s="1086">
        <v>1</v>
      </c>
      <c r="B11" s="142">
        <v>2</v>
      </c>
      <c r="C11" s="142">
        <v>3</v>
      </c>
      <c r="D11" s="1086">
        <v>4</v>
      </c>
      <c r="E11" s="1086">
        <v>5</v>
      </c>
      <c r="F11" s="1086">
        <v>6</v>
      </c>
      <c r="G11" s="1086">
        <v>7</v>
      </c>
      <c r="H11" s="1086">
        <v>8</v>
      </c>
      <c r="I11" s="1086">
        <v>9</v>
      </c>
      <c r="J11" s="1086">
        <v>10</v>
      </c>
      <c r="K11" s="1086">
        <v>11</v>
      </c>
      <c r="L11" s="1086">
        <v>12</v>
      </c>
      <c r="M11" s="1086">
        <v>13</v>
      </c>
      <c r="N11" s="1086">
        <v>14</v>
      </c>
      <c r="O11" s="1086">
        <v>15</v>
      </c>
      <c r="P11" s="559"/>
      <c r="Q11" s="559"/>
      <c r="R11" s="559"/>
      <c r="S11" s="559"/>
      <c r="T11" s="559"/>
      <c r="U11" s="559"/>
      <c r="V11" s="559"/>
      <c r="W11" s="559"/>
      <c r="X11" s="559"/>
      <c r="Y11" s="559"/>
      <c r="Z11" s="559"/>
    </row>
    <row r="12" spans="1:26" ht="16.5" thickBot="1">
      <c r="A12" s="487">
        <v>1</v>
      </c>
      <c r="B12" s="832" t="str">
        <f>'9'!B9</f>
        <v>JUMAPOLO</v>
      </c>
      <c r="C12" s="453" t="str">
        <f>'29'!C11</f>
        <v>PASEBAN</v>
      </c>
      <c r="D12" s="819">
        <v>940</v>
      </c>
      <c r="E12" s="819">
        <v>45</v>
      </c>
      <c r="F12" s="819">
        <v>895</v>
      </c>
      <c r="G12" s="444">
        <v>0</v>
      </c>
      <c r="H12" s="444">
        <v>0</v>
      </c>
      <c r="I12" s="484">
        <v>0</v>
      </c>
      <c r="J12" s="484">
        <v>0</v>
      </c>
      <c r="K12" s="819">
        <v>940</v>
      </c>
      <c r="L12" s="446">
        <f>K12/D12*100</f>
        <v>100</v>
      </c>
      <c r="M12" s="444">
        <f>D12</f>
        <v>940</v>
      </c>
      <c r="N12" s="446">
        <f>M12/D12*100</f>
        <v>100</v>
      </c>
      <c r="O12" s="445">
        <f>E12/D12*100</f>
        <v>4.7872340425531918</v>
      </c>
      <c r="P12" s="232"/>
      <c r="Q12" s="232"/>
      <c r="R12" s="232"/>
      <c r="S12" s="232"/>
      <c r="T12" s="232"/>
      <c r="U12" s="232"/>
      <c r="V12" s="232"/>
      <c r="W12" s="232"/>
      <c r="X12" s="232"/>
      <c r="Y12" s="232"/>
      <c r="Z12" s="232"/>
    </row>
    <row r="13" spans="1:26" ht="16.5" thickBot="1">
      <c r="A13" s="487">
        <v>2</v>
      </c>
      <c r="B13" s="1087">
        <f>'9'!B10</f>
        <v>0</v>
      </c>
      <c r="C13" s="453" t="str">
        <f>'29'!C12</f>
        <v>LEMAHBANG</v>
      </c>
      <c r="D13" s="819">
        <v>1102</v>
      </c>
      <c r="E13" s="819">
        <v>217</v>
      </c>
      <c r="F13" s="819">
        <v>885</v>
      </c>
      <c r="G13" s="444">
        <v>0</v>
      </c>
      <c r="H13" s="444">
        <v>0</v>
      </c>
      <c r="I13" s="444">
        <v>0</v>
      </c>
      <c r="J13" s="444">
        <v>0</v>
      </c>
      <c r="K13" s="819">
        <v>1102</v>
      </c>
      <c r="L13" s="446">
        <f>K13/D13*100</f>
        <v>100</v>
      </c>
      <c r="M13" s="444">
        <f>D13</f>
        <v>1102</v>
      </c>
      <c r="N13" s="446">
        <f>M13/D13*100</f>
        <v>100</v>
      </c>
      <c r="O13" s="445">
        <f>E13/D13*100</f>
        <v>19.691470054446462</v>
      </c>
      <c r="P13" s="232"/>
      <c r="Q13" s="232"/>
      <c r="R13" s="232"/>
      <c r="S13" s="232"/>
      <c r="T13" s="232"/>
      <c r="U13" s="232"/>
      <c r="V13" s="232"/>
      <c r="W13" s="232"/>
      <c r="X13" s="232"/>
      <c r="Y13" s="232"/>
      <c r="Z13" s="232"/>
    </row>
    <row r="14" spans="1:26" ht="16.5" thickBot="1">
      <c r="A14" s="487">
        <v>3</v>
      </c>
      <c r="B14" s="1087">
        <f>'9'!B11</f>
        <v>0</v>
      </c>
      <c r="C14" s="453" t="str">
        <f>'29'!C13</f>
        <v>KARANGBANGUN</v>
      </c>
      <c r="D14" s="819">
        <v>1359</v>
      </c>
      <c r="E14" s="819">
        <v>186</v>
      </c>
      <c r="F14" s="819">
        <v>1173</v>
      </c>
      <c r="G14" s="444">
        <v>0</v>
      </c>
      <c r="H14" s="444">
        <v>0</v>
      </c>
      <c r="I14" s="444">
        <v>0</v>
      </c>
      <c r="J14" s="444">
        <v>0</v>
      </c>
      <c r="K14" s="819">
        <v>1359</v>
      </c>
      <c r="L14" s="446">
        <f>K14/D14*100</f>
        <v>100</v>
      </c>
      <c r="M14" s="444">
        <f>D14</f>
        <v>1359</v>
      </c>
      <c r="N14" s="446">
        <f>M14/D14*100</f>
        <v>100</v>
      </c>
      <c r="O14" s="445">
        <f>E14/D14*100</f>
        <v>13.686534216335541</v>
      </c>
      <c r="P14" s="232"/>
      <c r="Q14" s="232"/>
      <c r="R14" s="232"/>
      <c r="S14" s="232"/>
      <c r="T14" s="232"/>
      <c r="U14" s="232"/>
      <c r="V14" s="232"/>
      <c r="W14" s="232"/>
      <c r="X14" s="232"/>
      <c r="Y14" s="232"/>
      <c r="Z14" s="232"/>
    </row>
    <row r="15" spans="1:26" ht="16.5" thickBot="1">
      <c r="A15" s="487">
        <v>4</v>
      </c>
      <c r="B15" s="1087">
        <f>'9'!B12</f>
        <v>0</v>
      </c>
      <c r="C15" s="453" t="str">
        <f>'29'!C14</f>
        <v>PLOSO</v>
      </c>
      <c r="D15" s="819">
        <v>1575</v>
      </c>
      <c r="E15" s="819">
        <v>310</v>
      </c>
      <c r="F15" s="819">
        <v>1265</v>
      </c>
      <c r="G15" s="444">
        <v>0</v>
      </c>
      <c r="H15" s="444">
        <v>0</v>
      </c>
      <c r="I15" s="444">
        <v>0</v>
      </c>
      <c r="J15" s="444">
        <v>0</v>
      </c>
      <c r="K15" s="819">
        <v>1575</v>
      </c>
      <c r="L15" s="446">
        <f>K15/D15*100</f>
        <v>100</v>
      </c>
      <c r="M15" s="444">
        <f>D15</f>
        <v>1575</v>
      </c>
      <c r="N15" s="446">
        <f>M15/D15*100</f>
        <v>100</v>
      </c>
      <c r="O15" s="445">
        <f>E15/D15*100</f>
        <v>19.682539682539684</v>
      </c>
      <c r="P15" s="232"/>
      <c r="Q15" s="232"/>
      <c r="R15" s="232"/>
      <c r="S15" s="232"/>
      <c r="T15" s="232"/>
      <c r="U15" s="232"/>
      <c r="V15" s="232"/>
      <c r="W15" s="232"/>
      <c r="X15" s="232"/>
      <c r="Y15" s="232"/>
      <c r="Z15" s="232"/>
    </row>
    <row r="16" spans="1:26" ht="16.5" thickBot="1">
      <c r="A16" s="487">
        <v>5</v>
      </c>
      <c r="B16" s="1087">
        <f>'9'!B13</f>
        <v>0</v>
      </c>
      <c r="C16" s="453" t="str">
        <f>'29'!C15</f>
        <v>GIRIWONDO</v>
      </c>
      <c r="D16" s="819">
        <v>1011</v>
      </c>
      <c r="E16" s="819">
        <v>35</v>
      </c>
      <c r="F16" s="819">
        <v>976</v>
      </c>
      <c r="G16" s="444">
        <v>0</v>
      </c>
      <c r="H16" s="444">
        <v>0</v>
      </c>
      <c r="I16" s="444">
        <v>0</v>
      </c>
      <c r="J16" s="444">
        <v>0</v>
      </c>
      <c r="K16" s="819">
        <v>1011</v>
      </c>
      <c r="L16" s="446">
        <f>K16/D16*100</f>
        <v>100</v>
      </c>
      <c r="M16" s="444">
        <f>D16</f>
        <v>1011</v>
      </c>
      <c r="N16" s="446">
        <f>M16/D16*100</f>
        <v>100</v>
      </c>
      <c r="O16" s="445">
        <f>E16/D16*100</f>
        <v>3.4619188921859543</v>
      </c>
      <c r="P16" s="232"/>
      <c r="Q16" s="232"/>
      <c r="R16" s="232"/>
      <c r="S16" s="232"/>
      <c r="T16" s="232"/>
      <c r="U16" s="232"/>
      <c r="V16" s="232"/>
      <c r="W16" s="232"/>
      <c r="X16" s="232"/>
      <c r="Y16" s="232"/>
      <c r="Z16" s="232"/>
    </row>
    <row r="17" spans="1:26" ht="16.5" thickBot="1">
      <c r="A17" s="487">
        <v>6</v>
      </c>
      <c r="B17" s="1087">
        <f>'9'!B14</f>
        <v>0</v>
      </c>
      <c r="C17" s="453" t="str">
        <f>'29'!C16</f>
        <v>KADIPIRO</v>
      </c>
      <c r="D17" s="819">
        <v>967</v>
      </c>
      <c r="E17" s="819">
        <v>112</v>
      </c>
      <c r="F17" s="819">
        <v>855</v>
      </c>
      <c r="G17" s="444">
        <v>0</v>
      </c>
      <c r="H17" s="444">
        <v>0</v>
      </c>
      <c r="I17" s="444">
        <v>0</v>
      </c>
      <c r="J17" s="484">
        <v>0</v>
      </c>
      <c r="K17" s="819">
        <v>967</v>
      </c>
      <c r="L17" s="446">
        <f>K17/D17*100</f>
        <v>100</v>
      </c>
      <c r="M17" s="444">
        <f>D17</f>
        <v>967</v>
      </c>
      <c r="N17" s="446">
        <f>M17/D17*100</f>
        <v>100</v>
      </c>
      <c r="O17" s="445">
        <f>E17/D17*100</f>
        <v>11.582213029989658</v>
      </c>
      <c r="P17" s="232"/>
      <c r="Q17" s="232"/>
      <c r="R17" s="232"/>
      <c r="S17" s="232"/>
      <c r="T17" s="232"/>
      <c r="U17" s="232"/>
      <c r="V17" s="232"/>
      <c r="W17" s="232"/>
      <c r="X17" s="232"/>
      <c r="Y17" s="232"/>
      <c r="Z17" s="232"/>
    </row>
    <row r="18" spans="1:26" ht="16.5" thickBot="1">
      <c r="A18" s="487">
        <v>7</v>
      </c>
      <c r="B18" s="1087">
        <f>'9'!B15</f>
        <v>0</v>
      </c>
      <c r="C18" s="453" t="str">
        <f>'29'!C17</f>
        <v>JUMANTORO</v>
      </c>
      <c r="D18" s="819">
        <v>1066</v>
      </c>
      <c r="E18" s="819">
        <v>85</v>
      </c>
      <c r="F18" s="819">
        <v>981</v>
      </c>
      <c r="G18" s="444">
        <v>0</v>
      </c>
      <c r="H18" s="444">
        <v>0</v>
      </c>
      <c r="I18" s="444">
        <v>0</v>
      </c>
      <c r="J18" s="444">
        <v>0</v>
      </c>
      <c r="K18" s="819">
        <v>1066</v>
      </c>
      <c r="L18" s="446">
        <f>K18/D18*100</f>
        <v>100</v>
      </c>
      <c r="M18" s="444">
        <f>D18</f>
        <v>1066</v>
      </c>
      <c r="N18" s="446">
        <f>M18/D18*100</f>
        <v>100</v>
      </c>
      <c r="O18" s="445">
        <f>E18/D18*100</f>
        <v>7.9737335834896808</v>
      </c>
      <c r="P18" s="232"/>
      <c r="Q18" s="232"/>
      <c r="R18" s="232"/>
      <c r="S18" s="232"/>
      <c r="T18" s="232"/>
      <c r="U18" s="232"/>
      <c r="V18" s="232"/>
      <c r="W18" s="232"/>
      <c r="X18" s="232"/>
      <c r="Y18" s="232"/>
      <c r="Z18" s="232"/>
    </row>
    <row r="19" spans="1:26" ht="16.5" thickBot="1">
      <c r="A19" s="487">
        <v>8</v>
      </c>
      <c r="B19" s="1087">
        <f>'9'!B16</f>
        <v>0</v>
      </c>
      <c r="C19" s="453" t="str">
        <f>'29'!C18</f>
        <v>KEDAWUNG</v>
      </c>
      <c r="D19" s="819">
        <v>1231</v>
      </c>
      <c r="E19" s="819">
        <v>120</v>
      </c>
      <c r="F19" s="819">
        <v>1111</v>
      </c>
      <c r="G19" s="444">
        <v>0</v>
      </c>
      <c r="H19" s="444">
        <v>0</v>
      </c>
      <c r="I19" s="444">
        <v>0</v>
      </c>
      <c r="J19" s="444">
        <v>0</v>
      </c>
      <c r="K19" s="819">
        <v>1231</v>
      </c>
      <c r="L19" s="446">
        <f>K19/D19*100</f>
        <v>100</v>
      </c>
      <c r="M19" s="444">
        <f>D19</f>
        <v>1231</v>
      </c>
      <c r="N19" s="446">
        <f>M19/D19*100</f>
        <v>100</v>
      </c>
      <c r="O19" s="445">
        <f>E19/D19*100</f>
        <v>9.748172217709179</v>
      </c>
      <c r="P19" s="232"/>
      <c r="Q19" s="232"/>
      <c r="R19" s="232"/>
      <c r="S19" s="232"/>
      <c r="T19" s="232"/>
      <c r="U19" s="232"/>
      <c r="V19" s="232"/>
      <c r="W19" s="232"/>
      <c r="X19" s="232"/>
      <c r="Y19" s="232"/>
      <c r="Z19" s="232"/>
    </row>
    <row r="20" spans="1:26" ht="16.5" thickBot="1">
      <c r="A20" s="487">
        <v>9</v>
      </c>
      <c r="B20" s="1087">
        <f>'9'!B17</f>
        <v>0</v>
      </c>
      <c r="C20" s="453" t="str">
        <f>'29'!C19</f>
        <v>BAKALAN</v>
      </c>
      <c r="D20" s="819">
        <v>1280</v>
      </c>
      <c r="E20" s="819">
        <v>128</v>
      </c>
      <c r="F20" s="819">
        <v>1152</v>
      </c>
      <c r="G20" s="444">
        <v>0</v>
      </c>
      <c r="H20" s="444">
        <v>0</v>
      </c>
      <c r="I20" s="444">
        <v>0</v>
      </c>
      <c r="J20" s="444">
        <v>0</v>
      </c>
      <c r="K20" s="819">
        <v>1280</v>
      </c>
      <c r="L20" s="446">
        <f>K20/D20*100</f>
        <v>100</v>
      </c>
      <c r="M20" s="444">
        <f>D20</f>
        <v>1280</v>
      </c>
      <c r="N20" s="446">
        <f>M20/D20*100</f>
        <v>100</v>
      </c>
      <c r="O20" s="445">
        <f>E20/D20*100</f>
        <v>10</v>
      </c>
      <c r="P20" s="232"/>
      <c r="Q20" s="232"/>
      <c r="R20" s="232"/>
      <c r="S20" s="232"/>
      <c r="T20" s="232"/>
      <c r="U20" s="232"/>
      <c r="V20" s="232"/>
      <c r="W20" s="232"/>
      <c r="X20" s="232"/>
      <c r="Y20" s="232"/>
      <c r="Z20" s="232"/>
    </row>
    <row r="21" spans="1:26" ht="15.75" customHeight="1" thickBot="1">
      <c r="A21" s="487">
        <v>10</v>
      </c>
      <c r="B21" s="1087">
        <f>'9'!B18</f>
        <v>0</v>
      </c>
      <c r="C21" s="453" t="str">
        <f>'29'!C20</f>
        <v>JUMAPOLO</v>
      </c>
      <c r="D21" s="819">
        <v>1034</v>
      </c>
      <c r="E21" s="819">
        <v>118</v>
      </c>
      <c r="F21" s="819">
        <v>916</v>
      </c>
      <c r="G21" s="444">
        <v>0</v>
      </c>
      <c r="H21" s="444">
        <v>0</v>
      </c>
      <c r="I21" s="444">
        <v>0</v>
      </c>
      <c r="J21" s="444">
        <v>0</v>
      </c>
      <c r="K21" s="819">
        <v>1034</v>
      </c>
      <c r="L21" s="446">
        <f>K21/D21*100</f>
        <v>100</v>
      </c>
      <c r="M21" s="444">
        <f>D21</f>
        <v>1034</v>
      </c>
      <c r="N21" s="446">
        <f>M21/D21*100</f>
        <v>100</v>
      </c>
      <c r="O21" s="445">
        <f>E21/D21*100</f>
        <v>11.411992263056092</v>
      </c>
      <c r="P21" s="232"/>
      <c r="Q21" s="232"/>
      <c r="R21" s="232"/>
      <c r="S21" s="232"/>
      <c r="T21" s="232"/>
      <c r="U21" s="232"/>
      <c r="V21" s="232"/>
      <c r="W21" s="232"/>
      <c r="X21" s="232"/>
      <c r="Y21" s="232"/>
      <c r="Z21" s="232"/>
    </row>
    <row r="22" spans="1:26" ht="15.75" customHeight="1" thickBot="1">
      <c r="A22" s="487">
        <v>11</v>
      </c>
      <c r="B22" s="1087">
        <f>'9'!B19</f>
        <v>0</v>
      </c>
      <c r="C22" s="453" t="str">
        <f>'29'!C21</f>
        <v>KWANGSAN</v>
      </c>
      <c r="D22" s="819">
        <v>2049</v>
      </c>
      <c r="E22" s="819">
        <v>262</v>
      </c>
      <c r="F22" s="819">
        <v>1787</v>
      </c>
      <c r="G22" s="444">
        <v>0</v>
      </c>
      <c r="H22" s="444">
        <v>0</v>
      </c>
      <c r="I22" s="444">
        <v>0</v>
      </c>
      <c r="J22" s="444">
        <v>0</v>
      </c>
      <c r="K22" s="819">
        <v>2049</v>
      </c>
      <c r="L22" s="446">
        <f>K22/D22*100</f>
        <v>100</v>
      </c>
      <c r="M22" s="444">
        <f>D22</f>
        <v>2049</v>
      </c>
      <c r="N22" s="446">
        <f>M22/D22*100</f>
        <v>100</v>
      </c>
      <c r="O22" s="445">
        <f>E22/D22*100</f>
        <v>12.7867252318204</v>
      </c>
      <c r="P22" s="232"/>
      <c r="Q22" s="232"/>
      <c r="R22" s="232"/>
      <c r="S22" s="232"/>
      <c r="T22" s="232"/>
      <c r="U22" s="232"/>
      <c r="V22" s="232"/>
      <c r="W22" s="232"/>
      <c r="X22" s="232"/>
      <c r="Y22" s="232"/>
      <c r="Z22" s="232"/>
    </row>
    <row r="23" spans="1:26" ht="15.75" customHeight="1" thickBot="1">
      <c r="A23" s="487">
        <v>12</v>
      </c>
      <c r="B23" s="503">
        <f>'9'!B20</f>
        <v>0</v>
      </c>
      <c r="C23" s="453" t="str">
        <f>'29'!C22</f>
        <v>JATIREJO</v>
      </c>
      <c r="D23" s="819">
        <v>1054</v>
      </c>
      <c r="E23" s="819">
        <v>200</v>
      </c>
      <c r="F23" s="819">
        <v>854</v>
      </c>
      <c r="G23" s="444">
        <v>0</v>
      </c>
      <c r="H23" s="444">
        <v>0</v>
      </c>
      <c r="I23" s="444">
        <v>0</v>
      </c>
      <c r="J23" s="444">
        <v>0</v>
      </c>
      <c r="K23" s="819">
        <v>1054</v>
      </c>
      <c r="L23" s="446">
        <f>K23/D23*100</f>
        <v>100</v>
      </c>
      <c r="M23" s="444">
        <f>D23</f>
        <v>1054</v>
      </c>
      <c r="N23" s="446">
        <f>M23/D23*100</f>
        <v>100</v>
      </c>
      <c r="O23" s="445">
        <f>E23/D23*100</f>
        <v>18.975332068311197</v>
      </c>
      <c r="P23" s="232"/>
      <c r="Q23" s="232"/>
      <c r="R23" s="232"/>
      <c r="S23" s="232"/>
      <c r="T23" s="232"/>
      <c r="U23" s="232"/>
      <c r="V23" s="232"/>
      <c r="W23" s="232"/>
      <c r="X23" s="232"/>
      <c r="Y23" s="232"/>
      <c r="Z23" s="232"/>
    </row>
    <row r="24" spans="1:26" ht="15.75" customHeight="1">
      <c r="A24" s="1088"/>
      <c r="B24" s="1088"/>
      <c r="C24" s="1088"/>
      <c r="D24" s="1088"/>
      <c r="E24" s="1088"/>
      <c r="F24" s="1088"/>
      <c r="G24" s="1088"/>
      <c r="H24" s="1088"/>
      <c r="I24" s="1088"/>
      <c r="J24" s="1088"/>
      <c r="K24" s="1088"/>
      <c r="L24" s="446"/>
      <c r="M24" s="1088"/>
      <c r="N24" s="446"/>
      <c r="O24" s="1088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</row>
    <row r="25" spans="1:26" ht="15.75" customHeight="1">
      <c r="A25" s="215" t="s">
        <v>591</v>
      </c>
      <c r="B25" s="413"/>
      <c r="C25" s="413"/>
      <c r="D25" s="215">
        <f>SUM(D12:D24)</f>
        <v>14668</v>
      </c>
      <c r="E25" s="215">
        <f>SUM(E12:E24)</f>
        <v>1818</v>
      </c>
      <c r="F25" s="215">
        <f>SUM(F12:F24)</f>
        <v>12850</v>
      </c>
      <c r="G25" s="215">
        <f>SUM(G12:G24)</f>
        <v>0</v>
      </c>
      <c r="H25" s="215">
        <f>SUM(H12:H24)</f>
        <v>0</v>
      </c>
      <c r="I25" s="215">
        <f>SUM(I12:I24)</f>
        <v>0</v>
      </c>
      <c r="J25" s="215">
        <f>SUM(J12:J24)</f>
        <v>0</v>
      </c>
      <c r="K25" s="1089">
        <f>SUM(E25:H25)</f>
        <v>14668</v>
      </c>
      <c r="L25" s="450">
        <f>K25/D25*100</f>
        <v>100</v>
      </c>
      <c r="M25" s="1089">
        <f>SUM(E25:G25)</f>
        <v>14668</v>
      </c>
      <c r="N25" s="450">
        <f>M25/D25*100</f>
        <v>100</v>
      </c>
      <c r="O25" s="838">
        <f>E25/D25*100</f>
        <v>12.394327788382874</v>
      </c>
      <c r="P25" s="232"/>
      <c r="Q25" s="232"/>
      <c r="R25" s="232"/>
      <c r="S25" s="232"/>
      <c r="T25" s="232"/>
      <c r="U25" s="232"/>
      <c r="V25" s="232"/>
      <c r="W25" s="232"/>
      <c r="X25" s="232"/>
      <c r="Y25" s="232"/>
      <c r="Z25" s="232"/>
    </row>
    <row r="26" spans="1:26" ht="15.75" customHeight="1">
      <c r="A26" s="102"/>
      <c r="B26" s="102"/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232"/>
      <c r="Q26" s="232"/>
      <c r="R26" s="232"/>
      <c r="S26" s="232"/>
      <c r="T26" s="232"/>
      <c r="U26" s="232"/>
      <c r="V26" s="232"/>
      <c r="W26" s="232"/>
      <c r="X26" s="232"/>
      <c r="Y26" s="232"/>
      <c r="Z26" s="232"/>
    </row>
    <row r="27" spans="1:26" ht="15.75" customHeight="1">
      <c r="A27" s="137" t="s">
        <v>1249</v>
      </c>
      <c r="B27" s="137"/>
      <c r="C27" s="137"/>
      <c r="D27" s="137"/>
      <c r="E27" s="137"/>
      <c r="F27" s="137"/>
      <c r="G27" s="102"/>
      <c r="H27" s="102"/>
      <c r="I27" s="102"/>
      <c r="J27" s="102"/>
      <c r="K27" s="102"/>
      <c r="L27" s="102"/>
      <c r="M27" s="102"/>
      <c r="N27" s="102"/>
      <c r="O27" s="102"/>
      <c r="P27" s="232"/>
      <c r="Q27" s="232"/>
      <c r="R27" s="232"/>
      <c r="S27" s="232"/>
      <c r="T27" s="232"/>
      <c r="U27" s="232"/>
      <c r="V27" s="232"/>
      <c r="W27" s="232"/>
      <c r="X27" s="232"/>
      <c r="Y27" s="232"/>
      <c r="Z27" s="232"/>
    </row>
    <row r="28" spans="1:26" ht="15.75" customHeight="1">
      <c r="A28" s="839" t="s">
        <v>1331</v>
      </c>
      <c r="B28" s="137"/>
      <c r="C28" s="137"/>
      <c r="D28" s="137"/>
      <c r="E28" s="137"/>
      <c r="F28" s="137"/>
      <c r="G28" s="102"/>
      <c r="H28" s="102"/>
      <c r="I28" s="102"/>
      <c r="J28" s="102"/>
      <c r="K28" s="102"/>
      <c r="L28" s="102"/>
      <c r="M28" s="102"/>
      <c r="N28" s="102"/>
      <c r="O28" s="10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</row>
    <row r="29" spans="1:26" ht="15.75" customHeight="1">
      <c r="A29" s="137"/>
      <c r="B29" s="137"/>
      <c r="C29" s="137"/>
      <c r="D29" s="137"/>
      <c r="E29" s="137"/>
      <c r="F29" s="137"/>
      <c r="G29" s="840"/>
      <c r="H29" s="102"/>
      <c r="I29" s="102"/>
      <c r="J29" s="102"/>
      <c r="K29" s="102"/>
      <c r="L29" s="102"/>
      <c r="M29" s="102"/>
      <c r="N29" s="102"/>
      <c r="O29" s="102"/>
      <c r="P29" s="232"/>
      <c r="Q29" s="232"/>
      <c r="R29" s="232"/>
      <c r="S29" s="232"/>
      <c r="T29" s="232"/>
      <c r="U29" s="232"/>
      <c r="V29" s="232"/>
      <c r="W29" s="232"/>
      <c r="X29" s="232"/>
      <c r="Y29" s="232"/>
      <c r="Z29" s="232"/>
    </row>
    <row r="30" spans="1:26" ht="15.75" customHeight="1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232"/>
      <c r="Q30" s="232"/>
      <c r="R30" s="232"/>
      <c r="S30" s="232"/>
      <c r="T30" s="232"/>
      <c r="U30" s="232"/>
      <c r="V30" s="232"/>
      <c r="W30" s="232"/>
      <c r="X30" s="232"/>
      <c r="Y30" s="232"/>
      <c r="Z30" s="232"/>
    </row>
    <row r="31" spans="1:26" ht="15.75" customHeight="1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232"/>
      <c r="Q31" s="232"/>
      <c r="R31" s="232"/>
      <c r="S31" s="232"/>
      <c r="T31" s="232"/>
      <c r="U31" s="232"/>
      <c r="V31" s="232"/>
      <c r="W31" s="232"/>
      <c r="X31" s="232"/>
      <c r="Y31" s="232"/>
      <c r="Z31" s="232"/>
    </row>
    <row r="32" spans="1:26" ht="15.75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</row>
    <row r="33" spans="1:26" ht="15.75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232"/>
      <c r="Q33" s="232"/>
      <c r="R33" s="232"/>
      <c r="S33" s="232"/>
      <c r="T33" s="232"/>
      <c r="U33" s="232"/>
      <c r="V33" s="232"/>
      <c r="W33" s="232"/>
      <c r="X33" s="232"/>
      <c r="Y33" s="232"/>
      <c r="Z33" s="232"/>
    </row>
    <row r="34" spans="1:26" ht="15.7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232"/>
      <c r="Q34" s="232"/>
      <c r="R34" s="232"/>
      <c r="S34" s="232"/>
      <c r="T34" s="232"/>
      <c r="U34" s="232"/>
      <c r="V34" s="232"/>
      <c r="W34" s="232"/>
      <c r="X34" s="232"/>
      <c r="Y34" s="232"/>
      <c r="Z34" s="232"/>
    </row>
    <row r="35" spans="1:26" ht="15.7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232"/>
      <c r="Q35" s="232"/>
      <c r="R35" s="232"/>
      <c r="S35" s="232"/>
      <c r="T35" s="232"/>
      <c r="U35" s="232"/>
      <c r="V35" s="232"/>
      <c r="W35" s="232"/>
      <c r="X35" s="232"/>
      <c r="Y35" s="232"/>
      <c r="Z35" s="232"/>
    </row>
    <row r="36" spans="1:26" ht="15.7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232"/>
      <c r="Q36" s="232"/>
      <c r="R36" s="232"/>
      <c r="S36" s="232"/>
      <c r="T36" s="232"/>
      <c r="U36" s="232"/>
      <c r="V36" s="232"/>
      <c r="W36" s="232"/>
      <c r="X36" s="232"/>
      <c r="Y36" s="232"/>
      <c r="Z36" s="232"/>
    </row>
    <row r="37" spans="1:26" ht="15.7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232"/>
      <c r="Q37" s="232"/>
      <c r="R37" s="232"/>
      <c r="S37" s="232"/>
      <c r="T37" s="232"/>
      <c r="U37" s="232"/>
      <c r="V37" s="232"/>
      <c r="W37" s="232"/>
      <c r="X37" s="232"/>
      <c r="Y37" s="232"/>
      <c r="Z37" s="232"/>
    </row>
    <row r="38" spans="1:26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232"/>
      <c r="Q38" s="232"/>
      <c r="R38" s="232"/>
      <c r="S38" s="232"/>
      <c r="T38" s="232"/>
      <c r="U38" s="232"/>
      <c r="V38" s="232"/>
      <c r="W38" s="232"/>
      <c r="X38" s="232"/>
      <c r="Y38" s="232"/>
      <c r="Z38" s="232"/>
    </row>
    <row r="39" spans="1:26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232"/>
      <c r="Q39" s="232"/>
      <c r="R39" s="232"/>
      <c r="S39" s="232"/>
      <c r="T39" s="232"/>
      <c r="U39" s="232"/>
      <c r="V39" s="232"/>
      <c r="W39" s="232"/>
      <c r="X39" s="232"/>
      <c r="Y39" s="232"/>
      <c r="Z39" s="232"/>
    </row>
    <row r="40" spans="1:26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232"/>
      <c r="Q40" s="232"/>
      <c r="R40" s="232"/>
      <c r="S40" s="232"/>
      <c r="T40" s="232"/>
      <c r="U40" s="232"/>
      <c r="V40" s="232"/>
      <c r="W40" s="232"/>
      <c r="X40" s="232"/>
      <c r="Y40" s="232"/>
      <c r="Z40" s="232"/>
    </row>
    <row r="41" spans="1:26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232"/>
      <c r="Q41" s="232"/>
      <c r="R41" s="232"/>
      <c r="S41" s="232"/>
      <c r="T41" s="232"/>
      <c r="U41" s="232"/>
      <c r="V41" s="232"/>
      <c r="W41" s="232"/>
      <c r="X41" s="232"/>
      <c r="Y41" s="232"/>
      <c r="Z41" s="232"/>
    </row>
    <row r="42" spans="1:26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232"/>
      <c r="Q42" s="232"/>
      <c r="R42" s="232"/>
      <c r="S42" s="232"/>
      <c r="T42" s="232"/>
      <c r="U42" s="232"/>
      <c r="V42" s="232"/>
      <c r="W42" s="232"/>
      <c r="X42" s="232"/>
      <c r="Y42" s="232"/>
      <c r="Z42" s="232"/>
    </row>
    <row r="43" spans="1:26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232"/>
      <c r="Q43" s="232"/>
      <c r="R43" s="232"/>
      <c r="S43" s="232"/>
      <c r="T43" s="232"/>
      <c r="U43" s="232"/>
      <c r="V43" s="232"/>
      <c r="W43" s="232"/>
      <c r="X43" s="232"/>
      <c r="Y43" s="232"/>
      <c r="Z43" s="232"/>
    </row>
    <row r="44" spans="1:26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232"/>
      <c r="Q44" s="232"/>
      <c r="R44" s="232"/>
      <c r="S44" s="232"/>
      <c r="T44" s="232"/>
      <c r="U44" s="232"/>
      <c r="V44" s="232"/>
      <c r="W44" s="232"/>
      <c r="X44" s="232"/>
      <c r="Y44" s="232"/>
      <c r="Z44" s="232"/>
    </row>
    <row r="45" spans="1:26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232"/>
      <c r="Q45" s="232"/>
      <c r="R45" s="232"/>
      <c r="S45" s="232"/>
      <c r="T45" s="232"/>
      <c r="U45" s="232"/>
      <c r="V45" s="232"/>
      <c r="W45" s="232"/>
      <c r="X45" s="232"/>
      <c r="Y45" s="232"/>
      <c r="Z45" s="232"/>
    </row>
    <row r="46" spans="1:26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232"/>
      <c r="Q46" s="232"/>
      <c r="R46" s="232"/>
      <c r="S46" s="232"/>
      <c r="T46" s="232"/>
      <c r="U46" s="232"/>
      <c r="V46" s="232"/>
      <c r="W46" s="232"/>
      <c r="X46" s="232"/>
      <c r="Y46" s="232"/>
      <c r="Z46" s="232"/>
    </row>
    <row r="47" spans="1:26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232"/>
      <c r="Q47" s="232"/>
      <c r="R47" s="232"/>
      <c r="S47" s="232"/>
      <c r="T47" s="232"/>
      <c r="U47" s="232"/>
      <c r="V47" s="232"/>
      <c r="W47" s="232"/>
      <c r="X47" s="232"/>
      <c r="Y47" s="232"/>
      <c r="Z47" s="232"/>
    </row>
    <row r="48" spans="1:26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232"/>
      <c r="Q48" s="232"/>
      <c r="R48" s="232"/>
      <c r="S48" s="232"/>
      <c r="T48" s="232"/>
      <c r="U48" s="232"/>
      <c r="V48" s="232"/>
      <c r="W48" s="232"/>
      <c r="X48" s="232"/>
      <c r="Y48" s="232"/>
      <c r="Z48" s="232"/>
    </row>
    <row r="49" spans="1:26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232"/>
      <c r="Q49" s="232"/>
      <c r="R49" s="232"/>
      <c r="S49" s="232"/>
      <c r="T49" s="232"/>
      <c r="U49" s="232"/>
      <c r="V49" s="232"/>
      <c r="W49" s="232"/>
      <c r="X49" s="232"/>
      <c r="Y49" s="232"/>
      <c r="Z49" s="232"/>
    </row>
    <row r="50" spans="1:26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232"/>
      <c r="Q50" s="232"/>
      <c r="R50" s="232"/>
      <c r="S50" s="232"/>
      <c r="T50" s="232"/>
      <c r="U50" s="232"/>
      <c r="V50" s="232"/>
      <c r="W50" s="232"/>
      <c r="X50" s="232"/>
      <c r="Y50" s="232"/>
      <c r="Z50" s="232"/>
    </row>
    <row r="51" spans="1:26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232"/>
      <c r="Q51" s="232"/>
      <c r="R51" s="232"/>
      <c r="S51" s="232"/>
      <c r="T51" s="232"/>
      <c r="U51" s="232"/>
      <c r="V51" s="232"/>
      <c r="W51" s="232"/>
      <c r="X51" s="232"/>
      <c r="Y51" s="232"/>
      <c r="Z51" s="232"/>
    </row>
    <row r="52" spans="1:26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232"/>
      <c r="Q52" s="232"/>
      <c r="R52" s="232"/>
      <c r="S52" s="232"/>
      <c r="T52" s="232"/>
      <c r="U52" s="232"/>
      <c r="V52" s="232"/>
      <c r="W52" s="232"/>
      <c r="X52" s="232"/>
      <c r="Y52" s="232"/>
      <c r="Z52" s="232"/>
    </row>
    <row r="53" spans="1:26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232"/>
      <c r="Q53" s="232"/>
      <c r="R53" s="232"/>
      <c r="S53" s="232"/>
      <c r="T53" s="232"/>
      <c r="U53" s="232"/>
      <c r="V53" s="232"/>
      <c r="W53" s="232"/>
      <c r="X53" s="232"/>
      <c r="Y53" s="232"/>
      <c r="Z53" s="232"/>
    </row>
    <row r="54" spans="1:26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232"/>
      <c r="Q54" s="232"/>
      <c r="R54" s="232"/>
      <c r="S54" s="232"/>
      <c r="T54" s="232"/>
      <c r="U54" s="232"/>
      <c r="V54" s="232"/>
      <c r="W54" s="232"/>
      <c r="X54" s="232"/>
      <c r="Y54" s="232"/>
      <c r="Z54" s="232"/>
    </row>
    <row r="55" spans="1:26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232"/>
      <c r="Q55" s="232"/>
      <c r="R55" s="232"/>
      <c r="S55" s="232"/>
      <c r="T55" s="232"/>
      <c r="U55" s="232"/>
      <c r="V55" s="232"/>
      <c r="W55" s="232"/>
      <c r="X55" s="232"/>
      <c r="Y55" s="232"/>
      <c r="Z55" s="232"/>
    </row>
    <row r="56" spans="1:26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232"/>
      <c r="Q56" s="232"/>
      <c r="R56" s="232"/>
      <c r="S56" s="232"/>
      <c r="T56" s="232"/>
      <c r="U56" s="232"/>
      <c r="V56" s="232"/>
      <c r="W56" s="232"/>
      <c r="X56" s="232"/>
      <c r="Y56" s="232"/>
      <c r="Z56" s="232"/>
    </row>
    <row r="57" spans="1:26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232"/>
      <c r="Q57" s="232"/>
      <c r="R57" s="232"/>
      <c r="S57" s="232"/>
      <c r="T57" s="232"/>
      <c r="U57" s="232"/>
      <c r="V57" s="232"/>
      <c r="W57" s="232"/>
      <c r="X57" s="232"/>
      <c r="Y57" s="232"/>
      <c r="Z57" s="232"/>
    </row>
    <row r="58" spans="1:26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232"/>
      <c r="Q58" s="232"/>
      <c r="R58" s="232"/>
      <c r="S58" s="232"/>
      <c r="T58" s="232"/>
      <c r="U58" s="232"/>
      <c r="V58" s="232"/>
      <c r="W58" s="232"/>
      <c r="X58" s="232"/>
      <c r="Y58" s="232"/>
      <c r="Z58" s="232"/>
    </row>
    <row r="59" spans="1:26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232"/>
      <c r="Q59" s="232"/>
      <c r="R59" s="232"/>
      <c r="S59" s="232"/>
      <c r="T59" s="232"/>
      <c r="U59" s="232"/>
      <c r="V59" s="232"/>
      <c r="W59" s="232"/>
      <c r="X59" s="232"/>
      <c r="Y59" s="232"/>
      <c r="Z59" s="232"/>
    </row>
    <row r="60" spans="1:26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232"/>
      <c r="Q60" s="232"/>
      <c r="R60" s="232"/>
      <c r="S60" s="232"/>
      <c r="T60" s="232"/>
      <c r="U60" s="232"/>
      <c r="V60" s="232"/>
      <c r="W60" s="232"/>
      <c r="X60" s="232"/>
      <c r="Y60" s="232"/>
      <c r="Z60" s="232"/>
    </row>
    <row r="61" spans="1:26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</row>
    <row r="62" spans="1:26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232"/>
      <c r="Q62" s="232"/>
      <c r="R62" s="232"/>
      <c r="S62" s="232"/>
      <c r="T62" s="232"/>
      <c r="U62" s="232"/>
      <c r="V62" s="232"/>
      <c r="W62" s="232"/>
      <c r="X62" s="232"/>
      <c r="Y62" s="232"/>
      <c r="Z62" s="232"/>
    </row>
    <row r="63" spans="1:26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232"/>
      <c r="Q63" s="232"/>
      <c r="R63" s="232"/>
      <c r="S63" s="232"/>
      <c r="T63" s="232"/>
      <c r="U63" s="232"/>
      <c r="V63" s="232"/>
      <c r="W63" s="232"/>
      <c r="X63" s="232"/>
      <c r="Y63" s="232"/>
      <c r="Z63" s="232"/>
    </row>
    <row r="64" spans="1:26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232"/>
      <c r="Q64" s="232"/>
      <c r="R64" s="232"/>
      <c r="S64" s="232"/>
      <c r="T64" s="232"/>
      <c r="U64" s="232"/>
      <c r="V64" s="232"/>
      <c r="W64" s="232"/>
      <c r="X64" s="232"/>
      <c r="Y64" s="232"/>
      <c r="Z64" s="232"/>
    </row>
    <row r="65" spans="1:26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232"/>
      <c r="Q65" s="232"/>
      <c r="R65" s="232"/>
      <c r="S65" s="232"/>
      <c r="T65" s="232"/>
      <c r="U65" s="232"/>
      <c r="V65" s="232"/>
      <c r="W65" s="232"/>
      <c r="X65" s="232"/>
      <c r="Y65" s="232"/>
      <c r="Z65" s="232"/>
    </row>
    <row r="66" spans="1:26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232"/>
      <c r="Q66" s="232"/>
      <c r="R66" s="232"/>
      <c r="S66" s="232"/>
      <c r="T66" s="232"/>
      <c r="U66" s="232"/>
      <c r="V66" s="232"/>
      <c r="W66" s="232"/>
      <c r="X66" s="232"/>
      <c r="Y66" s="232"/>
      <c r="Z66" s="232"/>
    </row>
    <row r="67" spans="1:26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</row>
    <row r="68" spans="1:26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232"/>
      <c r="Q68" s="232"/>
      <c r="R68" s="232"/>
      <c r="S68" s="232"/>
      <c r="T68" s="232"/>
      <c r="U68" s="232"/>
      <c r="V68" s="232"/>
      <c r="W68" s="232"/>
      <c r="X68" s="232"/>
      <c r="Y68" s="232"/>
      <c r="Z68" s="232"/>
    </row>
    <row r="69" spans="1:26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232"/>
      <c r="Q69" s="232"/>
      <c r="R69" s="232"/>
      <c r="S69" s="232"/>
      <c r="T69" s="232"/>
      <c r="U69" s="232"/>
      <c r="V69" s="232"/>
      <c r="W69" s="232"/>
      <c r="X69" s="232"/>
      <c r="Y69" s="232"/>
      <c r="Z69" s="232"/>
    </row>
    <row r="70" spans="1:26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232"/>
      <c r="Q70" s="232"/>
      <c r="R70" s="232"/>
      <c r="S70" s="232"/>
      <c r="T70" s="232"/>
      <c r="U70" s="232"/>
      <c r="V70" s="232"/>
      <c r="W70" s="232"/>
      <c r="X70" s="232"/>
      <c r="Y70" s="232"/>
      <c r="Z70" s="232"/>
    </row>
    <row r="71" spans="1:26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232"/>
      <c r="Q71" s="232"/>
      <c r="R71" s="232"/>
      <c r="S71" s="232"/>
      <c r="T71" s="232"/>
      <c r="U71" s="232"/>
      <c r="V71" s="232"/>
      <c r="W71" s="232"/>
      <c r="X71" s="232"/>
      <c r="Y71" s="232"/>
      <c r="Z71" s="232"/>
    </row>
    <row r="72" spans="1:26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232"/>
      <c r="Q72" s="232"/>
      <c r="R72" s="232"/>
      <c r="S72" s="232"/>
      <c r="T72" s="232"/>
      <c r="U72" s="232"/>
      <c r="V72" s="232"/>
      <c r="W72" s="232"/>
      <c r="X72" s="232"/>
      <c r="Y72" s="232"/>
      <c r="Z72" s="232"/>
    </row>
    <row r="73" spans="1:26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232"/>
      <c r="Q73" s="232"/>
      <c r="R73" s="232"/>
      <c r="S73" s="232"/>
      <c r="T73" s="232"/>
      <c r="U73" s="232"/>
      <c r="V73" s="232"/>
      <c r="W73" s="232"/>
      <c r="X73" s="232"/>
      <c r="Y73" s="232"/>
      <c r="Z73" s="232"/>
    </row>
    <row r="74" spans="1:26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232"/>
      <c r="Q74" s="232"/>
      <c r="R74" s="232"/>
      <c r="S74" s="232"/>
      <c r="T74" s="232"/>
      <c r="U74" s="232"/>
      <c r="V74" s="232"/>
      <c r="W74" s="232"/>
      <c r="X74" s="232"/>
      <c r="Y74" s="232"/>
      <c r="Z74" s="232"/>
    </row>
    <row r="75" spans="1:26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232"/>
      <c r="Q75" s="232"/>
      <c r="R75" s="232"/>
      <c r="S75" s="232"/>
      <c r="T75" s="232"/>
      <c r="U75" s="232"/>
      <c r="V75" s="232"/>
      <c r="W75" s="232"/>
      <c r="X75" s="232"/>
      <c r="Y75" s="232"/>
      <c r="Z75" s="232"/>
    </row>
    <row r="76" spans="1:26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232"/>
      <c r="Q76" s="232"/>
      <c r="R76" s="232"/>
      <c r="S76" s="232"/>
      <c r="T76" s="232"/>
      <c r="U76" s="232"/>
      <c r="V76" s="232"/>
      <c r="W76" s="232"/>
      <c r="X76" s="232"/>
      <c r="Y76" s="232"/>
      <c r="Z76" s="232"/>
    </row>
    <row r="77" spans="1:26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232"/>
      <c r="Q77" s="232"/>
      <c r="R77" s="232"/>
      <c r="S77" s="232"/>
      <c r="T77" s="232"/>
      <c r="U77" s="232"/>
      <c r="V77" s="232"/>
      <c r="W77" s="232"/>
      <c r="X77" s="232"/>
      <c r="Y77" s="232"/>
      <c r="Z77" s="232"/>
    </row>
    <row r="78" spans="1:26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232"/>
      <c r="Q78" s="232"/>
      <c r="R78" s="232"/>
      <c r="S78" s="232"/>
      <c r="T78" s="232"/>
      <c r="U78" s="232"/>
      <c r="V78" s="232"/>
      <c r="W78" s="232"/>
      <c r="X78" s="232"/>
      <c r="Y78" s="232"/>
      <c r="Z78" s="232"/>
    </row>
    <row r="79" spans="1:26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232"/>
      <c r="Q79" s="232"/>
      <c r="R79" s="232"/>
      <c r="S79" s="232"/>
      <c r="T79" s="232"/>
      <c r="U79" s="232"/>
      <c r="V79" s="232"/>
      <c r="W79" s="232"/>
      <c r="X79" s="232"/>
      <c r="Y79" s="232"/>
      <c r="Z79" s="232"/>
    </row>
    <row r="80" spans="1:26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232"/>
      <c r="Q80" s="232"/>
      <c r="R80" s="232"/>
      <c r="S80" s="232"/>
      <c r="T80" s="232"/>
      <c r="U80" s="232"/>
      <c r="V80" s="232"/>
      <c r="W80" s="232"/>
      <c r="X80" s="232"/>
      <c r="Y80" s="232"/>
      <c r="Z80" s="232"/>
    </row>
    <row r="81" spans="1:26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232"/>
      <c r="Q81" s="232"/>
      <c r="R81" s="232"/>
      <c r="S81" s="232"/>
      <c r="T81" s="232"/>
      <c r="U81" s="232"/>
      <c r="V81" s="232"/>
      <c r="W81" s="232"/>
      <c r="X81" s="232"/>
      <c r="Y81" s="232"/>
      <c r="Z81" s="232"/>
    </row>
    <row r="82" spans="1:26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232"/>
      <c r="Q82" s="232"/>
      <c r="R82" s="232"/>
      <c r="S82" s="232"/>
      <c r="T82" s="232"/>
      <c r="U82" s="232"/>
      <c r="V82" s="232"/>
      <c r="W82" s="232"/>
      <c r="X82" s="232"/>
      <c r="Y82" s="232"/>
      <c r="Z82" s="232"/>
    </row>
    <row r="83" spans="1:26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232"/>
      <c r="Q83" s="232"/>
      <c r="R83" s="232"/>
      <c r="S83" s="232"/>
      <c r="T83" s="232"/>
      <c r="U83" s="232"/>
      <c r="V83" s="232"/>
      <c r="W83" s="232"/>
      <c r="X83" s="232"/>
      <c r="Y83" s="232"/>
      <c r="Z83" s="232"/>
    </row>
    <row r="84" spans="1:26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232"/>
      <c r="Q84" s="232"/>
      <c r="R84" s="232"/>
      <c r="S84" s="232"/>
      <c r="T84" s="232"/>
      <c r="U84" s="232"/>
      <c r="V84" s="232"/>
      <c r="W84" s="232"/>
      <c r="X84" s="232"/>
      <c r="Y84" s="232"/>
      <c r="Z84" s="232"/>
    </row>
    <row r="85" spans="1:26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232"/>
      <c r="Q85" s="232"/>
      <c r="R85" s="232"/>
      <c r="S85" s="232"/>
      <c r="T85" s="232"/>
      <c r="U85" s="232"/>
      <c r="V85" s="232"/>
      <c r="W85" s="232"/>
      <c r="X85" s="232"/>
      <c r="Y85" s="232"/>
      <c r="Z85" s="232"/>
    </row>
    <row r="86" spans="1:26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232"/>
      <c r="Q86" s="232"/>
      <c r="R86" s="232"/>
      <c r="S86" s="232"/>
      <c r="T86" s="232"/>
      <c r="U86" s="232"/>
      <c r="V86" s="232"/>
      <c r="W86" s="232"/>
      <c r="X86" s="232"/>
      <c r="Y86" s="232"/>
      <c r="Z86" s="232"/>
    </row>
    <row r="87" spans="1:26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232"/>
      <c r="Q87" s="232"/>
      <c r="R87" s="232"/>
      <c r="S87" s="232"/>
      <c r="T87" s="232"/>
      <c r="U87" s="232"/>
      <c r="V87" s="232"/>
      <c r="W87" s="232"/>
      <c r="X87" s="232"/>
      <c r="Y87" s="232"/>
      <c r="Z87" s="232"/>
    </row>
    <row r="88" spans="1:26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232"/>
      <c r="Q88" s="232"/>
      <c r="R88" s="232"/>
      <c r="S88" s="232"/>
      <c r="T88" s="232"/>
      <c r="U88" s="232"/>
      <c r="V88" s="232"/>
      <c r="W88" s="232"/>
      <c r="X88" s="232"/>
      <c r="Y88" s="232"/>
      <c r="Z88" s="232"/>
    </row>
    <row r="89" spans="1:26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232"/>
      <c r="Q89" s="232"/>
      <c r="R89" s="232"/>
      <c r="S89" s="232"/>
      <c r="T89" s="232"/>
      <c r="U89" s="232"/>
      <c r="V89" s="232"/>
      <c r="W89" s="232"/>
      <c r="X89" s="232"/>
      <c r="Y89" s="232"/>
      <c r="Z89" s="232"/>
    </row>
    <row r="90" spans="1:26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232"/>
      <c r="Q90" s="232"/>
      <c r="R90" s="232"/>
      <c r="S90" s="232"/>
      <c r="T90" s="232"/>
      <c r="U90" s="232"/>
      <c r="V90" s="232"/>
      <c r="W90" s="232"/>
      <c r="X90" s="232"/>
      <c r="Y90" s="232"/>
      <c r="Z90" s="232"/>
    </row>
    <row r="91" spans="1:26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232"/>
      <c r="Q91" s="232"/>
      <c r="R91" s="232"/>
      <c r="S91" s="232"/>
      <c r="T91" s="232"/>
      <c r="U91" s="232"/>
      <c r="V91" s="232"/>
      <c r="W91" s="232"/>
      <c r="X91" s="232"/>
      <c r="Y91" s="232"/>
      <c r="Z91" s="232"/>
    </row>
    <row r="92" spans="1:26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232"/>
      <c r="Q92" s="232"/>
      <c r="R92" s="232"/>
      <c r="S92" s="232"/>
      <c r="T92" s="232"/>
      <c r="U92" s="232"/>
      <c r="V92" s="232"/>
      <c r="W92" s="232"/>
      <c r="X92" s="232"/>
      <c r="Y92" s="232"/>
      <c r="Z92" s="232"/>
    </row>
    <row r="93" spans="1:26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232"/>
      <c r="Q93" s="232"/>
      <c r="R93" s="232"/>
      <c r="S93" s="232"/>
      <c r="T93" s="232"/>
      <c r="U93" s="232"/>
      <c r="V93" s="232"/>
      <c r="W93" s="232"/>
      <c r="X93" s="232"/>
      <c r="Y93" s="232"/>
      <c r="Z93" s="232"/>
    </row>
    <row r="94" spans="1:26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232"/>
      <c r="Q94" s="232"/>
      <c r="R94" s="232"/>
      <c r="S94" s="232"/>
      <c r="T94" s="232"/>
      <c r="U94" s="232"/>
      <c r="V94" s="232"/>
      <c r="W94" s="232"/>
      <c r="X94" s="232"/>
      <c r="Y94" s="232"/>
      <c r="Z94" s="232"/>
    </row>
    <row r="95" spans="1:26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232"/>
      <c r="Q95" s="232"/>
      <c r="R95" s="232"/>
      <c r="S95" s="232"/>
      <c r="T95" s="232"/>
      <c r="U95" s="232"/>
      <c r="V95" s="232"/>
      <c r="W95" s="232"/>
      <c r="X95" s="232"/>
      <c r="Y95" s="232"/>
      <c r="Z95" s="232"/>
    </row>
    <row r="96" spans="1:2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232"/>
      <c r="Q96" s="232"/>
      <c r="R96" s="232"/>
      <c r="S96" s="232"/>
      <c r="T96" s="232"/>
      <c r="U96" s="232"/>
      <c r="V96" s="232"/>
      <c r="W96" s="232"/>
      <c r="X96" s="232"/>
      <c r="Y96" s="232"/>
      <c r="Z96" s="232"/>
    </row>
    <row r="97" spans="1:26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232"/>
      <c r="Q97" s="232"/>
      <c r="R97" s="232"/>
      <c r="S97" s="232"/>
      <c r="T97" s="232"/>
      <c r="U97" s="232"/>
      <c r="V97" s="232"/>
      <c r="W97" s="232"/>
      <c r="X97" s="232"/>
      <c r="Y97" s="232"/>
      <c r="Z97" s="232"/>
    </row>
    <row r="98" spans="1:26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232"/>
      <c r="Q98" s="232"/>
      <c r="R98" s="232"/>
      <c r="S98" s="232"/>
      <c r="T98" s="232"/>
      <c r="U98" s="232"/>
      <c r="V98" s="232"/>
      <c r="W98" s="232"/>
      <c r="X98" s="232"/>
      <c r="Y98" s="232"/>
      <c r="Z98" s="232"/>
    </row>
    <row r="99" spans="1:26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232"/>
      <c r="Q99" s="232"/>
      <c r="R99" s="232"/>
      <c r="S99" s="232"/>
      <c r="T99" s="232"/>
      <c r="U99" s="232"/>
      <c r="V99" s="232"/>
      <c r="W99" s="232"/>
      <c r="X99" s="232"/>
      <c r="Y99" s="232"/>
      <c r="Z99" s="232"/>
    </row>
    <row r="100" spans="1:26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232"/>
      <c r="Q100" s="232"/>
      <c r="R100" s="232"/>
      <c r="S100" s="232"/>
      <c r="T100" s="232"/>
      <c r="U100" s="232"/>
      <c r="V100" s="232"/>
      <c r="W100" s="232"/>
      <c r="X100" s="232"/>
      <c r="Y100" s="232"/>
      <c r="Z100" s="232"/>
    </row>
    <row r="101" spans="1:26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232"/>
      <c r="Q101" s="232"/>
      <c r="R101" s="232"/>
      <c r="S101" s="232"/>
      <c r="T101" s="232"/>
      <c r="U101" s="232"/>
      <c r="V101" s="232"/>
      <c r="W101" s="232"/>
      <c r="X101" s="232"/>
      <c r="Y101" s="232"/>
      <c r="Z101" s="232"/>
    </row>
    <row r="102" spans="1:26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232"/>
      <c r="Q102" s="232"/>
      <c r="R102" s="232"/>
      <c r="S102" s="232"/>
      <c r="T102" s="232"/>
      <c r="U102" s="232"/>
      <c r="V102" s="232"/>
      <c r="W102" s="232"/>
      <c r="X102" s="232"/>
      <c r="Y102" s="232"/>
      <c r="Z102" s="232"/>
    </row>
    <row r="103" spans="1:26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232"/>
      <c r="Q103" s="232"/>
      <c r="R103" s="232"/>
      <c r="S103" s="232"/>
      <c r="T103" s="232"/>
      <c r="U103" s="232"/>
      <c r="V103" s="232"/>
      <c r="W103" s="232"/>
      <c r="X103" s="232"/>
      <c r="Y103" s="232"/>
      <c r="Z103" s="232"/>
    </row>
    <row r="104" spans="1:26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232"/>
      <c r="Q104" s="232"/>
      <c r="R104" s="232"/>
      <c r="S104" s="232"/>
      <c r="T104" s="232"/>
      <c r="U104" s="232"/>
      <c r="V104" s="232"/>
      <c r="W104" s="232"/>
      <c r="X104" s="232"/>
      <c r="Y104" s="232"/>
      <c r="Z104" s="232"/>
    </row>
    <row r="105" spans="1:26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232"/>
      <c r="Q105" s="232"/>
      <c r="R105" s="232"/>
      <c r="S105" s="232"/>
      <c r="T105" s="232"/>
      <c r="U105" s="232"/>
      <c r="V105" s="232"/>
      <c r="W105" s="232"/>
      <c r="X105" s="232"/>
      <c r="Y105" s="232"/>
      <c r="Z105" s="232"/>
    </row>
    <row r="106" spans="1:26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232"/>
      <c r="Q106" s="232"/>
      <c r="R106" s="232"/>
      <c r="S106" s="232"/>
      <c r="T106" s="232"/>
      <c r="U106" s="232"/>
      <c r="V106" s="232"/>
      <c r="W106" s="232"/>
      <c r="X106" s="232"/>
      <c r="Y106" s="232"/>
      <c r="Z106" s="232"/>
    </row>
    <row r="107" spans="1:26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232"/>
      <c r="Q107" s="232"/>
      <c r="R107" s="232"/>
      <c r="S107" s="232"/>
      <c r="T107" s="232"/>
      <c r="U107" s="232"/>
      <c r="V107" s="232"/>
      <c r="W107" s="232"/>
      <c r="X107" s="232"/>
      <c r="Y107" s="232"/>
      <c r="Z107" s="232"/>
    </row>
    <row r="108" spans="1:26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232"/>
      <c r="Q108" s="232"/>
      <c r="R108" s="232"/>
      <c r="S108" s="232"/>
      <c r="T108" s="232"/>
      <c r="U108" s="232"/>
      <c r="V108" s="232"/>
      <c r="W108" s="232"/>
      <c r="X108" s="232"/>
      <c r="Y108" s="232"/>
      <c r="Z108" s="232"/>
    </row>
    <row r="109" spans="1:26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232"/>
      <c r="Q109" s="232"/>
      <c r="R109" s="232"/>
      <c r="S109" s="232"/>
      <c r="T109" s="232"/>
      <c r="U109" s="232"/>
      <c r="V109" s="232"/>
      <c r="W109" s="232"/>
      <c r="X109" s="232"/>
      <c r="Y109" s="232"/>
      <c r="Z109" s="232"/>
    </row>
    <row r="110" spans="1:26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232"/>
      <c r="Q110" s="232"/>
      <c r="R110" s="232"/>
      <c r="S110" s="232"/>
      <c r="T110" s="232"/>
      <c r="U110" s="232"/>
      <c r="V110" s="232"/>
      <c r="W110" s="232"/>
      <c r="X110" s="232"/>
      <c r="Y110" s="232"/>
      <c r="Z110" s="232"/>
    </row>
    <row r="111" spans="1:26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232"/>
      <c r="Q111" s="232"/>
      <c r="R111" s="232"/>
      <c r="S111" s="232"/>
      <c r="T111" s="232"/>
      <c r="U111" s="232"/>
      <c r="V111" s="232"/>
      <c r="W111" s="232"/>
      <c r="X111" s="232"/>
      <c r="Y111" s="232"/>
      <c r="Z111" s="232"/>
    </row>
    <row r="112" spans="1:26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232"/>
      <c r="Q112" s="232"/>
      <c r="R112" s="232"/>
      <c r="S112" s="232"/>
      <c r="T112" s="232"/>
      <c r="U112" s="232"/>
      <c r="V112" s="232"/>
      <c r="W112" s="232"/>
      <c r="X112" s="232"/>
      <c r="Y112" s="232"/>
      <c r="Z112" s="232"/>
    </row>
    <row r="113" spans="1:26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232"/>
      <c r="Q113" s="232"/>
      <c r="R113" s="232"/>
      <c r="S113" s="232"/>
      <c r="T113" s="232"/>
      <c r="U113" s="232"/>
      <c r="V113" s="232"/>
      <c r="W113" s="232"/>
      <c r="X113" s="232"/>
      <c r="Y113" s="232"/>
      <c r="Z113" s="232"/>
    </row>
    <row r="114" spans="1:26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232"/>
      <c r="Q114" s="232"/>
      <c r="R114" s="232"/>
      <c r="S114" s="232"/>
      <c r="T114" s="232"/>
      <c r="U114" s="232"/>
      <c r="V114" s="232"/>
      <c r="W114" s="232"/>
      <c r="X114" s="232"/>
      <c r="Y114" s="232"/>
      <c r="Z114" s="232"/>
    </row>
    <row r="115" spans="1:26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232"/>
      <c r="Q115" s="232"/>
      <c r="R115" s="232"/>
      <c r="S115" s="232"/>
      <c r="T115" s="232"/>
      <c r="U115" s="232"/>
      <c r="V115" s="232"/>
      <c r="W115" s="232"/>
      <c r="X115" s="232"/>
      <c r="Y115" s="232"/>
      <c r="Z115" s="232"/>
    </row>
    <row r="116" spans="1:26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232"/>
      <c r="Q116" s="232"/>
      <c r="R116" s="232"/>
      <c r="S116" s="232"/>
      <c r="T116" s="232"/>
      <c r="U116" s="232"/>
      <c r="V116" s="232"/>
      <c r="W116" s="232"/>
      <c r="X116" s="232"/>
      <c r="Y116" s="232"/>
      <c r="Z116" s="232"/>
    </row>
    <row r="117" spans="1:26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232"/>
      <c r="Q117" s="232"/>
      <c r="R117" s="232"/>
      <c r="S117" s="232"/>
      <c r="T117" s="232"/>
      <c r="U117" s="232"/>
      <c r="V117" s="232"/>
      <c r="W117" s="232"/>
      <c r="X117" s="232"/>
      <c r="Y117" s="232"/>
      <c r="Z117" s="232"/>
    </row>
    <row r="118" spans="1:26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232"/>
      <c r="Q118" s="232"/>
      <c r="R118" s="232"/>
      <c r="S118" s="232"/>
      <c r="T118" s="232"/>
      <c r="U118" s="232"/>
      <c r="V118" s="232"/>
      <c r="W118" s="232"/>
      <c r="X118" s="232"/>
      <c r="Y118" s="232"/>
      <c r="Z118" s="232"/>
    </row>
    <row r="119" spans="1:26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232"/>
      <c r="Q119" s="232"/>
      <c r="R119" s="232"/>
      <c r="S119" s="232"/>
      <c r="T119" s="232"/>
      <c r="U119" s="232"/>
      <c r="V119" s="232"/>
      <c r="W119" s="232"/>
      <c r="X119" s="232"/>
      <c r="Y119" s="232"/>
      <c r="Z119" s="232"/>
    </row>
    <row r="120" spans="1:26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232"/>
      <c r="Q120" s="232"/>
      <c r="R120" s="232"/>
      <c r="S120" s="232"/>
      <c r="T120" s="232"/>
      <c r="U120" s="232"/>
      <c r="V120" s="232"/>
      <c r="W120" s="232"/>
      <c r="X120" s="232"/>
      <c r="Y120" s="232"/>
      <c r="Z120" s="232"/>
    </row>
    <row r="121" spans="1:26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232"/>
      <c r="Q121" s="232"/>
      <c r="R121" s="232"/>
      <c r="S121" s="232"/>
      <c r="T121" s="232"/>
      <c r="U121" s="232"/>
      <c r="V121" s="232"/>
      <c r="W121" s="232"/>
      <c r="X121" s="232"/>
      <c r="Y121" s="232"/>
      <c r="Z121" s="232"/>
    </row>
    <row r="122" spans="1:26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232"/>
      <c r="Q122" s="232"/>
      <c r="R122" s="232"/>
      <c r="S122" s="232"/>
      <c r="T122" s="232"/>
      <c r="U122" s="232"/>
      <c r="V122" s="232"/>
      <c r="W122" s="232"/>
      <c r="X122" s="232"/>
      <c r="Y122" s="232"/>
      <c r="Z122" s="232"/>
    </row>
    <row r="123" spans="1:26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232"/>
      <c r="Q123" s="232"/>
      <c r="R123" s="232"/>
      <c r="S123" s="232"/>
      <c r="T123" s="232"/>
      <c r="U123" s="232"/>
      <c r="V123" s="232"/>
      <c r="W123" s="232"/>
      <c r="X123" s="232"/>
      <c r="Y123" s="232"/>
      <c r="Z123" s="232"/>
    </row>
    <row r="124" spans="1:26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232"/>
      <c r="Q124" s="232"/>
      <c r="R124" s="232"/>
      <c r="S124" s="232"/>
      <c r="T124" s="232"/>
      <c r="U124" s="232"/>
      <c r="V124" s="232"/>
      <c r="W124" s="232"/>
      <c r="X124" s="232"/>
      <c r="Y124" s="232"/>
      <c r="Z124" s="232"/>
    </row>
    <row r="125" spans="1:26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232"/>
      <c r="Q125" s="232"/>
      <c r="R125" s="232"/>
      <c r="S125" s="232"/>
      <c r="T125" s="232"/>
      <c r="U125" s="232"/>
      <c r="V125" s="232"/>
      <c r="W125" s="232"/>
      <c r="X125" s="232"/>
      <c r="Y125" s="232"/>
      <c r="Z125" s="232"/>
    </row>
    <row r="126" spans="1:26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232"/>
      <c r="Q126" s="232"/>
      <c r="R126" s="232"/>
      <c r="S126" s="232"/>
      <c r="T126" s="232"/>
      <c r="U126" s="232"/>
      <c r="V126" s="232"/>
      <c r="W126" s="232"/>
      <c r="X126" s="232"/>
      <c r="Y126" s="232"/>
      <c r="Z126" s="232"/>
    </row>
    <row r="127" spans="1:26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232"/>
      <c r="Q127" s="232"/>
      <c r="R127" s="232"/>
      <c r="S127" s="232"/>
      <c r="T127" s="232"/>
      <c r="U127" s="232"/>
      <c r="V127" s="232"/>
      <c r="W127" s="232"/>
      <c r="X127" s="232"/>
      <c r="Y127" s="232"/>
      <c r="Z127" s="232"/>
    </row>
    <row r="128" spans="1:26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232"/>
      <c r="Q128" s="232"/>
      <c r="R128" s="232"/>
      <c r="S128" s="232"/>
      <c r="T128" s="232"/>
      <c r="U128" s="232"/>
      <c r="V128" s="232"/>
      <c r="W128" s="232"/>
      <c r="X128" s="232"/>
      <c r="Y128" s="232"/>
      <c r="Z128" s="232"/>
    </row>
    <row r="129" spans="1:26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232"/>
      <c r="Q129" s="232"/>
      <c r="R129" s="232"/>
      <c r="S129" s="232"/>
      <c r="T129" s="232"/>
      <c r="U129" s="232"/>
      <c r="V129" s="232"/>
      <c r="W129" s="232"/>
      <c r="X129" s="232"/>
      <c r="Y129" s="232"/>
      <c r="Z129" s="232"/>
    </row>
    <row r="130" spans="1:26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232"/>
      <c r="Q130" s="232"/>
      <c r="R130" s="232"/>
      <c r="S130" s="232"/>
      <c r="T130" s="232"/>
      <c r="U130" s="232"/>
      <c r="V130" s="232"/>
      <c r="W130" s="232"/>
      <c r="X130" s="232"/>
      <c r="Y130" s="232"/>
      <c r="Z130" s="232"/>
    </row>
    <row r="131" spans="1:26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232"/>
      <c r="Q131" s="232"/>
      <c r="R131" s="232"/>
      <c r="S131" s="232"/>
      <c r="T131" s="232"/>
      <c r="U131" s="232"/>
      <c r="V131" s="232"/>
      <c r="W131" s="232"/>
      <c r="X131" s="232"/>
      <c r="Y131" s="232"/>
      <c r="Z131" s="232"/>
    </row>
    <row r="132" spans="1:26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232"/>
      <c r="Q132" s="232"/>
      <c r="R132" s="232"/>
      <c r="S132" s="232"/>
      <c r="T132" s="232"/>
      <c r="U132" s="232"/>
      <c r="V132" s="232"/>
      <c r="W132" s="232"/>
      <c r="X132" s="232"/>
      <c r="Y132" s="232"/>
      <c r="Z132" s="232"/>
    </row>
    <row r="133" spans="1:26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232"/>
      <c r="Q133" s="232"/>
      <c r="R133" s="232"/>
      <c r="S133" s="232"/>
      <c r="T133" s="232"/>
      <c r="U133" s="232"/>
      <c r="V133" s="232"/>
      <c r="W133" s="232"/>
      <c r="X133" s="232"/>
      <c r="Y133" s="232"/>
      <c r="Z133" s="232"/>
    </row>
    <row r="134" spans="1:26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232"/>
      <c r="Q134" s="232"/>
      <c r="R134" s="232"/>
      <c r="S134" s="232"/>
      <c r="T134" s="232"/>
      <c r="U134" s="232"/>
      <c r="V134" s="232"/>
      <c r="W134" s="232"/>
      <c r="X134" s="232"/>
      <c r="Y134" s="232"/>
      <c r="Z134" s="232"/>
    </row>
    <row r="135" spans="1:26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232"/>
      <c r="Q135" s="232"/>
      <c r="R135" s="232"/>
      <c r="S135" s="232"/>
      <c r="T135" s="232"/>
      <c r="U135" s="232"/>
      <c r="V135" s="232"/>
      <c r="W135" s="232"/>
      <c r="X135" s="232"/>
      <c r="Y135" s="232"/>
      <c r="Z135" s="232"/>
    </row>
    <row r="136" spans="1:26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232"/>
      <c r="Q136" s="232"/>
      <c r="R136" s="232"/>
      <c r="S136" s="232"/>
      <c r="T136" s="232"/>
      <c r="U136" s="232"/>
      <c r="V136" s="232"/>
      <c r="W136" s="232"/>
      <c r="X136" s="232"/>
      <c r="Y136" s="232"/>
      <c r="Z136" s="232"/>
    </row>
    <row r="137" spans="1:26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232"/>
      <c r="Q137" s="232"/>
      <c r="R137" s="232"/>
      <c r="S137" s="232"/>
      <c r="T137" s="232"/>
      <c r="U137" s="232"/>
      <c r="V137" s="232"/>
      <c r="W137" s="232"/>
      <c r="X137" s="232"/>
      <c r="Y137" s="232"/>
      <c r="Z137" s="232"/>
    </row>
    <row r="138" spans="1:26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232"/>
      <c r="Q138" s="232"/>
      <c r="R138" s="232"/>
      <c r="S138" s="232"/>
      <c r="T138" s="232"/>
      <c r="U138" s="232"/>
      <c r="V138" s="232"/>
      <c r="W138" s="232"/>
      <c r="X138" s="232"/>
      <c r="Y138" s="232"/>
      <c r="Z138" s="232"/>
    </row>
    <row r="139" spans="1:26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232"/>
      <c r="Q139" s="232"/>
      <c r="R139" s="232"/>
      <c r="S139" s="232"/>
      <c r="T139" s="232"/>
      <c r="U139" s="232"/>
      <c r="V139" s="232"/>
      <c r="W139" s="232"/>
      <c r="X139" s="232"/>
      <c r="Y139" s="232"/>
      <c r="Z139" s="232"/>
    </row>
    <row r="140" spans="1:26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232"/>
      <c r="Q140" s="232"/>
      <c r="R140" s="232"/>
      <c r="S140" s="232"/>
      <c r="T140" s="232"/>
      <c r="U140" s="232"/>
      <c r="V140" s="232"/>
      <c r="W140" s="232"/>
      <c r="X140" s="232"/>
      <c r="Y140" s="232"/>
      <c r="Z140" s="232"/>
    </row>
    <row r="141" spans="1:26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232"/>
      <c r="Q141" s="232"/>
      <c r="R141" s="232"/>
      <c r="S141" s="232"/>
      <c r="T141" s="232"/>
      <c r="U141" s="232"/>
      <c r="V141" s="232"/>
      <c r="W141" s="232"/>
      <c r="X141" s="232"/>
      <c r="Y141" s="232"/>
      <c r="Z141" s="232"/>
    </row>
    <row r="142" spans="1:26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232"/>
      <c r="Q142" s="232"/>
      <c r="R142" s="232"/>
      <c r="S142" s="232"/>
      <c r="T142" s="232"/>
      <c r="U142" s="232"/>
      <c r="V142" s="232"/>
      <c r="W142" s="232"/>
      <c r="X142" s="232"/>
      <c r="Y142" s="232"/>
      <c r="Z142" s="232"/>
    </row>
    <row r="143" spans="1:26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232"/>
      <c r="Q143" s="232"/>
      <c r="R143" s="232"/>
      <c r="S143" s="232"/>
      <c r="T143" s="232"/>
      <c r="U143" s="232"/>
      <c r="V143" s="232"/>
      <c r="W143" s="232"/>
      <c r="X143" s="232"/>
      <c r="Y143" s="232"/>
      <c r="Z143" s="232"/>
    </row>
    <row r="144" spans="1:26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232"/>
      <c r="Q144" s="232"/>
      <c r="R144" s="232"/>
      <c r="S144" s="232"/>
      <c r="T144" s="232"/>
      <c r="U144" s="232"/>
      <c r="V144" s="232"/>
      <c r="W144" s="232"/>
      <c r="X144" s="232"/>
      <c r="Y144" s="232"/>
      <c r="Z144" s="232"/>
    </row>
    <row r="145" spans="1:26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232"/>
      <c r="Q145" s="232"/>
      <c r="R145" s="232"/>
      <c r="S145" s="232"/>
      <c r="T145" s="232"/>
      <c r="U145" s="232"/>
      <c r="V145" s="232"/>
      <c r="W145" s="232"/>
      <c r="X145" s="232"/>
      <c r="Y145" s="232"/>
      <c r="Z145" s="232"/>
    </row>
    <row r="146" spans="1:26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232"/>
      <c r="Q146" s="232"/>
      <c r="R146" s="232"/>
      <c r="S146" s="232"/>
      <c r="T146" s="232"/>
      <c r="U146" s="232"/>
      <c r="V146" s="232"/>
      <c r="W146" s="232"/>
      <c r="X146" s="232"/>
      <c r="Y146" s="232"/>
      <c r="Z146" s="232"/>
    </row>
    <row r="147" spans="1:26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232"/>
      <c r="Q147" s="232"/>
      <c r="R147" s="232"/>
      <c r="S147" s="232"/>
      <c r="T147" s="232"/>
      <c r="U147" s="232"/>
      <c r="V147" s="232"/>
      <c r="W147" s="232"/>
      <c r="X147" s="232"/>
      <c r="Y147" s="232"/>
      <c r="Z147" s="232"/>
    </row>
    <row r="148" spans="1:26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232"/>
      <c r="Q148" s="232"/>
      <c r="R148" s="232"/>
      <c r="S148" s="232"/>
      <c r="T148" s="232"/>
      <c r="U148" s="232"/>
      <c r="V148" s="232"/>
      <c r="W148" s="232"/>
      <c r="X148" s="232"/>
      <c r="Y148" s="232"/>
      <c r="Z148" s="232"/>
    </row>
    <row r="149" spans="1:26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232"/>
      <c r="Q149" s="232"/>
      <c r="R149" s="232"/>
      <c r="S149" s="232"/>
      <c r="T149" s="232"/>
      <c r="U149" s="232"/>
      <c r="V149" s="232"/>
      <c r="W149" s="232"/>
      <c r="X149" s="232"/>
      <c r="Y149" s="232"/>
      <c r="Z149" s="232"/>
    </row>
    <row r="150" spans="1:26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232"/>
      <c r="Q150" s="232"/>
      <c r="R150" s="232"/>
      <c r="S150" s="232"/>
      <c r="T150" s="232"/>
      <c r="U150" s="232"/>
      <c r="V150" s="232"/>
      <c r="W150" s="232"/>
      <c r="X150" s="232"/>
      <c r="Y150" s="232"/>
      <c r="Z150" s="232"/>
    </row>
    <row r="151" spans="1:26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232"/>
      <c r="Q151" s="232"/>
      <c r="R151" s="232"/>
      <c r="S151" s="232"/>
      <c r="T151" s="232"/>
      <c r="U151" s="232"/>
      <c r="V151" s="232"/>
      <c r="W151" s="232"/>
      <c r="X151" s="232"/>
      <c r="Y151" s="232"/>
      <c r="Z151" s="232"/>
    </row>
    <row r="152" spans="1:26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232"/>
      <c r="Q152" s="232"/>
      <c r="R152" s="232"/>
      <c r="S152" s="232"/>
      <c r="T152" s="232"/>
      <c r="U152" s="232"/>
      <c r="V152" s="232"/>
      <c r="W152" s="232"/>
      <c r="X152" s="232"/>
      <c r="Y152" s="232"/>
      <c r="Z152" s="232"/>
    </row>
    <row r="153" spans="1:26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232"/>
      <c r="Q153" s="232"/>
      <c r="R153" s="232"/>
      <c r="S153" s="232"/>
      <c r="T153" s="232"/>
      <c r="U153" s="232"/>
      <c r="V153" s="232"/>
      <c r="W153" s="232"/>
      <c r="X153" s="232"/>
      <c r="Y153" s="232"/>
      <c r="Z153" s="232"/>
    </row>
    <row r="154" spans="1:26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232"/>
      <c r="Q154" s="232"/>
      <c r="R154" s="232"/>
      <c r="S154" s="232"/>
      <c r="T154" s="232"/>
      <c r="U154" s="232"/>
      <c r="V154" s="232"/>
      <c r="W154" s="232"/>
      <c r="X154" s="232"/>
      <c r="Y154" s="232"/>
      <c r="Z154" s="232"/>
    </row>
    <row r="155" spans="1:26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232"/>
      <c r="Q155" s="232"/>
      <c r="R155" s="232"/>
      <c r="S155" s="232"/>
      <c r="T155" s="232"/>
      <c r="U155" s="232"/>
      <c r="V155" s="232"/>
      <c r="W155" s="232"/>
      <c r="X155" s="232"/>
      <c r="Y155" s="232"/>
      <c r="Z155" s="232"/>
    </row>
    <row r="156" spans="1:26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232"/>
      <c r="Q156" s="232"/>
      <c r="R156" s="232"/>
      <c r="S156" s="232"/>
      <c r="T156" s="232"/>
      <c r="U156" s="232"/>
      <c r="V156" s="232"/>
      <c r="W156" s="232"/>
      <c r="X156" s="232"/>
      <c r="Y156" s="232"/>
      <c r="Z156" s="232"/>
    </row>
    <row r="157" spans="1:26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232"/>
      <c r="Q157" s="232"/>
      <c r="R157" s="232"/>
      <c r="S157" s="232"/>
      <c r="T157" s="232"/>
      <c r="U157" s="232"/>
      <c r="V157" s="232"/>
      <c r="W157" s="232"/>
      <c r="X157" s="232"/>
      <c r="Y157" s="232"/>
      <c r="Z157" s="232"/>
    </row>
    <row r="158" spans="1:26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232"/>
      <c r="Q158" s="232"/>
      <c r="R158" s="232"/>
      <c r="S158" s="232"/>
      <c r="T158" s="232"/>
      <c r="U158" s="232"/>
      <c r="V158" s="232"/>
      <c r="W158" s="232"/>
      <c r="X158" s="232"/>
      <c r="Y158" s="232"/>
      <c r="Z158" s="232"/>
    </row>
    <row r="159" spans="1:26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232"/>
      <c r="Q159" s="232"/>
      <c r="R159" s="232"/>
      <c r="S159" s="232"/>
      <c r="T159" s="232"/>
      <c r="U159" s="232"/>
      <c r="V159" s="232"/>
      <c r="W159" s="232"/>
      <c r="X159" s="232"/>
      <c r="Y159" s="232"/>
      <c r="Z159" s="232"/>
    </row>
    <row r="160" spans="1:26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232"/>
      <c r="Q160" s="232"/>
      <c r="R160" s="232"/>
      <c r="S160" s="232"/>
      <c r="T160" s="232"/>
      <c r="U160" s="232"/>
      <c r="V160" s="232"/>
      <c r="W160" s="232"/>
      <c r="X160" s="232"/>
      <c r="Y160" s="232"/>
      <c r="Z160" s="232"/>
    </row>
    <row r="161" spans="1:26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232"/>
      <c r="Q161" s="232"/>
      <c r="R161" s="232"/>
      <c r="S161" s="232"/>
      <c r="T161" s="232"/>
      <c r="U161" s="232"/>
      <c r="V161" s="232"/>
      <c r="W161" s="232"/>
      <c r="X161" s="232"/>
      <c r="Y161" s="232"/>
      <c r="Z161" s="232"/>
    </row>
    <row r="162" spans="1:26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232"/>
      <c r="Q162" s="232"/>
      <c r="R162" s="232"/>
      <c r="S162" s="232"/>
      <c r="T162" s="232"/>
      <c r="U162" s="232"/>
      <c r="V162" s="232"/>
      <c r="W162" s="232"/>
      <c r="X162" s="232"/>
      <c r="Y162" s="232"/>
      <c r="Z162" s="232"/>
    </row>
    <row r="163" spans="1:26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232"/>
      <c r="Q163" s="232"/>
      <c r="R163" s="232"/>
      <c r="S163" s="232"/>
      <c r="T163" s="232"/>
      <c r="U163" s="232"/>
      <c r="V163" s="232"/>
      <c r="W163" s="232"/>
      <c r="X163" s="232"/>
      <c r="Y163" s="232"/>
      <c r="Z163" s="232"/>
    </row>
    <row r="164" spans="1:26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232"/>
      <c r="Q164" s="232"/>
      <c r="R164" s="232"/>
      <c r="S164" s="232"/>
      <c r="T164" s="232"/>
      <c r="U164" s="232"/>
      <c r="V164" s="232"/>
      <c r="W164" s="232"/>
      <c r="X164" s="232"/>
      <c r="Y164" s="232"/>
      <c r="Z164" s="232"/>
    </row>
    <row r="165" spans="1:26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232"/>
      <c r="Q165" s="232"/>
      <c r="R165" s="232"/>
      <c r="S165" s="232"/>
      <c r="T165" s="232"/>
      <c r="U165" s="232"/>
      <c r="V165" s="232"/>
      <c r="W165" s="232"/>
      <c r="X165" s="232"/>
      <c r="Y165" s="232"/>
      <c r="Z165" s="232"/>
    </row>
    <row r="166" spans="1:26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232"/>
      <c r="Q166" s="232"/>
      <c r="R166" s="232"/>
      <c r="S166" s="232"/>
      <c r="T166" s="232"/>
      <c r="U166" s="232"/>
      <c r="V166" s="232"/>
      <c r="W166" s="232"/>
      <c r="X166" s="232"/>
      <c r="Y166" s="232"/>
      <c r="Z166" s="232"/>
    </row>
    <row r="167" spans="1:26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232"/>
      <c r="Q167" s="232"/>
      <c r="R167" s="232"/>
      <c r="S167" s="232"/>
      <c r="T167" s="232"/>
      <c r="U167" s="232"/>
      <c r="V167" s="232"/>
      <c r="W167" s="232"/>
      <c r="X167" s="232"/>
      <c r="Y167" s="232"/>
      <c r="Z167" s="232"/>
    </row>
    <row r="168" spans="1:26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232"/>
      <c r="Q168" s="232"/>
      <c r="R168" s="232"/>
      <c r="S168" s="232"/>
      <c r="T168" s="232"/>
      <c r="U168" s="232"/>
      <c r="V168" s="232"/>
      <c r="W168" s="232"/>
      <c r="X168" s="232"/>
      <c r="Y168" s="232"/>
      <c r="Z168" s="232"/>
    </row>
    <row r="169" spans="1:26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232"/>
      <c r="Q169" s="232"/>
      <c r="R169" s="232"/>
      <c r="S169" s="232"/>
      <c r="T169" s="232"/>
      <c r="U169" s="232"/>
      <c r="V169" s="232"/>
      <c r="W169" s="232"/>
      <c r="X169" s="232"/>
      <c r="Y169" s="232"/>
      <c r="Z169" s="232"/>
    </row>
    <row r="170" spans="1:26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232"/>
      <c r="Q170" s="232"/>
      <c r="R170" s="232"/>
      <c r="S170" s="232"/>
      <c r="T170" s="232"/>
      <c r="U170" s="232"/>
      <c r="V170" s="232"/>
      <c r="W170" s="232"/>
      <c r="X170" s="232"/>
      <c r="Y170" s="232"/>
      <c r="Z170" s="232"/>
    </row>
    <row r="171" spans="1:26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232"/>
      <c r="Q171" s="232"/>
      <c r="R171" s="232"/>
      <c r="S171" s="232"/>
      <c r="T171" s="232"/>
      <c r="U171" s="232"/>
      <c r="V171" s="232"/>
      <c r="W171" s="232"/>
      <c r="X171" s="232"/>
      <c r="Y171" s="232"/>
      <c r="Z171" s="232"/>
    </row>
    <row r="172" spans="1:26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232"/>
      <c r="Q172" s="232"/>
      <c r="R172" s="232"/>
      <c r="S172" s="232"/>
      <c r="T172" s="232"/>
      <c r="U172" s="232"/>
      <c r="V172" s="232"/>
      <c r="W172" s="232"/>
      <c r="X172" s="232"/>
      <c r="Y172" s="232"/>
      <c r="Z172" s="232"/>
    </row>
    <row r="173" spans="1:26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232"/>
      <c r="Q173" s="232"/>
      <c r="R173" s="232"/>
      <c r="S173" s="232"/>
      <c r="T173" s="232"/>
      <c r="U173" s="232"/>
      <c r="V173" s="232"/>
      <c r="W173" s="232"/>
      <c r="X173" s="232"/>
      <c r="Y173" s="232"/>
      <c r="Z173" s="232"/>
    </row>
    <row r="174" spans="1:26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232"/>
      <c r="Q174" s="232"/>
      <c r="R174" s="232"/>
      <c r="S174" s="232"/>
      <c r="T174" s="232"/>
      <c r="U174" s="232"/>
      <c r="V174" s="232"/>
      <c r="W174" s="232"/>
      <c r="X174" s="232"/>
      <c r="Y174" s="232"/>
      <c r="Z174" s="232"/>
    </row>
    <row r="175" spans="1:26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232"/>
      <c r="Q175" s="232"/>
      <c r="R175" s="232"/>
      <c r="S175" s="232"/>
      <c r="T175" s="232"/>
      <c r="U175" s="232"/>
      <c r="V175" s="232"/>
      <c r="W175" s="232"/>
      <c r="X175" s="232"/>
      <c r="Y175" s="232"/>
      <c r="Z175" s="232"/>
    </row>
    <row r="176" spans="1:26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232"/>
      <c r="Q176" s="232"/>
      <c r="R176" s="232"/>
      <c r="S176" s="232"/>
      <c r="T176" s="232"/>
      <c r="U176" s="232"/>
      <c r="V176" s="232"/>
      <c r="W176" s="232"/>
      <c r="X176" s="232"/>
      <c r="Y176" s="232"/>
      <c r="Z176" s="232"/>
    </row>
    <row r="177" spans="1:26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232"/>
      <c r="Q177" s="232"/>
      <c r="R177" s="232"/>
      <c r="S177" s="232"/>
      <c r="T177" s="232"/>
      <c r="U177" s="232"/>
      <c r="V177" s="232"/>
      <c r="W177" s="232"/>
      <c r="X177" s="232"/>
      <c r="Y177" s="232"/>
      <c r="Z177" s="232"/>
    </row>
    <row r="178" spans="1:26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232"/>
      <c r="Q178" s="232"/>
      <c r="R178" s="232"/>
      <c r="S178" s="232"/>
      <c r="T178" s="232"/>
      <c r="U178" s="232"/>
      <c r="V178" s="232"/>
      <c r="W178" s="232"/>
      <c r="X178" s="232"/>
      <c r="Y178" s="232"/>
      <c r="Z178" s="232"/>
    </row>
    <row r="179" spans="1:26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232"/>
      <c r="Q179" s="232"/>
      <c r="R179" s="232"/>
      <c r="S179" s="232"/>
      <c r="T179" s="232"/>
      <c r="U179" s="232"/>
      <c r="V179" s="232"/>
      <c r="W179" s="232"/>
      <c r="X179" s="232"/>
      <c r="Y179" s="232"/>
      <c r="Z179" s="232"/>
    </row>
    <row r="180" spans="1:26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232"/>
      <c r="Q180" s="232"/>
      <c r="R180" s="232"/>
      <c r="S180" s="232"/>
      <c r="T180" s="232"/>
      <c r="U180" s="232"/>
      <c r="V180" s="232"/>
      <c r="W180" s="232"/>
      <c r="X180" s="232"/>
      <c r="Y180" s="232"/>
      <c r="Z180" s="232"/>
    </row>
    <row r="181" spans="1:26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232"/>
      <c r="Q181" s="232"/>
      <c r="R181" s="232"/>
      <c r="S181" s="232"/>
      <c r="T181" s="232"/>
      <c r="U181" s="232"/>
      <c r="V181" s="232"/>
      <c r="W181" s="232"/>
      <c r="X181" s="232"/>
      <c r="Y181" s="232"/>
      <c r="Z181" s="232"/>
    </row>
    <row r="182" spans="1:26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232"/>
      <c r="Q182" s="232"/>
      <c r="R182" s="232"/>
      <c r="S182" s="232"/>
      <c r="T182" s="232"/>
      <c r="U182" s="232"/>
      <c r="V182" s="232"/>
      <c r="W182" s="232"/>
      <c r="X182" s="232"/>
      <c r="Y182" s="232"/>
      <c r="Z182" s="232"/>
    </row>
    <row r="183" spans="1:26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232"/>
      <c r="Q183" s="232"/>
      <c r="R183" s="232"/>
      <c r="S183" s="232"/>
      <c r="T183" s="232"/>
      <c r="U183" s="232"/>
      <c r="V183" s="232"/>
      <c r="W183" s="232"/>
      <c r="X183" s="232"/>
      <c r="Y183" s="232"/>
      <c r="Z183" s="232"/>
    </row>
    <row r="184" spans="1:26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232"/>
      <c r="Q184" s="232"/>
      <c r="R184" s="232"/>
      <c r="S184" s="232"/>
      <c r="T184" s="232"/>
      <c r="U184" s="232"/>
      <c r="V184" s="232"/>
      <c r="W184" s="232"/>
      <c r="X184" s="232"/>
      <c r="Y184" s="232"/>
      <c r="Z184" s="232"/>
    </row>
    <row r="185" spans="1:26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232"/>
      <c r="Q185" s="232"/>
      <c r="R185" s="232"/>
      <c r="S185" s="232"/>
      <c r="T185" s="232"/>
      <c r="U185" s="232"/>
      <c r="V185" s="232"/>
      <c r="W185" s="232"/>
      <c r="X185" s="232"/>
      <c r="Y185" s="232"/>
      <c r="Z185" s="232"/>
    </row>
    <row r="186" spans="1:26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232"/>
      <c r="Q186" s="232"/>
      <c r="R186" s="232"/>
      <c r="S186" s="232"/>
      <c r="T186" s="232"/>
      <c r="U186" s="232"/>
      <c r="V186" s="232"/>
      <c r="W186" s="232"/>
      <c r="X186" s="232"/>
      <c r="Y186" s="232"/>
      <c r="Z186" s="232"/>
    </row>
    <row r="187" spans="1:26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232"/>
      <c r="Q187" s="232"/>
      <c r="R187" s="232"/>
      <c r="S187" s="232"/>
      <c r="T187" s="232"/>
      <c r="U187" s="232"/>
      <c r="V187" s="232"/>
      <c r="W187" s="232"/>
      <c r="X187" s="232"/>
      <c r="Y187" s="232"/>
      <c r="Z187" s="232"/>
    </row>
    <row r="188" spans="1:26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232"/>
      <c r="Q188" s="232"/>
      <c r="R188" s="232"/>
      <c r="S188" s="232"/>
      <c r="T188" s="232"/>
      <c r="U188" s="232"/>
      <c r="V188" s="232"/>
      <c r="W188" s="232"/>
      <c r="X188" s="232"/>
      <c r="Y188" s="232"/>
      <c r="Z188" s="232"/>
    </row>
    <row r="189" spans="1:26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232"/>
      <c r="Q189" s="232"/>
      <c r="R189" s="232"/>
      <c r="S189" s="232"/>
      <c r="T189" s="232"/>
      <c r="U189" s="232"/>
      <c r="V189" s="232"/>
      <c r="W189" s="232"/>
      <c r="X189" s="232"/>
      <c r="Y189" s="232"/>
      <c r="Z189" s="232"/>
    </row>
    <row r="190" spans="1:26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232"/>
      <c r="Q190" s="232"/>
      <c r="R190" s="232"/>
      <c r="S190" s="232"/>
      <c r="T190" s="232"/>
      <c r="U190" s="232"/>
      <c r="V190" s="232"/>
      <c r="W190" s="232"/>
      <c r="X190" s="232"/>
      <c r="Y190" s="232"/>
      <c r="Z190" s="232"/>
    </row>
    <row r="191" spans="1:26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232"/>
      <c r="Q191" s="232"/>
      <c r="R191" s="232"/>
      <c r="S191" s="232"/>
      <c r="T191" s="232"/>
      <c r="U191" s="232"/>
      <c r="V191" s="232"/>
      <c r="W191" s="232"/>
      <c r="X191" s="232"/>
      <c r="Y191" s="232"/>
      <c r="Z191" s="232"/>
    </row>
    <row r="192" spans="1:26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232"/>
      <c r="Q192" s="232"/>
      <c r="R192" s="232"/>
      <c r="S192" s="232"/>
      <c r="T192" s="232"/>
      <c r="U192" s="232"/>
      <c r="V192" s="232"/>
      <c r="W192" s="232"/>
      <c r="X192" s="232"/>
      <c r="Y192" s="232"/>
      <c r="Z192" s="232"/>
    </row>
    <row r="193" spans="1:26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232"/>
      <c r="Q193" s="232"/>
      <c r="R193" s="232"/>
      <c r="S193" s="232"/>
      <c r="T193" s="232"/>
      <c r="U193" s="232"/>
      <c r="V193" s="232"/>
      <c r="W193" s="232"/>
      <c r="X193" s="232"/>
      <c r="Y193" s="232"/>
      <c r="Z193" s="232"/>
    </row>
    <row r="194" spans="1:26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232"/>
      <c r="Q194" s="232"/>
      <c r="R194" s="232"/>
      <c r="S194" s="232"/>
      <c r="T194" s="232"/>
      <c r="U194" s="232"/>
      <c r="V194" s="232"/>
      <c r="W194" s="232"/>
      <c r="X194" s="232"/>
      <c r="Y194" s="232"/>
      <c r="Z194" s="232"/>
    </row>
    <row r="195" spans="1:26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232"/>
      <c r="Q195" s="232"/>
      <c r="R195" s="232"/>
      <c r="S195" s="232"/>
      <c r="T195" s="232"/>
      <c r="U195" s="232"/>
      <c r="V195" s="232"/>
      <c r="W195" s="232"/>
      <c r="X195" s="232"/>
      <c r="Y195" s="232"/>
      <c r="Z195" s="232"/>
    </row>
    <row r="196" spans="1:26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232"/>
      <c r="Q196" s="232"/>
      <c r="R196" s="232"/>
      <c r="S196" s="232"/>
      <c r="T196" s="232"/>
      <c r="U196" s="232"/>
      <c r="V196" s="232"/>
      <c r="W196" s="232"/>
      <c r="X196" s="232"/>
      <c r="Y196" s="232"/>
      <c r="Z196" s="232"/>
    </row>
    <row r="197" spans="1:26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232"/>
      <c r="Q197" s="232"/>
      <c r="R197" s="232"/>
      <c r="S197" s="232"/>
      <c r="T197" s="232"/>
      <c r="U197" s="232"/>
      <c r="V197" s="232"/>
      <c r="W197" s="232"/>
      <c r="X197" s="232"/>
      <c r="Y197" s="232"/>
      <c r="Z197" s="232"/>
    </row>
    <row r="198" spans="1:26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232"/>
      <c r="Q198" s="232"/>
      <c r="R198" s="232"/>
      <c r="S198" s="232"/>
      <c r="T198" s="232"/>
      <c r="U198" s="232"/>
      <c r="V198" s="232"/>
      <c r="W198" s="232"/>
      <c r="X198" s="232"/>
      <c r="Y198" s="232"/>
      <c r="Z198" s="232"/>
    </row>
    <row r="199" spans="1:26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232"/>
      <c r="Q199" s="232"/>
      <c r="R199" s="232"/>
      <c r="S199" s="232"/>
      <c r="T199" s="232"/>
      <c r="U199" s="232"/>
      <c r="V199" s="232"/>
      <c r="W199" s="232"/>
      <c r="X199" s="232"/>
      <c r="Y199" s="232"/>
      <c r="Z199" s="232"/>
    </row>
    <row r="200" spans="1:26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232"/>
      <c r="Q200" s="232"/>
      <c r="R200" s="232"/>
      <c r="S200" s="232"/>
      <c r="T200" s="232"/>
      <c r="U200" s="232"/>
      <c r="V200" s="232"/>
      <c r="W200" s="232"/>
      <c r="X200" s="232"/>
      <c r="Y200" s="232"/>
      <c r="Z200" s="232"/>
    </row>
    <row r="201" spans="1:26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232"/>
      <c r="Q201" s="232"/>
      <c r="R201" s="232"/>
      <c r="S201" s="232"/>
      <c r="T201" s="232"/>
      <c r="U201" s="232"/>
      <c r="V201" s="232"/>
      <c r="W201" s="232"/>
      <c r="X201" s="232"/>
      <c r="Y201" s="232"/>
      <c r="Z201" s="232"/>
    </row>
    <row r="202" spans="1:26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232"/>
      <c r="Q202" s="232"/>
      <c r="R202" s="232"/>
      <c r="S202" s="232"/>
      <c r="T202" s="232"/>
      <c r="U202" s="232"/>
      <c r="V202" s="232"/>
      <c r="W202" s="232"/>
      <c r="X202" s="232"/>
      <c r="Y202" s="232"/>
      <c r="Z202" s="232"/>
    </row>
    <row r="203" spans="1:26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232"/>
      <c r="Q203" s="232"/>
      <c r="R203" s="232"/>
      <c r="S203" s="232"/>
      <c r="T203" s="232"/>
      <c r="U203" s="232"/>
      <c r="V203" s="232"/>
      <c r="W203" s="232"/>
      <c r="X203" s="232"/>
      <c r="Y203" s="232"/>
      <c r="Z203" s="232"/>
    </row>
    <row r="204" spans="1:26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232"/>
      <c r="Q204" s="232"/>
      <c r="R204" s="232"/>
      <c r="S204" s="232"/>
      <c r="T204" s="232"/>
      <c r="U204" s="232"/>
      <c r="V204" s="232"/>
      <c r="W204" s="232"/>
      <c r="X204" s="232"/>
      <c r="Y204" s="232"/>
      <c r="Z204" s="232"/>
    </row>
    <row r="205" spans="1:26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232"/>
      <c r="Q205" s="232"/>
      <c r="R205" s="232"/>
      <c r="S205" s="232"/>
      <c r="T205" s="232"/>
      <c r="U205" s="232"/>
      <c r="V205" s="232"/>
      <c r="W205" s="232"/>
      <c r="X205" s="232"/>
      <c r="Y205" s="232"/>
      <c r="Z205" s="232"/>
    </row>
    <row r="206" spans="1:26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232"/>
      <c r="Q206" s="232"/>
      <c r="R206" s="232"/>
      <c r="S206" s="232"/>
      <c r="T206" s="232"/>
      <c r="U206" s="232"/>
      <c r="V206" s="232"/>
      <c r="W206" s="232"/>
      <c r="X206" s="232"/>
      <c r="Y206" s="232"/>
      <c r="Z206" s="232"/>
    </row>
    <row r="207" spans="1:26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232"/>
      <c r="Q207" s="232"/>
      <c r="R207" s="232"/>
      <c r="S207" s="232"/>
      <c r="T207" s="232"/>
      <c r="U207" s="232"/>
      <c r="V207" s="232"/>
      <c r="W207" s="232"/>
      <c r="X207" s="232"/>
      <c r="Y207" s="232"/>
      <c r="Z207" s="232"/>
    </row>
    <row r="208" spans="1:26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232"/>
      <c r="Q208" s="232"/>
      <c r="R208" s="232"/>
      <c r="S208" s="232"/>
      <c r="T208" s="232"/>
      <c r="U208" s="232"/>
      <c r="V208" s="232"/>
      <c r="W208" s="232"/>
      <c r="X208" s="232"/>
      <c r="Y208" s="232"/>
      <c r="Z208" s="232"/>
    </row>
    <row r="209" spans="1:26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232"/>
      <c r="Q209" s="232"/>
      <c r="R209" s="232"/>
      <c r="S209" s="232"/>
      <c r="T209" s="232"/>
      <c r="U209" s="232"/>
      <c r="V209" s="232"/>
      <c r="W209" s="232"/>
      <c r="X209" s="232"/>
      <c r="Y209" s="232"/>
      <c r="Z209" s="232"/>
    </row>
    <row r="210" spans="1:26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232"/>
      <c r="Q210" s="232"/>
      <c r="R210" s="232"/>
      <c r="S210" s="232"/>
      <c r="T210" s="232"/>
      <c r="U210" s="232"/>
      <c r="V210" s="232"/>
      <c r="W210" s="232"/>
      <c r="X210" s="232"/>
      <c r="Y210" s="232"/>
      <c r="Z210" s="232"/>
    </row>
    <row r="211" spans="1:26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232"/>
      <c r="Q211" s="232"/>
      <c r="R211" s="232"/>
      <c r="S211" s="232"/>
      <c r="T211" s="232"/>
      <c r="U211" s="232"/>
      <c r="V211" s="232"/>
      <c r="W211" s="232"/>
      <c r="X211" s="232"/>
      <c r="Y211" s="232"/>
      <c r="Z211" s="232"/>
    </row>
    <row r="212" spans="1:26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232"/>
      <c r="Q212" s="232"/>
      <c r="R212" s="232"/>
      <c r="S212" s="232"/>
      <c r="T212" s="232"/>
      <c r="U212" s="232"/>
      <c r="V212" s="232"/>
      <c r="W212" s="232"/>
      <c r="X212" s="232"/>
      <c r="Y212" s="232"/>
      <c r="Z212" s="232"/>
    </row>
    <row r="213" spans="1:26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232"/>
      <c r="Q213" s="232"/>
      <c r="R213" s="232"/>
      <c r="S213" s="232"/>
      <c r="T213" s="232"/>
      <c r="U213" s="232"/>
      <c r="V213" s="232"/>
      <c r="W213" s="232"/>
      <c r="X213" s="232"/>
      <c r="Y213" s="232"/>
      <c r="Z213" s="232"/>
    </row>
    <row r="214" spans="1:26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232"/>
      <c r="Q214" s="232"/>
      <c r="R214" s="232"/>
      <c r="S214" s="232"/>
      <c r="T214" s="232"/>
      <c r="U214" s="232"/>
      <c r="V214" s="232"/>
      <c r="W214" s="232"/>
      <c r="X214" s="232"/>
      <c r="Y214" s="232"/>
      <c r="Z214" s="232"/>
    </row>
    <row r="215" spans="1:26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232"/>
      <c r="Q215" s="232"/>
      <c r="R215" s="232"/>
      <c r="S215" s="232"/>
      <c r="T215" s="232"/>
      <c r="U215" s="232"/>
      <c r="V215" s="232"/>
      <c r="W215" s="232"/>
      <c r="X215" s="232"/>
      <c r="Y215" s="232"/>
      <c r="Z215" s="232"/>
    </row>
    <row r="216" spans="1:26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232"/>
      <c r="Q216" s="232"/>
      <c r="R216" s="232"/>
      <c r="S216" s="232"/>
      <c r="T216" s="232"/>
      <c r="U216" s="232"/>
      <c r="V216" s="232"/>
      <c r="W216" s="232"/>
      <c r="X216" s="232"/>
      <c r="Y216" s="232"/>
      <c r="Z216" s="232"/>
    </row>
    <row r="217" spans="1:26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232"/>
      <c r="Q217" s="232"/>
      <c r="R217" s="232"/>
      <c r="S217" s="232"/>
      <c r="T217" s="232"/>
      <c r="U217" s="232"/>
      <c r="V217" s="232"/>
      <c r="W217" s="232"/>
      <c r="X217" s="232"/>
      <c r="Y217" s="232"/>
      <c r="Z217" s="232"/>
    </row>
    <row r="218" spans="1:26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232"/>
      <c r="Q218" s="232"/>
      <c r="R218" s="232"/>
      <c r="S218" s="232"/>
      <c r="T218" s="232"/>
      <c r="U218" s="232"/>
      <c r="V218" s="232"/>
      <c r="W218" s="232"/>
      <c r="X218" s="232"/>
      <c r="Y218" s="232"/>
      <c r="Z218" s="232"/>
    </row>
    <row r="219" spans="1:26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232"/>
      <c r="Q219" s="232"/>
      <c r="R219" s="232"/>
      <c r="S219" s="232"/>
      <c r="T219" s="232"/>
      <c r="U219" s="232"/>
      <c r="V219" s="232"/>
      <c r="W219" s="232"/>
      <c r="X219" s="232"/>
      <c r="Y219" s="232"/>
      <c r="Z219" s="232"/>
    </row>
    <row r="220" spans="1:26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232"/>
      <c r="Q220" s="232"/>
      <c r="R220" s="232"/>
      <c r="S220" s="232"/>
      <c r="T220" s="232"/>
      <c r="U220" s="232"/>
      <c r="V220" s="232"/>
      <c r="W220" s="232"/>
      <c r="X220" s="232"/>
      <c r="Y220" s="232"/>
      <c r="Z220" s="232"/>
    </row>
    <row r="221" spans="1:26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232"/>
      <c r="Q221" s="232"/>
      <c r="R221" s="232"/>
      <c r="S221" s="232"/>
      <c r="T221" s="232"/>
      <c r="U221" s="232"/>
      <c r="V221" s="232"/>
      <c r="W221" s="232"/>
      <c r="X221" s="232"/>
      <c r="Y221" s="232"/>
      <c r="Z221" s="232"/>
    </row>
    <row r="222" spans="1:26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232"/>
      <c r="Q222" s="232"/>
      <c r="R222" s="232"/>
      <c r="S222" s="232"/>
      <c r="T222" s="232"/>
      <c r="U222" s="232"/>
      <c r="V222" s="232"/>
      <c r="W222" s="232"/>
      <c r="X222" s="232"/>
      <c r="Y222" s="232"/>
      <c r="Z222" s="232"/>
    </row>
    <row r="223" spans="1:26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232"/>
      <c r="Q223" s="232"/>
      <c r="R223" s="232"/>
      <c r="S223" s="232"/>
      <c r="T223" s="232"/>
      <c r="U223" s="232"/>
      <c r="V223" s="232"/>
      <c r="W223" s="232"/>
      <c r="X223" s="232"/>
      <c r="Y223" s="232"/>
      <c r="Z223" s="232"/>
    </row>
    <row r="224" spans="1:26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232"/>
      <c r="Q224" s="232"/>
      <c r="R224" s="232"/>
      <c r="S224" s="232"/>
      <c r="T224" s="232"/>
      <c r="U224" s="232"/>
      <c r="V224" s="232"/>
      <c r="W224" s="232"/>
      <c r="X224" s="232"/>
      <c r="Y224" s="232"/>
      <c r="Z224" s="232"/>
    </row>
    <row r="225" spans="1:26" ht="15.75" customHeight="1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232"/>
      <c r="Q225" s="232"/>
      <c r="R225" s="232"/>
      <c r="S225" s="232"/>
      <c r="T225" s="232"/>
      <c r="U225" s="232"/>
      <c r="V225" s="232"/>
      <c r="W225" s="232"/>
      <c r="X225" s="232"/>
      <c r="Y225" s="232"/>
      <c r="Z225" s="232"/>
    </row>
    <row r="226" spans="1:26" ht="15.75" customHeight="1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232"/>
      <c r="Q226" s="232"/>
      <c r="R226" s="232"/>
      <c r="S226" s="232"/>
      <c r="T226" s="232"/>
      <c r="U226" s="232"/>
      <c r="V226" s="232"/>
      <c r="W226" s="232"/>
      <c r="X226" s="232"/>
      <c r="Y226" s="232"/>
      <c r="Z226" s="232"/>
    </row>
    <row r="227" spans="1:26" ht="15.75" customHeight="1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232"/>
      <c r="Q227" s="232"/>
      <c r="R227" s="232"/>
      <c r="S227" s="232"/>
      <c r="T227" s="232"/>
      <c r="U227" s="232"/>
      <c r="V227" s="232"/>
      <c r="W227" s="232"/>
      <c r="X227" s="232"/>
      <c r="Y227" s="232"/>
      <c r="Z227" s="232"/>
    </row>
    <row r="228" spans="1:26" ht="15.75" customHeight="1">
      <c r="A228" s="102"/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232"/>
      <c r="Q228" s="232"/>
      <c r="R228" s="232"/>
      <c r="S228" s="232"/>
      <c r="T228" s="232"/>
      <c r="U228" s="232"/>
      <c r="V228" s="232"/>
      <c r="W228" s="232"/>
      <c r="X228" s="232"/>
      <c r="Y228" s="232"/>
      <c r="Z228" s="232"/>
    </row>
    <row r="229" spans="1:26" ht="15.75" customHeight="1">
      <c r="P229" s="232"/>
      <c r="Q229" s="232"/>
      <c r="R229" s="232"/>
      <c r="S229" s="232"/>
      <c r="T229" s="232"/>
      <c r="U229" s="232"/>
      <c r="V229" s="232"/>
      <c r="W229" s="232"/>
      <c r="X229" s="232"/>
      <c r="Y229" s="232"/>
      <c r="Z229" s="232"/>
    </row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7">
    <mergeCell ref="I9:I10"/>
    <mergeCell ref="J9:J10"/>
    <mergeCell ref="K9:K10"/>
    <mergeCell ref="L9:L10"/>
    <mergeCell ref="A3:O3"/>
    <mergeCell ref="A7:A10"/>
    <mergeCell ref="B7:B10"/>
    <mergeCell ref="C7:C10"/>
    <mergeCell ref="D7:D10"/>
    <mergeCell ref="E7:J8"/>
    <mergeCell ref="K7:L8"/>
    <mergeCell ref="M7:N9"/>
    <mergeCell ref="O7:O10"/>
    <mergeCell ref="E9:E10"/>
    <mergeCell ref="F9:F10"/>
    <mergeCell ref="G9:G10"/>
    <mergeCell ref="H9:H10"/>
  </mergeCells>
  <printOptions horizontalCentered="1"/>
  <pageMargins left="0.47244094488188981" right="0.47244094488188981" top="0.74803149606299213" bottom="0.74803149606299213" header="0" footer="0"/>
  <pageSetup paperSize="9" orientation="landscape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AK1000"/>
  <sheetViews>
    <sheetView topLeftCell="D1" workbookViewId="0">
      <selection activeCell="A7" sqref="A7:U24"/>
    </sheetView>
  </sheetViews>
  <sheetFormatPr defaultColWidth="14.42578125" defaultRowHeight="15" customHeight="1"/>
  <cols>
    <col min="1" max="1" width="5.7109375" customWidth="1"/>
    <col min="2" max="2" width="20.42578125" customWidth="1"/>
    <col min="3" max="3" width="21.28515625" customWidth="1"/>
    <col min="4" max="4" width="19.7109375" customWidth="1"/>
    <col min="5" max="5" width="14.28515625" customWidth="1"/>
    <col min="6" max="9" width="13.5703125" customWidth="1"/>
    <col min="10" max="10" width="19.7109375" customWidth="1"/>
    <col min="11" max="11" width="15.28515625" customWidth="1"/>
    <col min="12" max="12" width="13.5703125" customWidth="1"/>
    <col min="13" max="13" width="17.42578125" customWidth="1"/>
    <col min="14" max="14" width="16.5703125" customWidth="1"/>
    <col min="15" max="15" width="16.28515625" customWidth="1"/>
    <col min="16" max="16" width="9.85546875" customWidth="1"/>
    <col min="17" max="17" width="11" customWidth="1"/>
    <col min="18" max="18" width="15.140625" customWidth="1"/>
    <col min="19" max="19" width="17.5703125" customWidth="1"/>
    <col min="20" max="20" width="15.7109375" customWidth="1"/>
    <col min="21" max="21" width="16.28515625" customWidth="1"/>
    <col min="22" max="37" width="9.28515625" customWidth="1"/>
  </cols>
  <sheetData>
    <row r="1" spans="1:37" ht="15.75">
      <c r="A1" s="100" t="s">
        <v>1332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</row>
    <row r="2" spans="1:37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</row>
    <row r="3" spans="1:37">
      <c r="A3" s="1063" t="s">
        <v>1333</v>
      </c>
      <c r="B3" s="953"/>
      <c r="C3" s="953"/>
      <c r="D3" s="953"/>
      <c r="E3" s="953"/>
      <c r="F3" s="953"/>
      <c r="G3" s="953"/>
      <c r="H3" s="953"/>
      <c r="I3" s="953"/>
      <c r="J3" s="953"/>
      <c r="K3" s="953"/>
      <c r="L3" s="953"/>
      <c r="M3" s="953"/>
      <c r="N3" s="953"/>
      <c r="O3" s="953"/>
      <c r="P3" s="953"/>
      <c r="Q3" s="953"/>
      <c r="R3" s="953"/>
      <c r="S3" s="953"/>
      <c r="T3" s="953"/>
      <c r="U3" s="953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</row>
    <row r="4" spans="1:37" ht="15.75">
      <c r="A4" s="101"/>
      <c r="B4" s="101"/>
      <c r="C4" s="101"/>
      <c r="D4" s="101"/>
      <c r="E4" s="101"/>
      <c r="F4" s="101"/>
      <c r="G4" s="101"/>
      <c r="H4" s="101"/>
      <c r="I4" s="101"/>
      <c r="J4" s="139" t="str">
        <f>'1'!$E$5</f>
        <v>KABUPATEN/KOTA</v>
      </c>
      <c r="K4" s="105" t="str">
        <f>'1'!$F$5</f>
        <v>KARANGANYAR</v>
      </c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02"/>
      <c r="AJ4" s="102"/>
      <c r="AK4" s="102"/>
    </row>
    <row r="5" spans="1:37" ht="15.75">
      <c r="A5" s="101"/>
      <c r="B5" s="101"/>
      <c r="C5" s="101"/>
      <c r="D5" s="101"/>
      <c r="E5" s="101"/>
      <c r="F5" s="101"/>
      <c r="G5" s="101"/>
      <c r="H5" s="101"/>
      <c r="I5" s="101"/>
      <c r="J5" s="139" t="str">
        <f>'1'!$E$6</f>
        <v>TAHUN</v>
      </c>
      <c r="K5" s="105">
        <f>'1'!$F$6</f>
        <v>2023</v>
      </c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2"/>
      <c r="AK5" s="102"/>
    </row>
    <row r="6" spans="1:37">
      <c r="A6" s="1064"/>
      <c r="B6" s="967"/>
      <c r="C6" s="967"/>
      <c r="D6" s="967"/>
      <c r="E6" s="967"/>
      <c r="F6" s="967"/>
      <c r="G6" s="967"/>
      <c r="H6" s="967"/>
      <c r="I6" s="967"/>
      <c r="J6" s="967"/>
      <c r="K6" s="967"/>
      <c r="L6" s="967"/>
      <c r="M6" s="967"/>
      <c r="N6" s="967"/>
      <c r="O6" s="967"/>
      <c r="P6" s="967"/>
      <c r="Q6" s="967"/>
      <c r="R6" s="967"/>
      <c r="S6" s="967"/>
      <c r="T6" s="967"/>
      <c r="U6" s="967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</row>
    <row r="7" spans="1:37" ht="21" customHeight="1">
      <c r="A7" s="961" t="s">
        <v>4</v>
      </c>
      <c r="B7" s="961" t="s">
        <v>498</v>
      </c>
      <c r="C7" s="961" t="str">
        <f>'12'!C7</f>
        <v>DESA</v>
      </c>
      <c r="D7" s="962" t="s">
        <v>1334</v>
      </c>
      <c r="E7" s="962" t="s">
        <v>1320</v>
      </c>
      <c r="F7" s="980" t="s">
        <v>1335</v>
      </c>
      <c r="G7" s="958"/>
      <c r="H7" s="958"/>
      <c r="I7" s="958"/>
      <c r="J7" s="958"/>
      <c r="K7" s="958"/>
      <c r="L7" s="958"/>
      <c r="M7" s="958"/>
      <c r="N7" s="958"/>
      <c r="O7" s="958"/>
      <c r="P7" s="958"/>
      <c r="Q7" s="958"/>
      <c r="R7" s="958"/>
      <c r="S7" s="958"/>
      <c r="T7" s="958"/>
      <c r="U7" s="959"/>
      <c r="V7" s="102"/>
      <c r="W7" s="102"/>
      <c r="X7" s="102"/>
      <c r="Y7" s="102"/>
      <c r="Z7" s="102"/>
      <c r="AA7" s="102"/>
      <c r="AB7" s="102"/>
      <c r="AC7" s="102"/>
      <c r="AD7" s="102"/>
      <c r="AE7" s="102"/>
      <c r="AF7" s="102"/>
      <c r="AG7" s="102"/>
      <c r="AH7" s="102"/>
      <c r="AI7" s="102"/>
      <c r="AJ7" s="102"/>
      <c r="AK7" s="102"/>
    </row>
    <row r="8" spans="1:37" ht="48" customHeight="1">
      <c r="A8" s="965"/>
      <c r="B8" s="965"/>
      <c r="C8" s="965"/>
      <c r="D8" s="965"/>
      <c r="E8" s="965"/>
      <c r="F8" s="1008" t="s">
        <v>1336</v>
      </c>
      <c r="G8" s="959"/>
      <c r="H8" s="1008" t="s">
        <v>1337</v>
      </c>
      <c r="I8" s="959"/>
      <c r="J8" s="1008" t="s">
        <v>1338</v>
      </c>
      <c r="K8" s="959"/>
      <c r="L8" s="1008" t="s">
        <v>1339</v>
      </c>
      <c r="M8" s="959"/>
      <c r="N8" s="1008" t="s">
        <v>1340</v>
      </c>
      <c r="O8" s="959"/>
      <c r="P8" s="1008" t="s">
        <v>1341</v>
      </c>
      <c r="Q8" s="959"/>
      <c r="R8" s="1008" t="s">
        <v>1342</v>
      </c>
      <c r="S8" s="959"/>
      <c r="T8" s="1008" t="s">
        <v>1343</v>
      </c>
      <c r="U8" s="959"/>
      <c r="V8" s="102"/>
      <c r="W8" s="102"/>
      <c r="X8" s="102"/>
      <c r="Y8" s="102"/>
      <c r="Z8" s="102"/>
      <c r="AA8" s="102"/>
      <c r="AB8" s="102"/>
      <c r="AC8" s="102"/>
      <c r="AD8" s="102"/>
      <c r="AE8" s="102"/>
      <c r="AF8" s="102"/>
      <c r="AG8" s="102"/>
      <c r="AH8" s="102"/>
      <c r="AI8" s="102"/>
      <c r="AJ8" s="102"/>
      <c r="AK8" s="102"/>
    </row>
    <row r="9" spans="1:37" ht="32.25" customHeight="1">
      <c r="A9" s="955"/>
      <c r="B9" s="955"/>
      <c r="C9" s="955"/>
      <c r="D9" s="955"/>
      <c r="E9" s="955"/>
      <c r="F9" s="141" t="s">
        <v>326</v>
      </c>
      <c r="G9" s="141" t="s">
        <v>30</v>
      </c>
      <c r="H9" s="141" t="s">
        <v>326</v>
      </c>
      <c r="I9" s="141" t="s">
        <v>30</v>
      </c>
      <c r="J9" s="141" t="s">
        <v>326</v>
      </c>
      <c r="K9" s="141" t="s">
        <v>30</v>
      </c>
      <c r="L9" s="141" t="s">
        <v>326</v>
      </c>
      <c r="M9" s="141" t="s">
        <v>30</v>
      </c>
      <c r="N9" s="141" t="s">
        <v>326</v>
      </c>
      <c r="O9" s="141" t="s">
        <v>30</v>
      </c>
      <c r="P9" s="141" t="s">
        <v>326</v>
      </c>
      <c r="Q9" s="141" t="s">
        <v>30</v>
      </c>
      <c r="R9" s="141" t="s">
        <v>326</v>
      </c>
      <c r="S9" s="141" t="s">
        <v>30</v>
      </c>
      <c r="T9" s="141" t="s">
        <v>326</v>
      </c>
      <c r="U9" s="141" t="s">
        <v>30</v>
      </c>
      <c r="V9" s="102"/>
      <c r="W9" s="102"/>
      <c r="X9" s="102"/>
      <c r="Y9" s="102"/>
      <c r="Z9" s="102"/>
      <c r="AA9" s="102"/>
      <c r="AB9" s="102"/>
      <c r="AC9" s="102"/>
      <c r="AD9" s="102"/>
      <c r="AE9" s="102"/>
      <c r="AF9" s="102"/>
      <c r="AG9" s="102"/>
      <c r="AH9" s="102"/>
      <c r="AI9" s="102"/>
      <c r="AJ9" s="102"/>
      <c r="AK9" s="102"/>
    </row>
    <row r="10" spans="1:37" ht="12" customHeight="1">
      <c r="A10" s="115">
        <v>1</v>
      </c>
      <c r="B10" s="142">
        <v>2</v>
      </c>
      <c r="C10" s="115">
        <v>3</v>
      </c>
      <c r="D10" s="115">
        <v>4</v>
      </c>
      <c r="E10" s="115">
        <v>5</v>
      </c>
      <c r="F10" s="115">
        <v>6</v>
      </c>
      <c r="G10" s="115">
        <v>7</v>
      </c>
      <c r="H10" s="115">
        <v>8</v>
      </c>
      <c r="I10" s="115">
        <v>9</v>
      </c>
      <c r="J10" s="115">
        <v>10</v>
      </c>
      <c r="K10" s="115">
        <v>11</v>
      </c>
      <c r="L10" s="115">
        <v>12</v>
      </c>
      <c r="M10" s="115">
        <v>13</v>
      </c>
      <c r="N10" s="115">
        <v>14</v>
      </c>
      <c r="O10" s="115">
        <v>15</v>
      </c>
      <c r="P10" s="115">
        <v>16</v>
      </c>
      <c r="Q10" s="115">
        <v>17</v>
      </c>
      <c r="R10" s="115">
        <v>18</v>
      </c>
      <c r="S10" s="115">
        <v>19</v>
      </c>
      <c r="T10" s="115">
        <v>20</v>
      </c>
      <c r="U10" s="115">
        <v>21</v>
      </c>
      <c r="V10" s="264"/>
      <c r="W10" s="264"/>
      <c r="X10" s="264"/>
      <c r="Y10" s="264"/>
      <c r="Z10" s="264"/>
      <c r="AA10" s="264"/>
      <c r="AB10" s="264"/>
      <c r="AC10" s="264"/>
      <c r="AD10" s="264"/>
      <c r="AE10" s="264"/>
      <c r="AF10" s="264"/>
      <c r="AG10" s="264"/>
      <c r="AH10" s="264"/>
      <c r="AI10" s="264"/>
      <c r="AJ10" s="264"/>
      <c r="AK10" s="264"/>
    </row>
    <row r="11" spans="1:37" ht="15.75">
      <c r="A11" s="487">
        <v>1</v>
      </c>
      <c r="B11" s="841" t="str">
        <f>'9'!B9</f>
        <v>JUMAPOLO</v>
      </c>
      <c r="C11" s="453" t="str">
        <f>'29'!C11</f>
        <v>PASEBAN</v>
      </c>
      <c r="D11" s="819">
        <v>7</v>
      </c>
      <c r="E11" s="819">
        <v>940</v>
      </c>
      <c r="F11" s="819">
        <v>7</v>
      </c>
      <c r="G11" s="446">
        <f t="shared" ref="G11:G22" si="0">F11/D11*100</f>
        <v>100</v>
      </c>
      <c r="H11" s="145">
        <f t="shared" ref="H11:H22" si="1">E11</f>
        <v>940</v>
      </c>
      <c r="I11" s="446">
        <f t="shared" ref="I11:I22" si="2">H11/E11*100</f>
        <v>100</v>
      </c>
      <c r="J11" s="145">
        <f t="shared" ref="J11:J22" si="3">E11</f>
        <v>940</v>
      </c>
      <c r="K11" s="446">
        <f t="shared" ref="K11:K22" si="4">J11/E11*100</f>
        <v>100</v>
      </c>
      <c r="L11" s="819">
        <v>835</v>
      </c>
      <c r="M11" s="445">
        <f t="shared" ref="M11:M22" si="5">L11/E11*100</f>
        <v>88.829787234042556</v>
      </c>
      <c r="N11" s="819">
        <v>383</v>
      </c>
      <c r="O11" s="446">
        <f t="shared" ref="O11:O22" si="6">N11/E11*100</f>
        <v>40.744680851063833</v>
      </c>
      <c r="P11" s="145">
        <v>0</v>
      </c>
      <c r="Q11" s="145">
        <v>0</v>
      </c>
      <c r="R11" s="819">
        <v>587</v>
      </c>
      <c r="S11" s="721">
        <f t="shared" ref="S11:S22" si="7">R11/E11*100</f>
        <v>62.446808510638299</v>
      </c>
      <c r="T11" s="819">
        <v>587</v>
      </c>
      <c r="U11" s="125">
        <f t="shared" ref="U11:U22" si="8">T11/E11*100</f>
        <v>62.446808510638299</v>
      </c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</row>
    <row r="12" spans="1:37" ht="15.75">
      <c r="A12" s="487">
        <v>2</v>
      </c>
      <c r="B12" s="199"/>
      <c r="C12" s="453" t="str">
        <f>'29'!C12</f>
        <v>LEMAHBANG</v>
      </c>
      <c r="D12" s="819">
        <v>8</v>
      </c>
      <c r="E12" s="819">
        <v>1102</v>
      </c>
      <c r="F12" s="819">
        <v>8</v>
      </c>
      <c r="G12" s="446">
        <f t="shared" si="0"/>
        <v>100</v>
      </c>
      <c r="H12" s="145">
        <f t="shared" si="1"/>
        <v>1102</v>
      </c>
      <c r="I12" s="446">
        <f t="shared" si="2"/>
        <v>100</v>
      </c>
      <c r="J12" s="145">
        <f t="shared" si="3"/>
        <v>1102</v>
      </c>
      <c r="K12" s="446">
        <f t="shared" si="4"/>
        <v>100</v>
      </c>
      <c r="L12" s="819">
        <v>1009</v>
      </c>
      <c r="M12" s="445">
        <f t="shared" si="5"/>
        <v>91.560798548094368</v>
      </c>
      <c r="N12" s="819">
        <v>634</v>
      </c>
      <c r="O12" s="446">
        <f t="shared" si="6"/>
        <v>57.531760435571691</v>
      </c>
      <c r="P12" s="145">
        <v>0</v>
      </c>
      <c r="Q12" s="145">
        <v>0</v>
      </c>
      <c r="R12" s="819">
        <v>764</v>
      </c>
      <c r="S12" s="721">
        <f t="shared" si="7"/>
        <v>69.328493647912879</v>
      </c>
      <c r="T12" s="819">
        <v>764</v>
      </c>
      <c r="U12" s="125">
        <f t="shared" si="8"/>
        <v>69.328493647912879</v>
      </c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</row>
    <row r="13" spans="1:37" ht="15.75">
      <c r="A13" s="487">
        <v>3</v>
      </c>
      <c r="B13" s="199"/>
      <c r="C13" s="453" t="str">
        <f>'29'!C13</f>
        <v>KARANGBANGUN</v>
      </c>
      <c r="D13" s="819">
        <v>7</v>
      </c>
      <c r="E13" s="819">
        <v>1359</v>
      </c>
      <c r="F13" s="819">
        <v>7</v>
      </c>
      <c r="G13" s="446">
        <f t="shared" si="0"/>
        <v>100</v>
      </c>
      <c r="H13" s="145">
        <f t="shared" si="1"/>
        <v>1359</v>
      </c>
      <c r="I13" s="446">
        <f t="shared" si="2"/>
        <v>100</v>
      </c>
      <c r="J13" s="145">
        <f t="shared" si="3"/>
        <v>1359</v>
      </c>
      <c r="K13" s="446">
        <f t="shared" si="4"/>
        <v>100</v>
      </c>
      <c r="L13" s="819">
        <v>1359</v>
      </c>
      <c r="M13" s="445">
        <f t="shared" si="5"/>
        <v>100</v>
      </c>
      <c r="N13" s="819">
        <v>1359</v>
      </c>
      <c r="O13" s="446">
        <f t="shared" si="6"/>
        <v>100</v>
      </c>
      <c r="P13" s="145">
        <v>0</v>
      </c>
      <c r="Q13" s="145">
        <v>0</v>
      </c>
      <c r="R13" s="819">
        <v>987</v>
      </c>
      <c r="S13" s="721">
        <f t="shared" si="7"/>
        <v>72.626931567328924</v>
      </c>
      <c r="T13" s="819">
        <v>987</v>
      </c>
      <c r="U13" s="125">
        <f t="shared" si="8"/>
        <v>72.626931567328924</v>
      </c>
      <c r="V13" s="102"/>
      <c r="W13" s="102"/>
      <c r="X13" s="102"/>
      <c r="Y13" s="102"/>
      <c r="Z13" s="102"/>
      <c r="AA13" s="102"/>
      <c r="AB13" s="102"/>
      <c r="AC13" s="102"/>
      <c r="AD13" s="102"/>
      <c r="AE13" s="102"/>
      <c r="AF13" s="102"/>
      <c r="AG13" s="102"/>
      <c r="AH13" s="102"/>
      <c r="AI13" s="102"/>
      <c r="AJ13" s="102"/>
      <c r="AK13" s="102"/>
    </row>
    <row r="14" spans="1:37" ht="15.75">
      <c r="A14" s="487">
        <v>4</v>
      </c>
      <c r="B14" s="199"/>
      <c r="C14" s="453" t="str">
        <f>'29'!C14</f>
        <v>PLOSO</v>
      </c>
      <c r="D14" s="819">
        <v>8</v>
      </c>
      <c r="E14" s="819">
        <v>1575</v>
      </c>
      <c r="F14" s="819">
        <v>8</v>
      </c>
      <c r="G14" s="446">
        <f t="shared" si="0"/>
        <v>100</v>
      </c>
      <c r="H14" s="145">
        <f t="shared" si="1"/>
        <v>1575</v>
      </c>
      <c r="I14" s="446">
        <f t="shared" si="2"/>
        <v>100</v>
      </c>
      <c r="J14" s="145">
        <f t="shared" si="3"/>
        <v>1575</v>
      </c>
      <c r="K14" s="446">
        <f t="shared" si="4"/>
        <v>100</v>
      </c>
      <c r="L14" s="819">
        <v>1575</v>
      </c>
      <c r="M14" s="445">
        <f t="shared" si="5"/>
        <v>100</v>
      </c>
      <c r="N14" s="819">
        <v>1575</v>
      </c>
      <c r="O14" s="446">
        <f t="shared" si="6"/>
        <v>100</v>
      </c>
      <c r="P14" s="145">
        <v>0</v>
      </c>
      <c r="Q14" s="145">
        <v>0</v>
      </c>
      <c r="R14" s="819">
        <v>1198</v>
      </c>
      <c r="S14" s="721">
        <f t="shared" si="7"/>
        <v>76.063492063492063</v>
      </c>
      <c r="T14" s="819">
        <v>1198</v>
      </c>
      <c r="U14" s="125">
        <f t="shared" si="8"/>
        <v>76.063492063492063</v>
      </c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  <c r="AF14" s="102"/>
      <c r="AG14" s="102"/>
      <c r="AH14" s="102"/>
      <c r="AI14" s="102"/>
      <c r="AJ14" s="102"/>
      <c r="AK14" s="102"/>
    </row>
    <row r="15" spans="1:37" ht="15.75">
      <c r="A15" s="487">
        <v>5</v>
      </c>
      <c r="B15" s="199"/>
      <c r="C15" s="453" t="str">
        <f>'29'!C15</f>
        <v>GIRIWONDO</v>
      </c>
      <c r="D15" s="819">
        <v>7</v>
      </c>
      <c r="E15" s="819">
        <v>1011</v>
      </c>
      <c r="F15" s="819">
        <v>7</v>
      </c>
      <c r="G15" s="446">
        <f t="shared" si="0"/>
        <v>100</v>
      </c>
      <c r="H15" s="145">
        <f t="shared" si="1"/>
        <v>1011</v>
      </c>
      <c r="I15" s="446">
        <f t="shared" si="2"/>
        <v>100</v>
      </c>
      <c r="J15" s="145">
        <f t="shared" si="3"/>
        <v>1011</v>
      </c>
      <c r="K15" s="446">
        <f t="shared" si="4"/>
        <v>100</v>
      </c>
      <c r="L15" s="819">
        <v>976</v>
      </c>
      <c r="M15" s="445">
        <f t="shared" si="5"/>
        <v>96.538081107814051</v>
      </c>
      <c r="N15" s="819">
        <v>677</v>
      </c>
      <c r="O15" s="446">
        <f t="shared" si="6"/>
        <v>66.963402571711171</v>
      </c>
      <c r="P15" s="145">
        <v>0</v>
      </c>
      <c r="Q15" s="145">
        <v>0</v>
      </c>
      <c r="R15" s="819">
        <v>677</v>
      </c>
      <c r="S15" s="721">
        <f t="shared" si="7"/>
        <v>66.963402571711171</v>
      </c>
      <c r="T15" s="819">
        <v>677</v>
      </c>
      <c r="U15" s="125">
        <f t="shared" si="8"/>
        <v>66.963402571711171</v>
      </c>
      <c r="V15" s="102"/>
      <c r="W15" s="102"/>
      <c r="X15" s="102"/>
      <c r="Y15" s="102"/>
      <c r="Z15" s="102"/>
      <c r="AA15" s="102"/>
      <c r="AB15" s="102"/>
      <c r="AC15" s="102"/>
      <c r="AD15" s="102"/>
      <c r="AE15" s="102"/>
      <c r="AF15" s="102"/>
      <c r="AG15" s="102"/>
      <c r="AH15" s="102"/>
      <c r="AI15" s="102"/>
      <c r="AJ15" s="102"/>
      <c r="AK15" s="102"/>
    </row>
    <row r="16" spans="1:37" ht="15.75">
      <c r="A16" s="487">
        <v>6</v>
      </c>
      <c r="B16" s="199"/>
      <c r="C16" s="453" t="str">
        <f>'29'!C16</f>
        <v>KADIPIRO</v>
      </c>
      <c r="D16" s="819">
        <v>9</v>
      </c>
      <c r="E16" s="819">
        <v>967</v>
      </c>
      <c r="F16" s="819">
        <v>9</v>
      </c>
      <c r="G16" s="446">
        <f t="shared" si="0"/>
        <v>100</v>
      </c>
      <c r="H16" s="145">
        <f t="shared" si="1"/>
        <v>967</v>
      </c>
      <c r="I16" s="446">
        <f t="shared" si="2"/>
        <v>100</v>
      </c>
      <c r="J16" s="145">
        <f t="shared" si="3"/>
        <v>967</v>
      </c>
      <c r="K16" s="446">
        <f t="shared" si="4"/>
        <v>100</v>
      </c>
      <c r="L16" s="819">
        <v>967</v>
      </c>
      <c r="M16" s="445">
        <f t="shared" si="5"/>
        <v>100</v>
      </c>
      <c r="N16" s="819">
        <v>967</v>
      </c>
      <c r="O16" s="446">
        <f t="shared" si="6"/>
        <v>100</v>
      </c>
      <c r="P16" s="145">
        <v>0</v>
      </c>
      <c r="Q16" s="145">
        <v>0</v>
      </c>
      <c r="R16" s="819">
        <v>781</v>
      </c>
      <c r="S16" s="721">
        <f t="shared" si="7"/>
        <v>80.765253360910023</v>
      </c>
      <c r="T16" s="819">
        <v>781</v>
      </c>
      <c r="U16" s="125">
        <f t="shared" si="8"/>
        <v>80.765253360910023</v>
      </c>
      <c r="V16" s="102"/>
      <c r="W16" s="102"/>
      <c r="X16" s="102"/>
      <c r="Y16" s="102"/>
      <c r="Z16" s="102"/>
      <c r="AA16" s="102"/>
      <c r="AB16" s="102"/>
      <c r="AC16" s="102"/>
      <c r="AD16" s="102"/>
      <c r="AE16" s="102"/>
      <c r="AF16" s="102"/>
      <c r="AG16" s="102"/>
      <c r="AH16" s="102"/>
      <c r="AI16" s="102"/>
      <c r="AJ16" s="102"/>
      <c r="AK16" s="102"/>
    </row>
    <row r="17" spans="1:37" ht="15.75">
      <c r="A17" s="487">
        <v>7</v>
      </c>
      <c r="B17" s="199"/>
      <c r="C17" s="453" t="str">
        <f>'29'!C17</f>
        <v>JUMANTORO</v>
      </c>
      <c r="D17" s="819">
        <v>9</v>
      </c>
      <c r="E17" s="819">
        <v>1066</v>
      </c>
      <c r="F17" s="819">
        <v>9</v>
      </c>
      <c r="G17" s="446">
        <f t="shared" si="0"/>
        <v>100</v>
      </c>
      <c r="H17" s="145">
        <f t="shared" si="1"/>
        <v>1066</v>
      </c>
      <c r="I17" s="446">
        <f t="shared" si="2"/>
        <v>100</v>
      </c>
      <c r="J17" s="145">
        <f t="shared" si="3"/>
        <v>1066</v>
      </c>
      <c r="K17" s="446">
        <f t="shared" si="4"/>
        <v>100</v>
      </c>
      <c r="L17" s="819">
        <v>983</v>
      </c>
      <c r="M17" s="445">
        <f t="shared" si="5"/>
        <v>92.213883677298313</v>
      </c>
      <c r="N17" s="819">
        <v>891</v>
      </c>
      <c r="O17" s="446">
        <f t="shared" si="6"/>
        <v>83.583489681050665</v>
      </c>
      <c r="P17" s="145">
        <v>0</v>
      </c>
      <c r="Q17" s="145">
        <v>0</v>
      </c>
      <c r="R17" s="819">
        <v>887</v>
      </c>
      <c r="S17" s="721">
        <f t="shared" si="7"/>
        <v>83.208255159474675</v>
      </c>
      <c r="T17" s="819">
        <v>887</v>
      </c>
      <c r="U17" s="125">
        <f t="shared" si="8"/>
        <v>83.208255159474675</v>
      </c>
      <c r="V17" s="102"/>
      <c r="W17" s="102"/>
      <c r="X17" s="102"/>
      <c r="Y17" s="102"/>
      <c r="Z17" s="102"/>
      <c r="AA17" s="102"/>
      <c r="AB17" s="102"/>
      <c r="AC17" s="102"/>
      <c r="AD17" s="102"/>
      <c r="AE17" s="102"/>
      <c r="AF17" s="102"/>
      <c r="AG17" s="102"/>
      <c r="AH17" s="102"/>
      <c r="AI17" s="102"/>
      <c r="AJ17" s="102"/>
      <c r="AK17" s="102"/>
    </row>
    <row r="18" spans="1:37" ht="15.75">
      <c r="A18" s="487">
        <v>8</v>
      </c>
      <c r="B18" s="199"/>
      <c r="C18" s="453" t="str">
        <f>'29'!C18</f>
        <v>KEDAWUNG</v>
      </c>
      <c r="D18" s="819">
        <v>9</v>
      </c>
      <c r="E18" s="819">
        <v>1231</v>
      </c>
      <c r="F18" s="819">
        <v>9</v>
      </c>
      <c r="G18" s="446">
        <f t="shared" si="0"/>
        <v>100</v>
      </c>
      <c r="H18" s="145">
        <f t="shared" si="1"/>
        <v>1231</v>
      </c>
      <c r="I18" s="446">
        <f t="shared" si="2"/>
        <v>100</v>
      </c>
      <c r="J18" s="145">
        <f t="shared" si="3"/>
        <v>1231</v>
      </c>
      <c r="K18" s="446">
        <f t="shared" si="4"/>
        <v>100</v>
      </c>
      <c r="L18" s="819">
        <v>998</v>
      </c>
      <c r="M18" s="445">
        <f t="shared" si="5"/>
        <v>81.072298943948013</v>
      </c>
      <c r="N18" s="819">
        <v>777</v>
      </c>
      <c r="O18" s="446">
        <f t="shared" si="6"/>
        <v>63.119415109666932</v>
      </c>
      <c r="P18" s="145">
        <v>0</v>
      </c>
      <c r="Q18" s="145">
        <v>0</v>
      </c>
      <c r="R18" s="819">
        <v>798</v>
      </c>
      <c r="S18" s="721">
        <f t="shared" si="7"/>
        <v>64.825345247766037</v>
      </c>
      <c r="T18" s="819">
        <v>798</v>
      </c>
      <c r="U18" s="125">
        <f t="shared" si="8"/>
        <v>64.825345247766037</v>
      </c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02"/>
      <c r="AG18" s="102"/>
      <c r="AH18" s="102"/>
      <c r="AI18" s="102"/>
      <c r="AJ18" s="102"/>
      <c r="AK18" s="102"/>
    </row>
    <row r="19" spans="1:37" ht="15.75">
      <c r="A19" s="487">
        <v>9</v>
      </c>
      <c r="B19" s="199"/>
      <c r="C19" s="453" t="str">
        <f>'29'!C19</f>
        <v>BAKALAN</v>
      </c>
      <c r="D19" s="819">
        <v>10</v>
      </c>
      <c r="E19" s="819">
        <v>1280</v>
      </c>
      <c r="F19" s="819">
        <v>10</v>
      </c>
      <c r="G19" s="446">
        <f t="shared" si="0"/>
        <v>100</v>
      </c>
      <c r="H19" s="145">
        <f t="shared" si="1"/>
        <v>1280</v>
      </c>
      <c r="I19" s="446">
        <f t="shared" si="2"/>
        <v>100</v>
      </c>
      <c r="J19" s="145">
        <f t="shared" si="3"/>
        <v>1280</v>
      </c>
      <c r="K19" s="446">
        <f t="shared" si="4"/>
        <v>100</v>
      </c>
      <c r="L19" s="819">
        <v>958</v>
      </c>
      <c r="M19" s="445">
        <f t="shared" si="5"/>
        <v>74.84375</v>
      </c>
      <c r="N19" s="819">
        <v>664</v>
      </c>
      <c r="O19" s="446">
        <f t="shared" si="6"/>
        <v>51.875000000000007</v>
      </c>
      <c r="P19" s="145">
        <v>0</v>
      </c>
      <c r="Q19" s="145">
        <v>0</v>
      </c>
      <c r="R19" s="819">
        <v>854</v>
      </c>
      <c r="S19" s="721">
        <f t="shared" si="7"/>
        <v>66.71875</v>
      </c>
      <c r="T19" s="819">
        <v>854</v>
      </c>
      <c r="U19" s="125">
        <f t="shared" si="8"/>
        <v>66.71875</v>
      </c>
      <c r="V19" s="102"/>
      <c r="W19" s="102"/>
      <c r="X19" s="102"/>
      <c r="Y19" s="102"/>
      <c r="Z19" s="102"/>
      <c r="AA19" s="102"/>
      <c r="AB19" s="102"/>
      <c r="AC19" s="102"/>
      <c r="AD19" s="102"/>
      <c r="AE19" s="102"/>
      <c r="AF19" s="102"/>
      <c r="AG19" s="102"/>
      <c r="AH19" s="102"/>
      <c r="AI19" s="102"/>
      <c r="AJ19" s="102"/>
      <c r="AK19" s="102"/>
    </row>
    <row r="20" spans="1:37" ht="15.75">
      <c r="A20" s="487">
        <v>10</v>
      </c>
      <c r="B20" s="199"/>
      <c r="C20" s="453" t="str">
        <f>'29'!C20</f>
        <v>JUMAPOLO</v>
      </c>
      <c r="D20" s="819">
        <v>10</v>
      </c>
      <c r="E20" s="819">
        <v>1034</v>
      </c>
      <c r="F20" s="819">
        <v>10</v>
      </c>
      <c r="G20" s="446">
        <f t="shared" si="0"/>
        <v>100</v>
      </c>
      <c r="H20" s="145">
        <f t="shared" si="1"/>
        <v>1034</v>
      </c>
      <c r="I20" s="446">
        <f t="shared" si="2"/>
        <v>100</v>
      </c>
      <c r="J20" s="145">
        <f t="shared" si="3"/>
        <v>1034</v>
      </c>
      <c r="K20" s="446">
        <f t="shared" si="4"/>
        <v>100</v>
      </c>
      <c r="L20" s="819">
        <v>972</v>
      </c>
      <c r="M20" s="445">
        <f t="shared" si="5"/>
        <v>94.003868471953581</v>
      </c>
      <c r="N20" s="819">
        <v>816</v>
      </c>
      <c r="O20" s="446">
        <f t="shared" si="6"/>
        <v>78.916827852998068</v>
      </c>
      <c r="P20" s="145">
        <v>0</v>
      </c>
      <c r="Q20" s="145">
        <v>0</v>
      </c>
      <c r="R20" s="819">
        <v>867</v>
      </c>
      <c r="S20" s="721">
        <f t="shared" si="7"/>
        <v>83.849129593810446</v>
      </c>
      <c r="T20" s="819">
        <v>867</v>
      </c>
      <c r="U20" s="125">
        <f t="shared" si="8"/>
        <v>83.849129593810446</v>
      </c>
      <c r="V20" s="102"/>
      <c r="W20" s="102"/>
      <c r="X20" s="102"/>
      <c r="Y20" s="102"/>
      <c r="Z20" s="102"/>
      <c r="AA20" s="102"/>
      <c r="AB20" s="102"/>
      <c r="AC20" s="102"/>
      <c r="AD20" s="102"/>
      <c r="AE20" s="102"/>
      <c r="AF20" s="102"/>
      <c r="AG20" s="102"/>
      <c r="AH20" s="102"/>
      <c r="AI20" s="102"/>
      <c r="AJ20" s="102"/>
      <c r="AK20" s="102"/>
    </row>
    <row r="21" spans="1:37" ht="15.75" customHeight="1">
      <c r="A21" s="487">
        <v>11</v>
      </c>
      <c r="B21" s="199"/>
      <c r="C21" s="453" t="str">
        <f>'29'!C21</f>
        <v>KWANGSAN</v>
      </c>
      <c r="D21" s="819">
        <v>10</v>
      </c>
      <c r="E21" s="819">
        <v>2049</v>
      </c>
      <c r="F21" s="819">
        <v>10</v>
      </c>
      <c r="G21" s="446">
        <f t="shared" si="0"/>
        <v>100</v>
      </c>
      <c r="H21" s="145">
        <f t="shared" si="1"/>
        <v>2049</v>
      </c>
      <c r="I21" s="446">
        <f t="shared" si="2"/>
        <v>100</v>
      </c>
      <c r="J21" s="145">
        <f t="shared" si="3"/>
        <v>2049</v>
      </c>
      <c r="K21" s="446">
        <f t="shared" si="4"/>
        <v>100</v>
      </c>
      <c r="L21" s="819">
        <v>1381</v>
      </c>
      <c r="M21" s="445">
        <f t="shared" si="5"/>
        <v>67.398731088335779</v>
      </c>
      <c r="N21" s="819">
        <v>788</v>
      </c>
      <c r="O21" s="446">
        <f t="shared" si="6"/>
        <v>38.457784285017084</v>
      </c>
      <c r="P21" s="145">
        <v>0</v>
      </c>
      <c r="Q21" s="145">
        <v>0</v>
      </c>
      <c r="R21" s="819">
        <v>1062</v>
      </c>
      <c r="S21" s="721">
        <f t="shared" si="7"/>
        <v>51.830161054172763</v>
      </c>
      <c r="T21" s="819">
        <v>1062</v>
      </c>
      <c r="U21" s="125">
        <f t="shared" si="8"/>
        <v>51.830161054172763</v>
      </c>
      <c r="V21" s="102"/>
      <c r="W21" s="102"/>
      <c r="X21" s="102"/>
      <c r="Y21" s="102"/>
      <c r="Z21" s="102"/>
      <c r="AA21" s="102"/>
      <c r="AB21" s="102"/>
      <c r="AC21" s="102"/>
      <c r="AD21" s="102"/>
      <c r="AE21" s="102"/>
      <c r="AF21" s="102"/>
      <c r="AG21" s="102"/>
      <c r="AH21" s="102"/>
      <c r="AI21" s="102"/>
      <c r="AJ21" s="102"/>
      <c r="AK21" s="102"/>
    </row>
    <row r="22" spans="1:37" ht="15.75" customHeight="1">
      <c r="A22" s="487">
        <v>12</v>
      </c>
      <c r="B22" s="431"/>
      <c r="C22" s="453" t="str">
        <f>'29'!C22</f>
        <v>JATIREJO</v>
      </c>
      <c r="D22" s="819">
        <v>8</v>
      </c>
      <c r="E22" s="819">
        <v>1054</v>
      </c>
      <c r="F22" s="819">
        <v>8</v>
      </c>
      <c r="G22" s="446">
        <f t="shared" si="0"/>
        <v>100</v>
      </c>
      <c r="H22" s="145">
        <f t="shared" si="1"/>
        <v>1054</v>
      </c>
      <c r="I22" s="446">
        <f t="shared" si="2"/>
        <v>100</v>
      </c>
      <c r="J22" s="145">
        <f t="shared" si="3"/>
        <v>1054</v>
      </c>
      <c r="K22" s="446">
        <f t="shared" si="4"/>
        <v>100</v>
      </c>
      <c r="L22" s="819">
        <v>896</v>
      </c>
      <c r="M22" s="445">
        <f t="shared" si="5"/>
        <v>85.009487666034161</v>
      </c>
      <c r="N22" s="819">
        <v>657</v>
      </c>
      <c r="O22" s="446">
        <f t="shared" si="6"/>
        <v>62.333965844402272</v>
      </c>
      <c r="P22" s="145">
        <v>0</v>
      </c>
      <c r="Q22" s="145">
        <v>0</v>
      </c>
      <c r="R22" s="819">
        <v>845</v>
      </c>
      <c r="S22" s="721">
        <f t="shared" si="7"/>
        <v>80.170777988614802</v>
      </c>
      <c r="T22" s="819">
        <v>845</v>
      </c>
      <c r="U22" s="125">
        <f t="shared" si="8"/>
        <v>80.170777988614802</v>
      </c>
      <c r="V22" s="102"/>
      <c r="W22" s="102"/>
      <c r="X22" s="102"/>
      <c r="Y22" s="102"/>
      <c r="Z22" s="102"/>
      <c r="AA22" s="102"/>
      <c r="AB22" s="102"/>
      <c r="AC22" s="102"/>
      <c r="AD22" s="102"/>
      <c r="AE22" s="102"/>
      <c r="AF22" s="102"/>
      <c r="AG22" s="102"/>
      <c r="AH22" s="102"/>
      <c r="AI22" s="102"/>
      <c r="AJ22" s="102"/>
      <c r="AK22" s="102"/>
    </row>
    <row r="23" spans="1:37" ht="15.75" customHeight="1">
      <c r="A23" s="127"/>
      <c r="B23" s="235"/>
      <c r="C23" s="308"/>
      <c r="D23" s="308"/>
      <c r="E23" s="123"/>
      <c r="F23" s="123"/>
      <c r="G23" s="446"/>
      <c r="H23" s="123"/>
      <c r="I23" s="446"/>
      <c r="J23" s="123"/>
      <c r="K23" s="446"/>
      <c r="L23" s="123"/>
      <c r="M23" s="445"/>
      <c r="N23" s="123"/>
      <c r="O23" s="446"/>
      <c r="P23" s="123"/>
      <c r="Q23" s="123"/>
      <c r="R23" s="123"/>
      <c r="S23" s="721"/>
      <c r="T23" s="123"/>
      <c r="U23" s="125"/>
      <c r="V23" s="102"/>
      <c r="W23" s="102"/>
      <c r="X23" s="102"/>
      <c r="Y23" s="102"/>
      <c r="Z23" s="102"/>
      <c r="AA23" s="102"/>
      <c r="AB23" s="102"/>
      <c r="AC23" s="102"/>
      <c r="AD23" s="102"/>
      <c r="AE23" s="102"/>
      <c r="AF23" s="102"/>
      <c r="AG23" s="102"/>
      <c r="AH23" s="102"/>
      <c r="AI23" s="102"/>
      <c r="AJ23" s="102"/>
      <c r="AK23" s="102"/>
    </row>
    <row r="24" spans="1:37" ht="15.75" customHeight="1">
      <c r="A24" s="131" t="s">
        <v>591</v>
      </c>
      <c r="B24" s="156"/>
      <c r="C24" s="215"/>
      <c r="D24" s="215">
        <f t="shared" ref="D24:F24" si="9">SUM(D11:D22)</f>
        <v>102</v>
      </c>
      <c r="E24" s="842">
        <f t="shared" si="9"/>
        <v>14668</v>
      </c>
      <c r="F24" s="842">
        <f t="shared" si="9"/>
        <v>102</v>
      </c>
      <c r="G24" s="450">
        <f>F24/D24*100</f>
        <v>100</v>
      </c>
      <c r="H24" s="842">
        <f>SUM(H11:H22)</f>
        <v>14668</v>
      </c>
      <c r="I24" s="450">
        <f>H24/E24*100</f>
        <v>100</v>
      </c>
      <c r="J24" s="842">
        <f>SUM(J11:J22)</f>
        <v>14668</v>
      </c>
      <c r="K24" s="450">
        <f>H24/E24*100</f>
        <v>100</v>
      </c>
      <c r="L24" s="842">
        <f>SUM(L11:L22)</f>
        <v>12909</v>
      </c>
      <c r="M24" s="449">
        <f>L24/E24*100</f>
        <v>88.007908371966181</v>
      </c>
      <c r="N24" s="842">
        <f>SUM(N11:N22)</f>
        <v>10188</v>
      </c>
      <c r="O24" s="450">
        <f>N24/E24*100</f>
        <v>69.457322061630762</v>
      </c>
      <c r="P24" s="842">
        <f>SUM(P11:P22)</f>
        <v>0</v>
      </c>
      <c r="Q24" s="842">
        <f>P24/D24*100</f>
        <v>0</v>
      </c>
      <c r="R24" s="842">
        <f>SUM(R11:R22)</f>
        <v>10307</v>
      </c>
      <c r="S24" s="843">
        <f>R24/E24*100</f>
        <v>70.268611944368701</v>
      </c>
      <c r="T24" s="842">
        <f>SUM(T11:T22)</f>
        <v>10307</v>
      </c>
      <c r="U24" s="659">
        <f>T24/E24*100</f>
        <v>70.268611944368701</v>
      </c>
      <c r="V24" s="102"/>
      <c r="W24" s="102"/>
      <c r="X24" s="102"/>
      <c r="Y24" s="102"/>
      <c r="Z24" s="102"/>
      <c r="AA24" s="102"/>
      <c r="AB24" s="102"/>
      <c r="AC24" s="102"/>
      <c r="AD24" s="102"/>
      <c r="AE24" s="102"/>
      <c r="AF24" s="102"/>
      <c r="AG24" s="102"/>
      <c r="AH24" s="102"/>
      <c r="AI24" s="102"/>
      <c r="AJ24" s="102"/>
      <c r="AK24" s="102"/>
    </row>
    <row r="25" spans="1:37" ht="15.75" customHeight="1">
      <c r="A25" s="102"/>
      <c r="B25" s="102"/>
      <c r="C25" s="102"/>
      <c r="D25" s="102"/>
      <c r="E25" s="102"/>
      <c r="F25" s="162"/>
      <c r="G25" s="162"/>
      <c r="H25" s="162"/>
      <c r="I25" s="162"/>
      <c r="J25" s="162"/>
      <c r="K25" s="16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102"/>
      <c r="AB25" s="102"/>
      <c r="AC25" s="102"/>
      <c r="AD25" s="102"/>
      <c r="AE25" s="102"/>
      <c r="AF25" s="102"/>
      <c r="AG25" s="102"/>
      <c r="AH25" s="102"/>
      <c r="AI25" s="102"/>
      <c r="AJ25" s="102"/>
      <c r="AK25" s="102"/>
    </row>
    <row r="26" spans="1:37" ht="15.75" customHeight="1">
      <c r="A26" s="102"/>
      <c r="B26" s="102"/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  <c r="AA26" s="102"/>
      <c r="AB26" s="102"/>
      <c r="AC26" s="102"/>
      <c r="AD26" s="102"/>
      <c r="AE26" s="102"/>
      <c r="AF26" s="102"/>
      <c r="AG26" s="102"/>
      <c r="AH26" s="102"/>
      <c r="AI26" s="102"/>
      <c r="AJ26" s="102"/>
      <c r="AK26" s="102"/>
    </row>
    <row r="27" spans="1:37" ht="15.75" customHeight="1">
      <c r="A27" s="137" t="s">
        <v>1249</v>
      </c>
      <c r="B27" s="137"/>
      <c r="C27" s="137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  <c r="AA27" s="102"/>
      <c r="AB27" s="102"/>
      <c r="AC27" s="102"/>
      <c r="AD27" s="102"/>
      <c r="AE27" s="102"/>
      <c r="AF27" s="102"/>
      <c r="AG27" s="102"/>
      <c r="AH27" s="102"/>
      <c r="AI27" s="102"/>
      <c r="AJ27" s="102"/>
      <c r="AK27" s="102"/>
    </row>
    <row r="28" spans="1:37" ht="15.75" customHeight="1">
      <c r="A28" s="137" t="s">
        <v>1344</v>
      </c>
      <c r="B28" s="137"/>
      <c r="C28" s="137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 t="str">
        <f>PROPER(R8)</f>
        <v>Kk Pengelolaan Kualitas Udara Dalam Rumah Tangga (Pkurt)</v>
      </c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  <c r="AF28" s="102"/>
      <c r="AG28" s="102"/>
      <c r="AH28" s="102"/>
      <c r="AI28" s="102"/>
      <c r="AJ28" s="102"/>
      <c r="AK28" s="102"/>
    </row>
    <row r="29" spans="1:37" ht="15.75" customHeight="1">
      <c r="A29" s="102"/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  <c r="AA29" s="102"/>
      <c r="AB29" s="102"/>
      <c r="AC29" s="102"/>
      <c r="AD29" s="102"/>
      <c r="AE29" s="102"/>
      <c r="AF29" s="102"/>
      <c r="AG29" s="102"/>
      <c r="AH29" s="102"/>
      <c r="AI29" s="102"/>
      <c r="AJ29" s="102"/>
      <c r="AK29" s="102"/>
    </row>
    <row r="30" spans="1:37" ht="15.75" customHeight="1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  <c r="AE30" s="102"/>
      <c r="AF30" s="102"/>
      <c r="AG30" s="102"/>
      <c r="AH30" s="102"/>
      <c r="AI30" s="102"/>
      <c r="AJ30" s="102"/>
      <c r="AK30" s="102"/>
    </row>
    <row r="31" spans="1:37" ht="15.75" customHeight="1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  <c r="AA31" s="102"/>
      <c r="AB31" s="102"/>
      <c r="AC31" s="102"/>
      <c r="AD31" s="102"/>
      <c r="AE31" s="102"/>
      <c r="AF31" s="102"/>
      <c r="AG31" s="102"/>
      <c r="AH31" s="102"/>
      <c r="AI31" s="102"/>
      <c r="AJ31" s="102"/>
      <c r="AK31" s="102"/>
    </row>
    <row r="32" spans="1:37" ht="15.75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</row>
    <row r="33" spans="1:37" ht="15.75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  <c r="AA33" s="102"/>
      <c r="AB33" s="102"/>
      <c r="AC33" s="102"/>
      <c r="AD33" s="102"/>
      <c r="AE33" s="102"/>
      <c r="AF33" s="102"/>
      <c r="AG33" s="102"/>
      <c r="AH33" s="102"/>
      <c r="AI33" s="102"/>
      <c r="AJ33" s="102"/>
      <c r="AK33" s="102"/>
    </row>
    <row r="34" spans="1:37" ht="15.7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  <c r="AC34" s="102"/>
      <c r="AD34" s="102"/>
      <c r="AE34" s="102"/>
      <c r="AF34" s="102"/>
      <c r="AG34" s="102"/>
      <c r="AH34" s="102"/>
      <c r="AI34" s="102"/>
      <c r="AJ34" s="102"/>
      <c r="AK34" s="102"/>
    </row>
    <row r="35" spans="1:37" ht="15.7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  <c r="AA35" s="102"/>
      <c r="AB35" s="102"/>
      <c r="AC35" s="102"/>
      <c r="AD35" s="102"/>
      <c r="AE35" s="102"/>
      <c r="AF35" s="102"/>
      <c r="AG35" s="102"/>
      <c r="AH35" s="102"/>
      <c r="AI35" s="102"/>
      <c r="AJ35" s="102"/>
      <c r="AK35" s="102"/>
    </row>
    <row r="36" spans="1:37" ht="15.7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  <c r="AD36" s="102"/>
      <c r="AE36" s="102"/>
      <c r="AF36" s="102"/>
      <c r="AG36" s="102"/>
      <c r="AH36" s="102"/>
      <c r="AI36" s="102"/>
      <c r="AJ36" s="102"/>
      <c r="AK36" s="102"/>
    </row>
    <row r="37" spans="1:37" ht="15.7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  <c r="AA37" s="102"/>
      <c r="AB37" s="102"/>
      <c r="AC37" s="102"/>
      <c r="AD37" s="102"/>
      <c r="AE37" s="102"/>
      <c r="AF37" s="102"/>
      <c r="AG37" s="102"/>
      <c r="AH37" s="102"/>
      <c r="AI37" s="102"/>
      <c r="AJ37" s="102"/>
      <c r="AK37" s="102"/>
    </row>
    <row r="38" spans="1:37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  <c r="AE38" s="102"/>
      <c r="AF38" s="102"/>
      <c r="AG38" s="102"/>
      <c r="AH38" s="102"/>
      <c r="AI38" s="102"/>
      <c r="AJ38" s="102"/>
      <c r="AK38" s="102"/>
    </row>
    <row r="39" spans="1:37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  <c r="AA39" s="102"/>
      <c r="AB39" s="102"/>
      <c r="AC39" s="102"/>
      <c r="AD39" s="102"/>
      <c r="AE39" s="102"/>
      <c r="AF39" s="102"/>
      <c r="AG39" s="102"/>
      <c r="AH39" s="102"/>
      <c r="AI39" s="102"/>
      <c r="AJ39" s="102"/>
      <c r="AK39" s="102"/>
    </row>
    <row r="40" spans="1:37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</row>
    <row r="41" spans="1:37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  <c r="AA41" s="102"/>
      <c r="AB41" s="102"/>
      <c r="AC41" s="102"/>
      <c r="AD41" s="102"/>
      <c r="AE41" s="102"/>
      <c r="AF41" s="102"/>
      <c r="AG41" s="102"/>
      <c r="AH41" s="102"/>
      <c r="AI41" s="102"/>
      <c r="AJ41" s="102"/>
      <c r="AK41" s="102"/>
    </row>
    <row r="42" spans="1:37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  <c r="AE42" s="102"/>
      <c r="AF42" s="102"/>
      <c r="AG42" s="102"/>
      <c r="AH42" s="102"/>
      <c r="AI42" s="102"/>
      <c r="AJ42" s="102"/>
      <c r="AK42" s="102"/>
    </row>
    <row r="43" spans="1:37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  <c r="AA43" s="102"/>
      <c r="AB43" s="102"/>
      <c r="AC43" s="102"/>
      <c r="AD43" s="102"/>
      <c r="AE43" s="102"/>
      <c r="AF43" s="102"/>
      <c r="AG43" s="102"/>
      <c r="AH43" s="102"/>
      <c r="AI43" s="102"/>
      <c r="AJ43" s="102"/>
      <c r="AK43" s="102"/>
    </row>
    <row r="44" spans="1:37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  <c r="AE44" s="102"/>
      <c r="AF44" s="102"/>
      <c r="AG44" s="102"/>
      <c r="AH44" s="102"/>
      <c r="AI44" s="102"/>
      <c r="AJ44" s="102"/>
      <c r="AK44" s="102"/>
    </row>
    <row r="45" spans="1:37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  <c r="AD45" s="102"/>
      <c r="AE45" s="102"/>
      <c r="AF45" s="102"/>
      <c r="AG45" s="102"/>
      <c r="AH45" s="102"/>
      <c r="AI45" s="102"/>
      <c r="AJ45" s="102"/>
      <c r="AK45" s="102"/>
    </row>
    <row r="46" spans="1:37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  <c r="AD46" s="102"/>
      <c r="AE46" s="102"/>
      <c r="AF46" s="102"/>
      <c r="AG46" s="102"/>
      <c r="AH46" s="102"/>
      <c r="AI46" s="102"/>
      <c r="AJ46" s="102"/>
      <c r="AK46" s="102"/>
    </row>
    <row r="47" spans="1:37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</row>
    <row r="48" spans="1:37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</row>
    <row r="49" spans="1:37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</row>
    <row r="50" spans="1:37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</row>
    <row r="51" spans="1:37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</row>
    <row r="52" spans="1:37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  <c r="AA52" s="102"/>
      <c r="AB52" s="102"/>
      <c r="AC52" s="102"/>
      <c r="AD52" s="102"/>
      <c r="AE52" s="102"/>
      <c r="AF52" s="102"/>
      <c r="AG52" s="102"/>
      <c r="AH52" s="102"/>
      <c r="AI52" s="102"/>
      <c r="AJ52" s="102"/>
      <c r="AK52" s="102"/>
    </row>
    <row r="53" spans="1:37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  <c r="AA53" s="102"/>
      <c r="AB53" s="102"/>
      <c r="AC53" s="102"/>
      <c r="AD53" s="102"/>
      <c r="AE53" s="102"/>
      <c r="AF53" s="102"/>
      <c r="AG53" s="102"/>
      <c r="AH53" s="102"/>
      <c r="AI53" s="102"/>
      <c r="AJ53" s="102"/>
      <c r="AK53" s="102"/>
    </row>
    <row r="54" spans="1:37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  <c r="AC54" s="102"/>
      <c r="AD54" s="102"/>
      <c r="AE54" s="102"/>
      <c r="AF54" s="102"/>
      <c r="AG54" s="102"/>
      <c r="AH54" s="102"/>
      <c r="AI54" s="102"/>
      <c r="AJ54" s="102"/>
      <c r="AK54" s="102"/>
    </row>
    <row r="55" spans="1:37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  <c r="AE55" s="102"/>
      <c r="AF55" s="102"/>
      <c r="AG55" s="102"/>
      <c r="AH55" s="102"/>
      <c r="AI55" s="102"/>
      <c r="AJ55" s="102"/>
      <c r="AK55" s="102"/>
    </row>
    <row r="56" spans="1:37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  <c r="AA56" s="102"/>
      <c r="AB56" s="102"/>
      <c r="AC56" s="102"/>
      <c r="AD56" s="102"/>
      <c r="AE56" s="102"/>
      <c r="AF56" s="102"/>
      <c r="AG56" s="102"/>
      <c r="AH56" s="102"/>
      <c r="AI56" s="102"/>
      <c r="AJ56" s="102"/>
      <c r="AK56" s="102"/>
    </row>
    <row r="57" spans="1:37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  <c r="AA57" s="102"/>
      <c r="AB57" s="102"/>
      <c r="AC57" s="102"/>
      <c r="AD57" s="102"/>
      <c r="AE57" s="102"/>
      <c r="AF57" s="102"/>
      <c r="AG57" s="102"/>
      <c r="AH57" s="102"/>
      <c r="AI57" s="102"/>
      <c r="AJ57" s="102"/>
      <c r="AK57" s="102"/>
    </row>
    <row r="58" spans="1:37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</row>
    <row r="59" spans="1:37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</row>
    <row r="60" spans="1:37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</row>
    <row r="61" spans="1:37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</row>
    <row r="62" spans="1:37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  <c r="AA62" s="102"/>
      <c r="AB62" s="102"/>
      <c r="AC62" s="102"/>
      <c r="AD62" s="102"/>
      <c r="AE62" s="102"/>
      <c r="AF62" s="102"/>
      <c r="AG62" s="102"/>
      <c r="AH62" s="102"/>
      <c r="AI62" s="102"/>
      <c r="AJ62" s="102"/>
      <c r="AK62" s="102"/>
    </row>
    <row r="63" spans="1:37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  <c r="AA63" s="102"/>
      <c r="AB63" s="102"/>
      <c r="AC63" s="102"/>
      <c r="AD63" s="102"/>
      <c r="AE63" s="102"/>
      <c r="AF63" s="102"/>
      <c r="AG63" s="102"/>
      <c r="AH63" s="102"/>
      <c r="AI63" s="102"/>
      <c r="AJ63" s="102"/>
      <c r="AK63" s="102"/>
    </row>
    <row r="64" spans="1:37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  <c r="AA64" s="102"/>
      <c r="AB64" s="102"/>
      <c r="AC64" s="102"/>
      <c r="AD64" s="102"/>
      <c r="AE64" s="102"/>
      <c r="AF64" s="102"/>
      <c r="AG64" s="102"/>
      <c r="AH64" s="102"/>
      <c r="AI64" s="102"/>
      <c r="AJ64" s="102"/>
      <c r="AK64" s="102"/>
    </row>
    <row r="65" spans="1:37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</row>
    <row r="66" spans="1:37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</row>
    <row r="67" spans="1:37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</row>
    <row r="68" spans="1:37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</row>
    <row r="69" spans="1:37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</row>
    <row r="70" spans="1:37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</row>
    <row r="71" spans="1:37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</row>
    <row r="72" spans="1:37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</row>
    <row r="73" spans="1:37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</row>
    <row r="74" spans="1:37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</row>
    <row r="75" spans="1:37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/>
      <c r="AJ75" s="102"/>
      <c r="AK75" s="102"/>
    </row>
    <row r="76" spans="1:37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102"/>
      <c r="AE76" s="102"/>
      <c r="AF76" s="102"/>
      <c r="AG76" s="102"/>
      <c r="AH76" s="102"/>
      <c r="AI76" s="102"/>
      <c r="AJ76" s="102"/>
      <c r="AK76" s="102"/>
    </row>
    <row r="77" spans="1:37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  <c r="AE77" s="102"/>
      <c r="AF77" s="102"/>
      <c r="AG77" s="102"/>
      <c r="AH77" s="102"/>
      <c r="AI77" s="102"/>
      <c r="AJ77" s="102"/>
      <c r="AK77" s="102"/>
    </row>
    <row r="78" spans="1:37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  <c r="AB78" s="102"/>
      <c r="AC78" s="102"/>
      <c r="AD78" s="102"/>
      <c r="AE78" s="102"/>
      <c r="AF78" s="102"/>
      <c r="AG78" s="102"/>
      <c r="AH78" s="102"/>
      <c r="AI78" s="102"/>
      <c r="AJ78" s="102"/>
      <c r="AK78" s="102"/>
    </row>
    <row r="79" spans="1:37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  <c r="AC79" s="102"/>
      <c r="AD79" s="102"/>
      <c r="AE79" s="102"/>
      <c r="AF79" s="102"/>
      <c r="AG79" s="102"/>
      <c r="AH79" s="102"/>
      <c r="AI79" s="102"/>
      <c r="AJ79" s="102"/>
      <c r="AK79" s="102"/>
    </row>
    <row r="80" spans="1:37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  <c r="AE80" s="102"/>
      <c r="AF80" s="102"/>
      <c r="AG80" s="102"/>
      <c r="AH80" s="102"/>
      <c r="AI80" s="102"/>
      <c r="AJ80" s="102"/>
      <c r="AK80" s="102"/>
    </row>
    <row r="81" spans="1:37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  <c r="AC81" s="102"/>
      <c r="AD81" s="102"/>
      <c r="AE81" s="102"/>
      <c r="AF81" s="102"/>
      <c r="AG81" s="102"/>
      <c r="AH81" s="102"/>
      <c r="AI81" s="102"/>
      <c r="AJ81" s="102"/>
      <c r="AK81" s="102"/>
    </row>
    <row r="82" spans="1:37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  <c r="AB82" s="102"/>
      <c r="AC82" s="102"/>
      <c r="AD82" s="102"/>
      <c r="AE82" s="102"/>
      <c r="AF82" s="102"/>
      <c r="AG82" s="102"/>
      <c r="AH82" s="102"/>
      <c r="AI82" s="102"/>
      <c r="AJ82" s="102"/>
      <c r="AK82" s="102"/>
    </row>
    <row r="83" spans="1:37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/>
      <c r="AJ83" s="102"/>
      <c r="AK83" s="102"/>
    </row>
    <row r="84" spans="1:37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</row>
    <row r="85" spans="1:37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</row>
    <row r="86" spans="1:37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</row>
    <row r="87" spans="1:37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</row>
    <row r="88" spans="1:37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</row>
    <row r="89" spans="1:37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</row>
    <row r="90" spans="1:37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</row>
    <row r="91" spans="1:37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</row>
    <row r="92" spans="1:37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</row>
    <row r="93" spans="1:37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</row>
    <row r="94" spans="1:37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  <c r="AB94" s="102"/>
      <c r="AC94" s="102"/>
      <c r="AD94" s="102"/>
      <c r="AE94" s="102"/>
      <c r="AF94" s="102"/>
      <c r="AG94" s="102"/>
      <c r="AH94" s="102"/>
      <c r="AI94" s="102"/>
      <c r="AJ94" s="102"/>
      <c r="AK94" s="102"/>
    </row>
    <row r="95" spans="1:37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  <c r="AA95" s="102"/>
      <c r="AB95" s="102"/>
      <c r="AC95" s="102"/>
      <c r="AD95" s="102"/>
      <c r="AE95" s="102"/>
      <c r="AF95" s="102"/>
      <c r="AG95" s="102"/>
      <c r="AH95" s="102"/>
      <c r="AI95" s="102"/>
      <c r="AJ95" s="102"/>
      <c r="AK95" s="102"/>
    </row>
    <row r="96" spans="1:37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  <c r="AB96" s="102"/>
      <c r="AC96" s="102"/>
      <c r="AD96" s="102"/>
      <c r="AE96" s="102"/>
      <c r="AF96" s="102"/>
      <c r="AG96" s="102"/>
      <c r="AH96" s="102"/>
      <c r="AI96" s="102"/>
      <c r="AJ96" s="102"/>
      <c r="AK96" s="102"/>
    </row>
    <row r="97" spans="1:37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</row>
    <row r="98" spans="1:37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  <c r="AB98" s="102"/>
      <c r="AC98" s="102"/>
      <c r="AD98" s="102"/>
      <c r="AE98" s="102"/>
      <c r="AF98" s="102"/>
      <c r="AG98" s="102"/>
      <c r="AH98" s="102"/>
      <c r="AI98" s="102"/>
      <c r="AJ98" s="102"/>
      <c r="AK98" s="102"/>
    </row>
    <row r="99" spans="1:37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</row>
    <row r="100" spans="1:37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  <c r="AC100" s="102"/>
      <c r="AD100" s="102"/>
      <c r="AE100" s="102"/>
      <c r="AF100" s="102"/>
      <c r="AG100" s="102"/>
      <c r="AH100" s="102"/>
      <c r="AI100" s="102"/>
      <c r="AJ100" s="102"/>
      <c r="AK100" s="102"/>
    </row>
    <row r="101" spans="1:37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2"/>
      <c r="AJ101" s="102"/>
      <c r="AK101" s="102"/>
    </row>
    <row r="102" spans="1:37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  <c r="AA102" s="102"/>
      <c r="AB102" s="102"/>
      <c r="AC102" s="102"/>
      <c r="AD102" s="102"/>
      <c r="AE102" s="102"/>
      <c r="AF102" s="102"/>
      <c r="AG102" s="102"/>
      <c r="AH102" s="102"/>
      <c r="AI102" s="102"/>
      <c r="AJ102" s="102"/>
      <c r="AK102" s="102"/>
    </row>
    <row r="103" spans="1:37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  <c r="AD103" s="102"/>
      <c r="AE103" s="102"/>
      <c r="AF103" s="102"/>
      <c r="AG103" s="102"/>
      <c r="AH103" s="102"/>
      <c r="AI103" s="102"/>
      <c r="AJ103" s="102"/>
      <c r="AK103" s="102"/>
    </row>
    <row r="104" spans="1:37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  <c r="AA104" s="102"/>
      <c r="AB104" s="102"/>
      <c r="AC104" s="102"/>
      <c r="AD104" s="102"/>
      <c r="AE104" s="102"/>
      <c r="AF104" s="102"/>
      <c r="AG104" s="102"/>
      <c r="AH104" s="102"/>
      <c r="AI104" s="102"/>
      <c r="AJ104" s="102"/>
      <c r="AK104" s="102"/>
    </row>
    <row r="105" spans="1:37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  <c r="AD105" s="102"/>
      <c r="AE105" s="102"/>
      <c r="AF105" s="102"/>
      <c r="AG105" s="102"/>
      <c r="AH105" s="102"/>
      <c r="AI105" s="102"/>
      <c r="AJ105" s="102"/>
      <c r="AK105" s="102"/>
    </row>
    <row r="106" spans="1:37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  <c r="AA106" s="102"/>
      <c r="AB106" s="102"/>
      <c r="AC106" s="102"/>
      <c r="AD106" s="102"/>
      <c r="AE106" s="102"/>
      <c r="AF106" s="102"/>
      <c r="AG106" s="102"/>
      <c r="AH106" s="102"/>
      <c r="AI106" s="102"/>
      <c r="AJ106" s="102"/>
      <c r="AK106" s="102"/>
    </row>
    <row r="107" spans="1:37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  <c r="AE107" s="102"/>
      <c r="AF107" s="102"/>
      <c r="AG107" s="102"/>
      <c r="AH107" s="102"/>
      <c r="AI107" s="102"/>
      <c r="AJ107" s="102"/>
      <c r="AK107" s="102"/>
    </row>
    <row r="108" spans="1:37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  <c r="AA108" s="102"/>
      <c r="AB108" s="102"/>
      <c r="AC108" s="102"/>
      <c r="AD108" s="102"/>
      <c r="AE108" s="102"/>
      <c r="AF108" s="102"/>
      <c r="AG108" s="102"/>
      <c r="AH108" s="102"/>
      <c r="AI108" s="102"/>
      <c r="AJ108" s="102"/>
      <c r="AK108" s="102"/>
    </row>
    <row r="109" spans="1:37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  <c r="AA109" s="102"/>
      <c r="AB109" s="102"/>
      <c r="AC109" s="102"/>
      <c r="AD109" s="102"/>
      <c r="AE109" s="102"/>
      <c r="AF109" s="102"/>
      <c r="AG109" s="102"/>
      <c r="AH109" s="102"/>
      <c r="AI109" s="102"/>
      <c r="AJ109" s="102"/>
      <c r="AK109" s="102"/>
    </row>
    <row r="110" spans="1:37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  <c r="AA110" s="102"/>
      <c r="AB110" s="102"/>
      <c r="AC110" s="102"/>
      <c r="AD110" s="102"/>
      <c r="AE110" s="102"/>
      <c r="AF110" s="102"/>
      <c r="AG110" s="102"/>
      <c r="AH110" s="102"/>
      <c r="AI110" s="102"/>
      <c r="AJ110" s="102"/>
      <c r="AK110" s="102"/>
    </row>
    <row r="111" spans="1:37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  <c r="AA111" s="102"/>
      <c r="AB111" s="102"/>
      <c r="AC111" s="102"/>
      <c r="AD111" s="102"/>
      <c r="AE111" s="102"/>
      <c r="AF111" s="102"/>
      <c r="AG111" s="102"/>
      <c r="AH111" s="102"/>
      <c r="AI111" s="102"/>
      <c r="AJ111" s="102"/>
      <c r="AK111" s="102"/>
    </row>
    <row r="112" spans="1:37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  <c r="AA112" s="102"/>
      <c r="AB112" s="102"/>
      <c r="AC112" s="102"/>
      <c r="AD112" s="102"/>
      <c r="AE112" s="102"/>
      <c r="AF112" s="102"/>
      <c r="AG112" s="102"/>
      <c r="AH112" s="102"/>
      <c r="AI112" s="102"/>
      <c r="AJ112" s="102"/>
      <c r="AK112" s="102"/>
    </row>
    <row r="113" spans="1:37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</row>
    <row r="114" spans="1:37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</row>
    <row r="115" spans="1:37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</row>
    <row r="116" spans="1:37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</row>
    <row r="117" spans="1:37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</row>
    <row r="118" spans="1:37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  <c r="AA118" s="102"/>
      <c r="AB118" s="102"/>
      <c r="AC118" s="102"/>
      <c r="AD118" s="102"/>
      <c r="AE118" s="102"/>
      <c r="AF118" s="102"/>
      <c r="AG118" s="102"/>
      <c r="AH118" s="102"/>
      <c r="AI118" s="102"/>
      <c r="AJ118" s="102"/>
      <c r="AK118" s="102"/>
    </row>
    <row r="119" spans="1:37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</row>
    <row r="120" spans="1:37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  <c r="AA120" s="102"/>
      <c r="AB120" s="102"/>
      <c r="AC120" s="102"/>
      <c r="AD120" s="102"/>
      <c r="AE120" s="102"/>
      <c r="AF120" s="102"/>
      <c r="AG120" s="102"/>
      <c r="AH120" s="102"/>
      <c r="AI120" s="102"/>
      <c r="AJ120" s="102"/>
      <c r="AK120" s="102"/>
    </row>
    <row r="121" spans="1:37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  <c r="AA121" s="102"/>
      <c r="AB121" s="102"/>
      <c r="AC121" s="102"/>
      <c r="AD121" s="102"/>
      <c r="AE121" s="102"/>
      <c r="AF121" s="102"/>
      <c r="AG121" s="102"/>
      <c r="AH121" s="102"/>
      <c r="AI121" s="102"/>
      <c r="AJ121" s="102"/>
      <c r="AK121" s="102"/>
    </row>
    <row r="122" spans="1:37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  <c r="AA122" s="102"/>
      <c r="AB122" s="102"/>
      <c r="AC122" s="102"/>
      <c r="AD122" s="102"/>
      <c r="AE122" s="102"/>
      <c r="AF122" s="102"/>
      <c r="AG122" s="102"/>
      <c r="AH122" s="102"/>
      <c r="AI122" s="102"/>
      <c r="AJ122" s="102"/>
      <c r="AK122" s="102"/>
    </row>
    <row r="123" spans="1:37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  <c r="AB123" s="102"/>
      <c r="AC123" s="102"/>
      <c r="AD123" s="102"/>
      <c r="AE123" s="102"/>
      <c r="AF123" s="102"/>
      <c r="AG123" s="102"/>
      <c r="AH123" s="102"/>
      <c r="AI123" s="102"/>
      <c r="AJ123" s="102"/>
      <c r="AK123" s="102"/>
    </row>
    <row r="124" spans="1:37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  <c r="AA124" s="102"/>
      <c r="AB124" s="102"/>
      <c r="AC124" s="102"/>
      <c r="AD124" s="102"/>
      <c r="AE124" s="102"/>
      <c r="AF124" s="102"/>
      <c r="AG124" s="102"/>
      <c r="AH124" s="102"/>
      <c r="AI124" s="102"/>
      <c r="AJ124" s="102"/>
      <c r="AK124" s="102"/>
    </row>
    <row r="125" spans="1:37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  <c r="AA125" s="102"/>
      <c r="AB125" s="102"/>
      <c r="AC125" s="102"/>
      <c r="AD125" s="102"/>
      <c r="AE125" s="102"/>
      <c r="AF125" s="102"/>
      <c r="AG125" s="102"/>
      <c r="AH125" s="102"/>
      <c r="AI125" s="102"/>
      <c r="AJ125" s="102"/>
      <c r="AK125" s="102"/>
    </row>
    <row r="126" spans="1:37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  <c r="AA126" s="102"/>
      <c r="AB126" s="102"/>
      <c r="AC126" s="102"/>
      <c r="AD126" s="102"/>
      <c r="AE126" s="102"/>
      <c r="AF126" s="102"/>
      <c r="AG126" s="102"/>
      <c r="AH126" s="102"/>
      <c r="AI126" s="102"/>
      <c r="AJ126" s="102"/>
      <c r="AK126" s="102"/>
    </row>
    <row r="127" spans="1:37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</row>
    <row r="128" spans="1:37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  <c r="AB128" s="102"/>
      <c r="AC128" s="102"/>
      <c r="AD128" s="102"/>
      <c r="AE128" s="102"/>
      <c r="AF128" s="102"/>
      <c r="AG128" s="102"/>
      <c r="AH128" s="102"/>
      <c r="AI128" s="102"/>
      <c r="AJ128" s="102"/>
      <c r="AK128" s="102"/>
    </row>
    <row r="129" spans="1:37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  <c r="AA129" s="102"/>
      <c r="AB129" s="102"/>
      <c r="AC129" s="102"/>
      <c r="AD129" s="102"/>
      <c r="AE129" s="102"/>
      <c r="AF129" s="102"/>
      <c r="AG129" s="102"/>
      <c r="AH129" s="102"/>
      <c r="AI129" s="102"/>
      <c r="AJ129" s="102"/>
      <c r="AK129" s="102"/>
    </row>
    <row r="130" spans="1:37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  <c r="AB130" s="102"/>
      <c r="AC130" s="102"/>
      <c r="AD130" s="102"/>
      <c r="AE130" s="102"/>
      <c r="AF130" s="102"/>
      <c r="AG130" s="102"/>
      <c r="AH130" s="102"/>
      <c r="AI130" s="102"/>
      <c r="AJ130" s="102"/>
      <c r="AK130" s="102"/>
    </row>
    <row r="131" spans="1:37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</row>
    <row r="132" spans="1:37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  <c r="AA132" s="102"/>
      <c r="AB132" s="102"/>
      <c r="AC132" s="102"/>
      <c r="AD132" s="102"/>
      <c r="AE132" s="102"/>
      <c r="AF132" s="102"/>
      <c r="AG132" s="102"/>
      <c r="AH132" s="102"/>
      <c r="AI132" s="102"/>
      <c r="AJ132" s="102"/>
      <c r="AK132" s="102"/>
    </row>
    <row r="133" spans="1:37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  <c r="AA133" s="102"/>
      <c r="AB133" s="102"/>
      <c r="AC133" s="102"/>
      <c r="AD133" s="102"/>
      <c r="AE133" s="102"/>
      <c r="AF133" s="102"/>
      <c r="AG133" s="102"/>
      <c r="AH133" s="102"/>
      <c r="AI133" s="102"/>
      <c r="AJ133" s="102"/>
      <c r="AK133" s="102"/>
    </row>
    <row r="134" spans="1:37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  <c r="AA134" s="102"/>
      <c r="AB134" s="102"/>
      <c r="AC134" s="102"/>
      <c r="AD134" s="102"/>
      <c r="AE134" s="102"/>
      <c r="AF134" s="102"/>
      <c r="AG134" s="102"/>
      <c r="AH134" s="102"/>
      <c r="AI134" s="102"/>
      <c r="AJ134" s="102"/>
      <c r="AK134" s="102"/>
    </row>
    <row r="135" spans="1:37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  <c r="AA135" s="102"/>
      <c r="AB135" s="102"/>
      <c r="AC135" s="102"/>
      <c r="AD135" s="102"/>
      <c r="AE135" s="102"/>
      <c r="AF135" s="102"/>
      <c r="AG135" s="102"/>
      <c r="AH135" s="102"/>
      <c r="AI135" s="102"/>
      <c r="AJ135" s="102"/>
      <c r="AK135" s="102"/>
    </row>
    <row r="136" spans="1:37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</row>
    <row r="137" spans="1:37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</row>
    <row r="138" spans="1:37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  <c r="AB138" s="102"/>
      <c r="AC138" s="102"/>
      <c r="AD138" s="102"/>
      <c r="AE138" s="102"/>
      <c r="AF138" s="102"/>
      <c r="AG138" s="102"/>
      <c r="AH138" s="102"/>
      <c r="AI138" s="102"/>
      <c r="AJ138" s="102"/>
      <c r="AK138" s="102"/>
    </row>
    <row r="139" spans="1:37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</row>
    <row r="140" spans="1:37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  <c r="AA140" s="102"/>
      <c r="AB140" s="102"/>
      <c r="AC140" s="102"/>
      <c r="AD140" s="102"/>
      <c r="AE140" s="102"/>
      <c r="AF140" s="102"/>
      <c r="AG140" s="102"/>
      <c r="AH140" s="102"/>
      <c r="AI140" s="102"/>
      <c r="AJ140" s="102"/>
      <c r="AK140" s="102"/>
    </row>
    <row r="141" spans="1:37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  <c r="AF141" s="102"/>
      <c r="AG141" s="102"/>
      <c r="AH141" s="102"/>
      <c r="AI141" s="102"/>
      <c r="AJ141" s="102"/>
      <c r="AK141" s="102"/>
    </row>
    <row r="142" spans="1:37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  <c r="AF142" s="102"/>
      <c r="AG142" s="102"/>
      <c r="AH142" s="102"/>
      <c r="AI142" s="102"/>
      <c r="AJ142" s="102"/>
      <c r="AK142" s="102"/>
    </row>
    <row r="143" spans="1:37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  <c r="AF143" s="102"/>
      <c r="AG143" s="102"/>
      <c r="AH143" s="102"/>
      <c r="AI143" s="102"/>
      <c r="AJ143" s="102"/>
      <c r="AK143" s="102"/>
    </row>
    <row r="144" spans="1:37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  <c r="AF144" s="102"/>
      <c r="AG144" s="102"/>
      <c r="AH144" s="102"/>
      <c r="AI144" s="102"/>
      <c r="AJ144" s="102"/>
      <c r="AK144" s="102"/>
    </row>
    <row r="145" spans="1:37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</row>
    <row r="146" spans="1:37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</row>
    <row r="147" spans="1:37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</row>
    <row r="148" spans="1:37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  <c r="AA148" s="102"/>
      <c r="AB148" s="102"/>
      <c r="AC148" s="102"/>
      <c r="AD148" s="102"/>
      <c r="AE148" s="102"/>
      <c r="AF148" s="102"/>
      <c r="AG148" s="102"/>
      <c r="AH148" s="102"/>
      <c r="AI148" s="102"/>
      <c r="AJ148" s="102"/>
      <c r="AK148" s="102"/>
    </row>
    <row r="149" spans="1:37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  <c r="AA149" s="102"/>
      <c r="AB149" s="102"/>
      <c r="AC149" s="102"/>
      <c r="AD149" s="102"/>
      <c r="AE149" s="102"/>
      <c r="AF149" s="102"/>
      <c r="AG149" s="102"/>
      <c r="AH149" s="102"/>
      <c r="AI149" s="102"/>
      <c r="AJ149" s="102"/>
      <c r="AK149" s="102"/>
    </row>
    <row r="150" spans="1:37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  <c r="AA150" s="102"/>
      <c r="AB150" s="102"/>
      <c r="AC150" s="102"/>
      <c r="AD150" s="102"/>
      <c r="AE150" s="102"/>
      <c r="AF150" s="102"/>
      <c r="AG150" s="102"/>
      <c r="AH150" s="102"/>
      <c r="AI150" s="102"/>
      <c r="AJ150" s="102"/>
      <c r="AK150" s="102"/>
    </row>
    <row r="151" spans="1:37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  <c r="AA151" s="102"/>
      <c r="AB151" s="102"/>
      <c r="AC151" s="102"/>
      <c r="AD151" s="102"/>
      <c r="AE151" s="102"/>
      <c r="AF151" s="102"/>
      <c r="AG151" s="102"/>
      <c r="AH151" s="102"/>
      <c r="AI151" s="102"/>
      <c r="AJ151" s="102"/>
      <c r="AK151" s="102"/>
    </row>
    <row r="152" spans="1:37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  <c r="AA152" s="102"/>
      <c r="AB152" s="102"/>
      <c r="AC152" s="102"/>
      <c r="AD152" s="102"/>
      <c r="AE152" s="102"/>
      <c r="AF152" s="102"/>
      <c r="AG152" s="102"/>
      <c r="AH152" s="102"/>
      <c r="AI152" s="102"/>
      <c r="AJ152" s="102"/>
      <c r="AK152" s="102"/>
    </row>
    <row r="153" spans="1:37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  <c r="AA153" s="102"/>
      <c r="AB153" s="102"/>
      <c r="AC153" s="102"/>
      <c r="AD153" s="102"/>
      <c r="AE153" s="102"/>
      <c r="AF153" s="102"/>
      <c r="AG153" s="102"/>
      <c r="AH153" s="102"/>
      <c r="AI153" s="102"/>
      <c r="AJ153" s="102"/>
      <c r="AK153" s="102"/>
    </row>
    <row r="154" spans="1:37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  <c r="AA154" s="102"/>
      <c r="AB154" s="102"/>
      <c r="AC154" s="102"/>
      <c r="AD154" s="102"/>
      <c r="AE154" s="102"/>
      <c r="AF154" s="102"/>
      <c r="AG154" s="102"/>
      <c r="AH154" s="102"/>
      <c r="AI154" s="102"/>
      <c r="AJ154" s="102"/>
      <c r="AK154" s="102"/>
    </row>
    <row r="155" spans="1:37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  <c r="AA155" s="102"/>
      <c r="AB155" s="102"/>
      <c r="AC155" s="102"/>
      <c r="AD155" s="102"/>
      <c r="AE155" s="102"/>
      <c r="AF155" s="102"/>
      <c r="AG155" s="102"/>
      <c r="AH155" s="102"/>
      <c r="AI155" s="102"/>
      <c r="AJ155" s="102"/>
      <c r="AK155" s="102"/>
    </row>
    <row r="156" spans="1:37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  <c r="AA156" s="102"/>
      <c r="AB156" s="102"/>
      <c r="AC156" s="102"/>
      <c r="AD156" s="102"/>
      <c r="AE156" s="102"/>
      <c r="AF156" s="102"/>
      <c r="AG156" s="102"/>
      <c r="AH156" s="102"/>
      <c r="AI156" s="102"/>
      <c r="AJ156" s="102"/>
      <c r="AK156" s="102"/>
    </row>
    <row r="157" spans="1:37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  <c r="AA157" s="102"/>
      <c r="AB157" s="102"/>
      <c r="AC157" s="102"/>
      <c r="AD157" s="102"/>
      <c r="AE157" s="102"/>
      <c r="AF157" s="102"/>
      <c r="AG157" s="102"/>
      <c r="AH157" s="102"/>
      <c r="AI157" s="102"/>
      <c r="AJ157" s="102"/>
      <c r="AK157" s="102"/>
    </row>
    <row r="158" spans="1:37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  <c r="AA158" s="102"/>
      <c r="AB158" s="102"/>
      <c r="AC158" s="102"/>
      <c r="AD158" s="102"/>
      <c r="AE158" s="102"/>
      <c r="AF158" s="102"/>
      <c r="AG158" s="102"/>
      <c r="AH158" s="102"/>
      <c r="AI158" s="102"/>
      <c r="AJ158" s="102"/>
      <c r="AK158" s="102"/>
    </row>
    <row r="159" spans="1:37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  <c r="AB159" s="102"/>
      <c r="AC159" s="102"/>
      <c r="AD159" s="102"/>
      <c r="AE159" s="102"/>
      <c r="AF159" s="102"/>
      <c r="AG159" s="102"/>
      <c r="AH159" s="102"/>
      <c r="AI159" s="102"/>
      <c r="AJ159" s="102"/>
      <c r="AK159" s="102"/>
    </row>
    <row r="160" spans="1:37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  <c r="AA160" s="102"/>
      <c r="AB160" s="102"/>
      <c r="AC160" s="102"/>
      <c r="AD160" s="102"/>
      <c r="AE160" s="102"/>
      <c r="AF160" s="102"/>
      <c r="AG160" s="102"/>
      <c r="AH160" s="102"/>
      <c r="AI160" s="102"/>
      <c r="AJ160" s="102"/>
      <c r="AK160" s="102"/>
    </row>
    <row r="161" spans="1:37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  <c r="AA161" s="102"/>
      <c r="AB161" s="102"/>
      <c r="AC161" s="102"/>
      <c r="AD161" s="102"/>
      <c r="AE161" s="102"/>
      <c r="AF161" s="102"/>
      <c r="AG161" s="102"/>
      <c r="AH161" s="102"/>
      <c r="AI161" s="102"/>
      <c r="AJ161" s="102"/>
      <c r="AK161" s="102"/>
    </row>
    <row r="162" spans="1:37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  <c r="AA162" s="102"/>
      <c r="AB162" s="102"/>
      <c r="AC162" s="102"/>
      <c r="AD162" s="102"/>
      <c r="AE162" s="102"/>
      <c r="AF162" s="102"/>
      <c r="AG162" s="102"/>
      <c r="AH162" s="102"/>
      <c r="AI162" s="102"/>
      <c r="AJ162" s="102"/>
      <c r="AK162" s="102"/>
    </row>
    <row r="163" spans="1:37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  <c r="AA163" s="102"/>
      <c r="AB163" s="102"/>
      <c r="AC163" s="102"/>
      <c r="AD163" s="102"/>
      <c r="AE163" s="102"/>
      <c r="AF163" s="102"/>
      <c r="AG163" s="102"/>
      <c r="AH163" s="102"/>
      <c r="AI163" s="102"/>
      <c r="AJ163" s="102"/>
      <c r="AK163" s="102"/>
    </row>
    <row r="164" spans="1:37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  <c r="AA164" s="102"/>
      <c r="AB164" s="102"/>
      <c r="AC164" s="102"/>
      <c r="AD164" s="102"/>
      <c r="AE164" s="102"/>
      <c r="AF164" s="102"/>
      <c r="AG164" s="102"/>
      <c r="AH164" s="102"/>
      <c r="AI164" s="102"/>
      <c r="AJ164" s="102"/>
      <c r="AK164" s="102"/>
    </row>
    <row r="165" spans="1:37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</row>
    <row r="166" spans="1:37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  <c r="AA166" s="102"/>
      <c r="AB166" s="102"/>
      <c r="AC166" s="102"/>
      <c r="AD166" s="102"/>
      <c r="AE166" s="102"/>
      <c r="AF166" s="102"/>
      <c r="AG166" s="102"/>
      <c r="AH166" s="102"/>
      <c r="AI166" s="102"/>
      <c r="AJ166" s="102"/>
      <c r="AK166" s="102"/>
    </row>
    <row r="167" spans="1:37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  <c r="AA167" s="102"/>
      <c r="AB167" s="102"/>
      <c r="AC167" s="102"/>
      <c r="AD167" s="102"/>
      <c r="AE167" s="102"/>
      <c r="AF167" s="102"/>
      <c r="AG167" s="102"/>
      <c r="AH167" s="102"/>
      <c r="AI167" s="102"/>
      <c r="AJ167" s="102"/>
      <c r="AK167" s="102"/>
    </row>
    <row r="168" spans="1:37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  <c r="AA168" s="102"/>
      <c r="AB168" s="102"/>
      <c r="AC168" s="102"/>
      <c r="AD168" s="102"/>
      <c r="AE168" s="102"/>
      <c r="AF168" s="102"/>
      <c r="AG168" s="102"/>
      <c r="AH168" s="102"/>
      <c r="AI168" s="102"/>
      <c r="AJ168" s="102"/>
      <c r="AK168" s="102"/>
    </row>
    <row r="169" spans="1:37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  <c r="AA169" s="102"/>
      <c r="AB169" s="102"/>
      <c r="AC169" s="102"/>
      <c r="AD169" s="102"/>
      <c r="AE169" s="102"/>
      <c r="AF169" s="102"/>
      <c r="AG169" s="102"/>
      <c r="AH169" s="102"/>
      <c r="AI169" s="102"/>
      <c r="AJ169" s="102"/>
      <c r="AK169" s="102"/>
    </row>
    <row r="170" spans="1:37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  <c r="AA170" s="102"/>
      <c r="AB170" s="102"/>
      <c r="AC170" s="102"/>
      <c r="AD170" s="102"/>
      <c r="AE170" s="102"/>
      <c r="AF170" s="102"/>
      <c r="AG170" s="102"/>
      <c r="AH170" s="102"/>
      <c r="AI170" s="102"/>
      <c r="AJ170" s="102"/>
      <c r="AK170" s="102"/>
    </row>
    <row r="171" spans="1:37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  <c r="AA171" s="102"/>
      <c r="AB171" s="102"/>
      <c r="AC171" s="102"/>
      <c r="AD171" s="102"/>
      <c r="AE171" s="102"/>
      <c r="AF171" s="102"/>
      <c r="AG171" s="102"/>
      <c r="AH171" s="102"/>
      <c r="AI171" s="102"/>
      <c r="AJ171" s="102"/>
      <c r="AK171" s="102"/>
    </row>
    <row r="172" spans="1:37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  <c r="AA172" s="102"/>
      <c r="AB172" s="102"/>
      <c r="AC172" s="102"/>
      <c r="AD172" s="102"/>
      <c r="AE172" s="102"/>
      <c r="AF172" s="102"/>
      <c r="AG172" s="102"/>
      <c r="AH172" s="102"/>
      <c r="AI172" s="102"/>
      <c r="AJ172" s="102"/>
      <c r="AK172" s="102"/>
    </row>
    <row r="173" spans="1:37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  <c r="AA173" s="102"/>
      <c r="AB173" s="102"/>
      <c r="AC173" s="102"/>
      <c r="AD173" s="102"/>
      <c r="AE173" s="102"/>
      <c r="AF173" s="102"/>
      <c r="AG173" s="102"/>
      <c r="AH173" s="102"/>
      <c r="AI173" s="102"/>
      <c r="AJ173" s="102"/>
      <c r="AK173" s="102"/>
    </row>
    <row r="174" spans="1:37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  <c r="AA174" s="102"/>
      <c r="AB174" s="102"/>
      <c r="AC174" s="102"/>
      <c r="AD174" s="102"/>
      <c r="AE174" s="102"/>
      <c r="AF174" s="102"/>
      <c r="AG174" s="102"/>
      <c r="AH174" s="102"/>
      <c r="AI174" s="102"/>
      <c r="AJ174" s="102"/>
      <c r="AK174" s="102"/>
    </row>
    <row r="175" spans="1:37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  <c r="AA175" s="102"/>
      <c r="AB175" s="102"/>
      <c r="AC175" s="102"/>
      <c r="AD175" s="102"/>
      <c r="AE175" s="102"/>
      <c r="AF175" s="102"/>
      <c r="AG175" s="102"/>
      <c r="AH175" s="102"/>
      <c r="AI175" s="102"/>
      <c r="AJ175" s="102"/>
      <c r="AK175" s="102"/>
    </row>
    <row r="176" spans="1:37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  <c r="AA176" s="102"/>
      <c r="AB176" s="102"/>
      <c r="AC176" s="102"/>
      <c r="AD176" s="102"/>
      <c r="AE176" s="102"/>
      <c r="AF176" s="102"/>
      <c r="AG176" s="102"/>
      <c r="AH176" s="102"/>
      <c r="AI176" s="102"/>
      <c r="AJ176" s="102"/>
      <c r="AK176" s="102"/>
    </row>
    <row r="177" spans="1:37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  <c r="AA177" s="102"/>
      <c r="AB177" s="102"/>
      <c r="AC177" s="102"/>
      <c r="AD177" s="102"/>
      <c r="AE177" s="102"/>
      <c r="AF177" s="102"/>
      <c r="AG177" s="102"/>
      <c r="AH177" s="102"/>
      <c r="AI177" s="102"/>
      <c r="AJ177" s="102"/>
      <c r="AK177" s="102"/>
    </row>
    <row r="178" spans="1:37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  <c r="AA178" s="102"/>
      <c r="AB178" s="102"/>
      <c r="AC178" s="102"/>
      <c r="AD178" s="102"/>
      <c r="AE178" s="102"/>
      <c r="AF178" s="102"/>
      <c r="AG178" s="102"/>
      <c r="AH178" s="102"/>
      <c r="AI178" s="102"/>
      <c r="AJ178" s="102"/>
      <c r="AK178" s="102"/>
    </row>
    <row r="179" spans="1:37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  <c r="AA179" s="102"/>
      <c r="AB179" s="102"/>
      <c r="AC179" s="102"/>
      <c r="AD179" s="102"/>
      <c r="AE179" s="102"/>
      <c r="AF179" s="102"/>
      <c r="AG179" s="102"/>
      <c r="AH179" s="102"/>
      <c r="AI179" s="102"/>
      <c r="AJ179" s="102"/>
      <c r="AK179" s="102"/>
    </row>
    <row r="180" spans="1:37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  <c r="AA180" s="102"/>
      <c r="AB180" s="102"/>
      <c r="AC180" s="102"/>
      <c r="AD180" s="102"/>
      <c r="AE180" s="102"/>
      <c r="AF180" s="102"/>
      <c r="AG180" s="102"/>
      <c r="AH180" s="102"/>
      <c r="AI180" s="102"/>
      <c r="AJ180" s="102"/>
      <c r="AK180" s="102"/>
    </row>
    <row r="181" spans="1:37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  <c r="AA181" s="102"/>
      <c r="AB181" s="102"/>
      <c r="AC181" s="102"/>
      <c r="AD181" s="102"/>
      <c r="AE181" s="102"/>
      <c r="AF181" s="102"/>
      <c r="AG181" s="102"/>
      <c r="AH181" s="102"/>
      <c r="AI181" s="102"/>
      <c r="AJ181" s="102"/>
      <c r="AK181" s="102"/>
    </row>
    <row r="182" spans="1:37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  <c r="AA182" s="102"/>
      <c r="AB182" s="102"/>
      <c r="AC182" s="102"/>
      <c r="AD182" s="102"/>
      <c r="AE182" s="102"/>
      <c r="AF182" s="102"/>
      <c r="AG182" s="102"/>
      <c r="AH182" s="102"/>
      <c r="AI182" s="102"/>
      <c r="AJ182" s="102"/>
      <c r="AK182" s="102"/>
    </row>
    <row r="183" spans="1:37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  <c r="AC183" s="102"/>
      <c r="AD183" s="102"/>
      <c r="AE183" s="102"/>
      <c r="AF183" s="102"/>
      <c r="AG183" s="102"/>
      <c r="AH183" s="102"/>
      <c r="AI183" s="102"/>
      <c r="AJ183" s="102"/>
      <c r="AK183" s="102"/>
    </row>
    <row r="184" spans="1:37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  <c r="AC184" s="102"/>
      <c r="AD184" s="102"/>
      <c r="AE184" s="102"/>
      <c r="AF184" s="102"/>
      <c r="AG184" s="102"/>
      <c r="AH184" s="102"/>
      <c r="AI184" s="102"/>
      <c r="AJ184" s="102"/>
      <c r="AK184" s="102"/>
    </row>
    <row r="185" spans="1:37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  <c r="AC185" s="102"/>
      <c r="AD185" s="102"/>
      <c r="AE185" s="102"/>
      <c r="AF185" s="102"/>
      <c r="AG185" s="102"/>
      <c r="AH185" s="102"/>
      <c r="AI185" s="102"/>
      <c r="AJ185" s="102"/>
      <c r="AK185" s="102"/>
    </row>
    <row r="186" spans="1:37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  <c r="AA186" s="102"/>
      <c r="AB186" s="102"/>
      <c r="AC186" s="102"/>
      <c r="AD186" s="102"/>
      <c r="AE186" s="102"/>
      <c r="AF186" s="102"/>
      <c r="AG186" s="102"/>
      <c r="AH186" s="102"/>
      <c r="AI186" s="102"/>
      <c r="AJ186" s="102"/>
      <c r="AK186" s="102"/>
    </row>
    <row r="187" spans="1:37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  <c r="AA187" s="102"/>
      <c r="AB187" s="102"/>
      <c r="AC187" s="102"/>
      <c r="AD187" s="102"/>
      <c r="AE187" s="102"/>
      <c r="AF187" s="102"/>
      <c r="AG187" s="102"/>
      <c r="AH187" s="102"/>
      <c r="AI187" s="102"/>
      <c r="AJ187" s="102"/>
      <c r="AK187" s="102"/>
    </row>
    <row r="188" spans="1:37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  <c r="AA188" s="102"/>
      <c r="AB188" s="102"/>
      <c r="AC188" s="102"/>
      <c r="AD188" s="102"/>
      <c r="AE188" s="102"/>
      <c r="AF188" s="102"/>
      <c r="AG188" s="102"/>
      <c r="AH188" s="102"/>
      <c r="AI188" s="102"/>
      <c r="AJ188" s="102"/>
      <c r="AK188" s="102"/>
    </row>
    <row r="189" spans="1:37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  <c r="AA189" s="102"/>
      <c r="AB189" s="102"/>
      <c r="AC189" s="102"/>
      <c r="AD189" s="102"/>
      <c r="AE189" s="102"/>
      <c r="AF189" s="102"/>
      <c r="AG189" s="102"/>
      <c r="AH189" s="102"/>
      <c r="AI189" s="102"/>
      <c r="AJ189" s="102"/>
      <c r="AK189" s="102"/>
    </row>
    <row r="190" spans="1:37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  <c r="AA190" s="102"/>
      <c r="AB190" s="102"/>
      <c r="AC190" s="102"/>
      <c r="AD190" s="102"/>
      <c r="AE190" s="102"/>
      <c r="AF190" s="102"/>
      <c r="AG190" s="102"/>
      <c r="AH190" s="102"/>
      <c r="AI190" s="102"/>
      <c r="AJ190" s="102"/>
      <c r="AK190" s="102"/>
    </row>
    <row r="191" spans="1:37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  <c r="AA191" s="102"/>
      <c r="AB191" s="102"/>
      <c r="AC191" s="102"/>
      <c r="AD191" s="102"/>
      <c r="AE191" s="102"/>
      <c r="AF191" s="102"/>
      <c r="AG191" s="102"/>
      <c r="AH191" s="102"/>
      <c r="AI191" s="102"/>
      <c r="AJ191" s="102"/>
      <c r="AK191" s="102"/>
    </row>
    <row r="192" spans="1:37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  <c r="AA192" s="102"/>
      <c r="AB192" s="102"/>
      <c r="AC192" s="102"/>
      <c r="AD192" s="102"/>
      <c r="AE192" s="102"/>
      <c r="AF192" s="102"/>
      <c r="AG192" s="102"/>
      <c r="AH192" s="102"/>
      <c r="AI192" s="102"/>
      <c r="AJ192" s="102"/>
      <c r="AK192" s="102"/>
    </row>
    <row r="193" spans="1:37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  <c r="AA193" s="102"/>
      <c r="AB193" s="102"/>
      <c r="AC193" s="102"/>
      <c r="AD193" s="102"/>
      <c r="AE193" s="102"/>
      <c r="AF193" s="102"/>
      <c r="AG193" s="102"/>
      <c r="AH193" s="102"/>
      <c r="AI193" s="102"/>
      <c r="AJ193" s="102"/>
      <c r="AK193" s="102"/>
    </row>
    <row r="194" spans="1:37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  <c r="AA194" s="102"/>
      <c r="AB194" s="102"/>
      <c r="AC194" s="102"/>
      <c r="AD194" s="102"/>
      <c r="AE194" s="102"/>
      <c r="AF194" s="102"/>
      <c r="AG194" s="102"/>
      <c r="AH194" s="102"/>
      <c r="AI194" s="102"/>
      <c r="AJ194" s="102"/>
      <c r="AK194" s="102"/>
    </row>
    <row r="195" spans="1:37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  <c r="AA195" s="102"/>
      <c r="AB195" s="102"/>
      <c r="AC195" s="102"/>
      <c r="AD195" s="102"/>
      <c r="AE195" s="102"/>
      <c r="AF195" s="102"/>
      <c r="AG195" s="102"/>
      <c r="AH195" s="102"/>
      <c r="AI195" s="102"/>
      <c r="AJ195" s="102"/>
      <c r="AK195" s="102"/>
    </row>
    <row r="196" spans="1:37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  <c r="AA196" s="102"/>
      <c r="AB196" s="102"/>
      <c r="AC196" s="102"/>
      <c r="AD196" s="102"/>
      <c r="AE196" s="102"/>
      <c r="AF196" s="102"/>
      <c r="AG196" s="102"/>
      <c r="AH196" s="102"/>
      <c r="AI196" s="102"/>
      <c r="AJ196" s="102"/>
      <c r="AK196" s="102"/>
    </row>
    <row r="197" spans="1:37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  <c r="AA197" s="102"/>
      <c r="AB197" s="102"/>
      <c r="AC197" s="102"/>
      <c r="AD197" s="102"/>
      <c r="AE197" s="102"/>
      <c r="AF197" s="102"/>
      <c r="AG197" s="102"/>
      <c r="AH197" s="102"/>
      <c r="AI197" s="102"/>
      <c r="AJ197" s="102"/>
      <c r="AK197" s="102"/>
    </row>
    <row r="198" spans="1:37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  <c r="AA198" s="102"/>
      <c r="AB198" s="102"/>
      <c r="AC198" s="102"/>
      <c r="AD198" s="102"/>
      <c r="AE198" s="102"/>
      <c r="AF198" s="102"/>
      <c r="AG198" s="102"/>
      <c r="AH198" s="102"/>
      <c r="AI198" s="102"/>
      <c r="AJ198" s="102"/>
      <c r="AK198" s="102"/>
    </row>
    <row r="199" spans="1:37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  <c r="AA199" s="102"/>
      <c r="AB199" s="102"/>
      <c r="AC199" s="102"/>
      <c r="AD199" s="102"/>
      <c r="AE199" s="102"/>
      <c r="AF199" s="102"/>
      <c r="AG199" s="102"/>
      <c r="AH199" s="102"/>
      <c r="AI199" s="102"/>
      <c r="AJ199" s="102"/>
      <c r="AK199" s="102"/>
    </row>
    <row r="200" spans="1:37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  <c r="AA200" s="102"/>
      <c r="AB200" s="102"/>
      <c r="AC200" s="102"/>
      <c r="AD200" s="102"/>
      <c r="AE200" s="102"/>
      <c r="AF200" s="102"/>
      <c r="AG200" s="102"/>
      <c r="AH200" s="102"/>
      <c r="AI200" s="102"/>
      <c r="AJ200" s="102"/>
      <c r="AK200" s="102"/>
    </row>
    <row r="201" spans="1:37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  <c r="AA201" s="102"/>
      <c r="AB201" s="102"/>
      <c r="AC201" s="102"/>
      <c r="AD201" s="102"/>
      <c r="AE201" s="102"/>
      <c r="AF201" s="102"/>
      <c r="AG201" s="102"/>
      <c r="AH201" s="102"/>
      <c r="AI201" s="102"/>
      <c r="AJ201" s="102"/>
      <c r="AK201" s="102"/>
    </row>
    <row r="202" spans="1:37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  <c r="AA202" s="102"/>
      <c r="AB202" s="102"/>
      <c r="AC202" s="102"/>
      <c r="AD202" s="102"/>
      <c r="AE202" s="102"/>
      <c r="AF202" s="102"/>
      <c r="AG202" s="102"/>
      <c r="AH202" s="102"/>
      <c r="AI202" s="102"/>
      <c r="AJ202" s="102"/>
      <c r="AK202" s="102"/>
    </row>
    <row r="203" spans="1:37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  <c r="AA203" s="102"/>
      <c r="AB203" s="102"/>
      <c r="AC203" s="102"/>
      <c r="AD203" s="102"/>
      <c r="AE203" s="102"/>
      <c r="AF203" s="102"/>
      <c r="AG203" s="102"/>
      <c r="AH203" s="102"/>
      <c r="AI203" s="102"/>
      <c r="AJ203" s="102"/>
      <c r="AK203" s="102"/>
    </row>
    <row r="204" spans="1:37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  <c r="AA204" s="102"/>
      <c r="AB204" s="102"/>
      <c r="AC204" s="102"/>
      <c r="AD204" s="102"/>
      <c r="AE204" s="102"/>
      <c r="AF204" s="102"/>
      <c r="AG204" s="102"/>
      <c r="AH204" s="102"/>
      <c r="AI204" s="102"/>
      <c r="AJ204" s="102"/>
      <c r="AK204" s="102"/>
    </row>
    <row r="205" spans="1:37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  <c r="AA205" s="102"/>
      <c r="AB205" s="102"/>
      <c r="AC205" s="102"/>
      <c r="AD205" s="102"/>
      <c r="AE205" s="102"/>
      <c r="AF205" s="102"/>
      <c r="AG205" s="102"/>
      <c r="AH205" s="102"/>
      <c r="AI205" s="102"/>
      <c r="AJ205" s="102"/>
      <c r="AK205" s="102"/>
    </row>
    <row r="206" spans="1:37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  <c r="AA206" s="102"/>
      <c r="AB206" s="102"/>
      <c r="AC206" s="102"/>
      <c r="AD206" s="102"/>
      <c r="AE206" s="102"/>
      <c r="AF206" s="102"/>
      <c r="AG206" s="102"/>
      <c r="AH206" s="102"/>
      <c r="AI206" s="102"/>
      <c r="AJ206" s="102"/>
      <c r="AK206" s="102"/>
    </row>
    <row r="207" spans="1:37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  <c r="AA207" s="102"/>
      <c r="AB207" s="102"/>
      <c r="AC207" s="102"/>
      <c r="AD207" s="102"/>
      <c r="AE207" s="102"/>
      <c r="AF207" s="102"/>
      <c r="AG207" s="102"/>
      <c r="AH207" s="102"/>
      <c r="AI207" s="102"/>
      <c r="AJ207" s="102"/>
      <c r="AK207" s="102"/>
    </row>
    <row r="208" spans="1:37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  <c r="AA208" s="102"/>
      <c r="AB208" s="102"/>
      <c r="AC208" s="102"/>
      <c r="AD208" s="102"/>
      <c r="AE208" s="102"/>
      <c r="AF208" s="102"/>
      <c r="AG208" s="102"/>
      <c r="AH208" s="102"/>
      <c r="AI208" s="102"/>
      <c r="AJ208" s="102"/>
      <c r="AK208" s="102"/>
    </row>
    <row r="209" spans="1:37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  <c r="AA209" s="102"/>
      <c r="AB209" s="102"/>
      <c r="AC209" s="102"/>
      <c r="AD209" s="102"/>
      <c r="AE209" s="102"/>
      <c r="AF209" s="102"/>
      <c r="AG209" s="102"/>
      <c r="AH209" s="102"/>
      <c r="AI209" s="102"/>
      <c r="AJ209" s="102"/>
      <c r="AK209" s="102"/>
    </row>
    <row r="210" spans="1:37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  <c r="AA210" s="102"/>
      <c r="AB210" s="102"/>
      <c r="AC210" s="102"/>
      <c r="AD210" s="102"/>
      <c r="AE210" s="102"/>
      <c r="AF210" s="102"/>
      <c r="AG210" s="102"/>
      <c r="AH210" s="102"/>
      <c r="AI210" s="102"/>
      <c r="AJ210" s="102"/>
      <c r="AK210" s="102"/>
    </row>
    <row r="211" spans="1:37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  <c r="AA211" s="102"/>
      <c r="AB211" s="102"/>
      <c r="AC211" s="102"/>
      <c r="AD211" s="102"/>
      <c r="AE211" s="102"/>
      <c r="AF211" s="102"/>
      <c r="AG211" s="102"/>
      <c r="AH211" s="102"/>
      <c r="AI211" s="102"/>
      <c r="AJ211" s="102"/>
      <c r="AK211" s="102"/>
    </row>
    <row r="212" spans="1:37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  <c r="AA212" s="102"/>
      <c r="AB212" s="102"/>
      <c r="AC212" s="102"/>
      <c r="AD212" s="102"/>
      <c r="AE212" s="102"/>
      <c r="AF212" s="102"/>
      <c r="AG212" s="102"/>
      <c r="AH212" s="102"/>
      <c r="AI212" s="102"/>
      <c r="AJ212" s="102"/>
      <c r="AK212" s="102"/>
    </row>
    <row r="213" spans="1:37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  <c r="AE213" s="102"/>
      <c r="AF213" s="102"/>
      <c r="AG213" s="102"/>
      <c r="AH213" s="102"/>
      <c r="AI213" s="102"/>
      <c r="AJ213" s="102"/>
      <c r="AK213" s="102"/>
    </row>
    <row r="214" spans="1:37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  <c r="AA214" s="102"/>
      <c r="AB214" s="102"/>
      <c r="AC214" s="102"/>
      <c r="AD214" s="102"/>
      <c r="AE214" s="102"/>
      <c r="AF214" s="102"/>
      <c r="AG214" s="102"/>
      <c r="AH214" s="102"/>
      <c r="AI214" s="102"/>
      <c r="AJ214" s="102"/>
      <c r="AK214" s="102"/>
    </row>
    <row r="215" spans="1:37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  <c r="AA215" s="102"/>
      <c r="AB215" s="102"/>
      <c r="AC215" s="102"/>
      <c r="AD215" s="102"/>
      <c r="AE215" s="102"/>
      <c r="AF215" s="102"/>
      <c r="AG215" s="102"/>
      <c r="AH215" s="102"/>
      <c r="AI215" s="102"/>
      <c r="AJ215" s="102"/>
      <c r="AK215" s="102"/>
    </row>
    <row r="216" spans="1:37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  <c r="AA216" s="102"/>
      <c r="AB216" s="102"/>
      <c r="AC216" s="102"/>
      <c r="AD216" s="102"/>
      <c r="AE216" s="102"/>
      <c r="AF216" s="102"/>
      <c r="AG216" s="102"/>
      <c r="AH216" s="102"/>
      <c r="AI216" s="102"/>
      <c r="AJ216" s="102"/>
      <c r="AK216" s="102"/>
    </row>
    <row r="217" spans="1:37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  <c r="AA217" s="102"/>
      <c r="AB217" s="102"/>
      <c r="AC217" s="102"/>
      <c r="AD217" s="102"/>
      <c r="AE217" s="102"/>
      <c r="AF217" s="102"/>
      <c r="AG217" s="102"/>
      <c r="AH217" s="102"/>
      <c r="AI217" s="102"/>
      <c r="AJ217" s="102"/>
      <c r="AK217" s="102"/>
    </row>
    <row r="218" spans="1:37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  <c r="AA218" s="102"/>
      <c r="AB218" s="102"/>
      <c r="AC218" s="102"/>
      <c r="AD218" s="102"/>
      <c r="AE218" s="102"/>
      <c r="AF218" s="102"/>
      <c r="AG218" s="102"/>
      <c r="AH218" s="102"/>
      <c r="AI218" s="102"/>
      <c r="AJ218" s="102"/>
      <c r="AK218" s="102"/>
    </row>
    <row r="219" spans="1:37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  <c r="AA219" s="102"/>
      <c r="AB219" s="102"/>
      <c r="AC219" s="102"/>
      <c r="AD219" s="102"/>
      <c r="AE219" s="102"/>
      <c r="AF219" s="102"/>
      <c r="AG219" s="102"/>
      <c r="AH219" s="102"/>
      <c r="AI219" s="102"/>
      <c r="AJ219" s="102"/>
      <c r="AK219" s="102"/>
    </row>
    <row r="220" spans="1:37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  <c r="AA220" s="102"/>
      <c r="AB220" s="102"/>
      <c r="AC220" s="102"/>
      <c r="AD220" s="102"/>
      <c r="AE220" s="102"/>
      <c r="AF220" s="102"/>
      <c r="AG220" s="102"/>
      <c r="AH220" s="102"/>
      <c r="AI220" s="102"/>
      <c r="AJ220" s="102"/>
      <c r="AK220" s="102"/>
    </row>
    <row r="221" spans="1:37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  <c r="AA221" s="102"/>
      <c r="AB221" s="102"/>
      <c r="AC221" s="102"/>
      <c r="AD221" s="102"/>
      <c r="AE221" s="102"/>
      <c r="AF221" s="102"/>
      <c r="AG221" s="102"/>
      <c r="AH221" s="102"/>
      <c r="AI221" s="102"/>
      <c r="AJ221" s="102"/>
      <c r="AK221" s="102"/>
    </row>
    <row r="222" spans="1:37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  <c r="AA222" s="102"/>
      <c r="AB222" s="102"/>
      <c r="AC222" s="102"/>
      <c r="AD222" s="102"/>
      <c r="AE222" s="102"/>
      <c r="AF222" s="102"/>
      <c r="AG222" s="102"/>
      <c r="AH222" s="102"/>
      <c r="AI222" s="102"/>
      <c r="AJ222" s="102"/>
      <c r="AK222" s="102"/>
    </row>
    <row r="223" spans="1:37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  <c r="AA223" s="102"/>
      <c r="AB223" s="102"/>
      <c r="AC223" s="102"/>
      <c r="AD223" s="102"/>
      <c r="AE223" s="102"/>
      <c r="AF223" s="102"/>
      <c r="AG223" s="102"/>
      <c r="AH223" s="102"/>
      <c r="AI223" s="102"/>
      <c r="AJ223" s="102"/>
      <c r="AK223" s="102"/>
    </row>
    <row r="224" spans="1:37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  <c r="AA224" s="102"/>
      <c r="AB224" s="102"/>
      <c r="AC224" s="102"/>
      <c r="AD224" s="102"/>
      <c r="AE224" s="102"/>
      <c r="AF224" s="102"/>
      <c r="AG224" s="102"/>
      <c r="AH224" s="102"/>
      <c r="AI224" s="102"/>
      <c r="AJ224" s="102"/>
      <c r="AK224" s="102"/>
    </row>
    <row r="225" spans="1:37" ht="15.75" customHeight="1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  <c r="AA225" s="102"/>
      <c r="AB225" s="102"/>
      <c r="AC225" s="102"/>
      <c r="AD225" s="102"/>
      <c r="AE225" s="102"/>
      <c r="AF225" s="102"/>
      <c r="AG225" s="102"/>
      <c r="AH225" s="102"/>
      <c r="AI225" s="102"/>
      <c r="AJ225" s="102"/>
      <c r="AK225" s="102"/>
    </row>
    <row r="226" spans="1:37" ht="15.75" customHeight="1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  <c r="AA226" s="102"/>
      <c r="AB226" s="102"/>
      <c r="AC226" s="102"/>
      <c r="AD226" s="102"/>
      <c r="AE226" s="102"/>
      <c r="AF226" s="102"/>
      <c r="AG226" s="102"/>
      <c r="AH226" s="102"/>
      <c r="AI226" s="102"/>
      <c r="AJ226" s="102"/>
      <c r="AK226" s="102"/>
    </row>
    <row r="227" spans="1:37" ht="15.75" customHeight="1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  <c r="AA227" s="102"/>
      <c r="AB227" s="102"/>
      <c r="AC227" s="102"/>
      <c r="AD227" s="102"/>
      <c r="AE227" s="102"/>
      <c r="AF227" s="102"/>
      <c r="AG227" s="102"/>
      <c r="AH227" s="102"/>
      <c r="AI227" s="102"/>
      <c r="AJ227" s="102"/>
      <c r="AK227" s="102"/>
    </row>
    <row r="228" spans="1:37" ht="15.75" customHeight="1">
      <c r="A228" s="102"/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  <c r="AA228" s="102"/>
      <c r="AB228" s="102"/>
      <c r="AC228" s="102"/>
      <c r="AD228" s="102"/>
      <c r="AE228" s="102"/>
      <c r="AF228" s="102"/>
      <c r="AG228" s="102"/>
      <c r="AH228" s="102"/>
      <c r="AI228" s="102"/>
      <c r="AJ228" s="102"/>
      <c r="AK228" s="102"/>
    </row>
    <row r="229" spans="1:37" ht="15.75" customHeight="1">
      <c r="V229" s="102"/>
      <c r="W229" s="102"/>
      <c r="X229" s="102"/>
      <c r="Y229" s="102"/>
      <c r="Z229" s="102"/>
      <c r="AA229" s="102"/>
      <c r="AB229" s="102"/>
      <c r="AC229" s="102"/>
      <c r="AD229" s="102"/>
      <c r="AE229" s="102"/>
      <c r="AF229" s="102"/>
      <c r="AG229" s="102"/>
      <c r="AH229" s="102"/>
      <c r="AI229" s="102"/>
      <c r="AJ229" s="102"/>
      <c r="AK229" s="102"/>
    </row>
    <row r="230" spans="1:37" ht="15.75" customHeight="1"/>
    <row r="231" spans="1:37" ht="15.75" customHeight="1"/>
    <row r="232" spans="1:37" ht="15.75" customHeight="1"/>
    <row r="233" spans="1:37" ht="15.75" customHeight="1"/>
    <row r="234" spans="1:37" ht="15.75" customHeight="1"/>
    <row r="235" spans="1:37" ht="15.75" customHeight="1"/>
    <row r="236" spans="1:37" ht="15.75" customHeight="1"/>
    <row r="237" spans="1:37" ht="15.75" customHeight="1"/>
    <row r="238" spans="1:37" ht="15.75" customHeight="1"/>
    <row r="239" spans="1:37" ht="15.75" customHeight="1"/>
    <row r="240" spans="1:3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6">
    <mergeCell ref="N8:O8"/>
    <mergeCell ref="P8:Q8"/>
    <mergeCell ref="R8:S8"/>
    <mergeCell ref="A3:U3"/>
    <mergeCell ref="A6:U6"/>
    <mergeCell ref="A7:A9"/>
    <mergeCell ref="B7:B9"/>
    <mergeCell ref="C7:C9"/>
    <mergeCell ref="D7:D9"/>
    <mergeCell ref="F7:U7"/>
    <mergeCell ref="T8:U8"/>
    <mergeCell ref="E7:E9"/>
    <mergeCell ref="F8:G8"/>
    <mergeCell ref="H8:I8"/>
    <mergeCell ref="J8:K8"/>
    <mergeCell ref="L8:M8"/>
  </mergeCells>
  <printOptions horizontalCentered="1"/>
  <pageMargins left="0.47244094488188981" right="0.47244094488188981" top="0.74803149606299213" bottom="0.74803149606299213" header="0" footer="0"/>
  <pageSetup paperSize="9" orientation="landscape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1000"/>
  <sheetViews>
    <sheetView workbookViewId="0">
      <pane xSplit="2" ySplit="11" topLeftCell="I12" activePane="bottomRight" state="frozen"/>
      <selection pane="topRight" activeCell="C1" sqref="C1"/>
      <selection pane="bottomLeft" activeCell="A12" sqref="A12"/>
      <selection pane="bottomRight" activeCell="H16" sqref="H16"/>
    </sheetView>
  </sheetViews>
  <sheetFormatPr defaultColWidth="14.42578125" defaultRowHeight="15" customHeight="1"/>
  <cols>
    <col min="1" max="1" width="6.42578125" customWidth="1"/>
    <col min="2" max="3" width="21.7109375" customWidth="1"/>
    <col min="4" max="4" width="13.5703125" customWidth="1"/>
    <col min="5" max="5" width="12.28515625" customWidth="1"/>
    <col min="6" max="6" width="17.7109375" customWidth="1"/>
    <col min="7" max="17" width="9.7109375" customWidth="1"/>
    <col min="18" max="18" width="18" customWidth="1"/>
    <col min="19" max="26" width="9.7109375" customWidth="1"/>
  </cols>
  <sheetData>
    <row r="1" spans="1:26" ht="15.75">
      <c r="A1" s="101" t="s">
        <v>1345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5.75">
      <c r="A3" s="963" t="s">
        <v>1346</v>
      </c>
      <c r="B3" s="953"/>
      <c r="C3" s="953"/>
      <c r="D3" s="953"/>
      <c r="E3" s="953"/>
      <c r="F3" s="953"/>
      <c r="G3" s="953"/>
      <c r="H3" s="953"/>
      <c r="I3" s="953"/>
      <c r="J3" s="953"/>
      <c r="K3" s="953"/>
      <c r="L3" s="953"/>
      <c r="M3" s="953"/>
      <c r="N3" s="953"/>
      <c r="O3" s="953"/>
      <c r="P3" s="953"/>
      <c r="Q3" s="953"/>
      <c r="R3" s="953"/>
      <c r="S3" s="102"/>
      <c r="T3" s="102"/>
      <c r="U3" s="102"/>
      <c r="V3" s="102"/>
      <c r="W3" s="102"/>
      <c r="X3" s="102"/>
      <c r="Y3" s="102"/>
      <c r="Z3" s="102"/>
    </row>
    <row r="4" spans="1:26" ht="15.75">
      <c r="A4" s="101"/>
      <c r="B4" s="101"/>
      <c r="C4" s="101"/>
      <c r="D4" s="101"/>
      <c r="E4" s="101"/>
      <c r="F4" s="101"/>
      <c r="G4" s="101"/>
      <c r="H4" s="139" t="str">
        <f>'1'!$E$5</f>
        <v>KABUPATEN/KOTA</v>
      </c>
      <c r="I4" s="105" t="str">
        <f>'1'!$F$5</f>
        <v>KARANGANYAR</v>
      </c>
      <c r="J4" s="101"/>
      <c r="K4" s="101"/>
      <c r="L4" s="101"/>
      <c r="M4" s="101"/>
      <c r="N4" s="101"/>
      <c r="O4" s="101"/>
      <c r="P4" s="101"/>
      <c r="Q4" s="101"/>
      <c r="R4" s="101"/>
      <c r="S4" s="102"/>
      <c r="T4" s="102"/>
      <c r="U4" s="102"/>
      <c r="V4" s="102"/>
      <c r="W4" s="102"/>
      <c r="X4" s="102"/>
      <c r="Y4" s="102"/>
      <c r="Z4" s="102"/>
    </row>
    <row r="5" spans="1:26" ht="15.75">
      <c r="A5" s="101"/>
      <c r="B5" s="101"/>
      <c r="C5" s="101"/>
      <c r="D5" s="101"/>
      <c r="E5" s="101"/>
      <c r="F5" s="101"/>
      <c r="G5" s="101"/>
      <c r="H5" s="139" t="str">
        <f>'1'!$E$6</f>
        <v>TAHUN</v>
      </c>
      <c r="I5" s="105">
        <f>'1'!$F$6</f>
        <v>2023</v>
      </c>
      <c r="J5" s="101"/>
      <c r="K5" s="101"/>
      <c r="L5" s="101"/>
      <c r="M5" s="101"/>
      <c r="N5" s="101"/>
      <c r="O5" s="101"/>
      <c r="P5" s="101"/>
      <c r="Q5" s="101"/>
      <c r="R5" s="101"/>
      <c r="S5" s="102"/>
      <c r="T5" s="102"/>
      <c r="U5" s="102"/>
      <c r="V5" s="102"/>
      <c r="W5" s="102"/>
      <c r="X5" s="102"/>
      <c r="Y5" s="102"/>
      <c r="Z5" s="102"/>
    </row>
    <row r="6" spans="1:26">
      <c r="A6" s="937"/>
      <c r="B6" s="937"/>
      <c r="C6" s="937"/>
      <c r="D6" s="937"/>
      <c r="E6" s="937"/>
      <c r="F6" s="937"/>
      <c r="G6" s="937"/>
      <c r="H6" s="937"/>
      <c r="I6" s="937"/>
      <c r="J6" s="937"/>
      <c r="K6" s="937"/>
      <c r="L6" s="937"/>
      <c r="M6" s="937"/>
      <c r="N6" s="937"/>
      <c r="O6" s="937"/>
      <c r="P6" s="937"/>
      <c r="Q6" s="937"/>
      <c r="R6" s="937"/>
      <c r="S6" s="102"/>
      <c r="T6" s="102"/>
      <c r="U6" s="102"/>
      <c r="V6" s="102"/>
      <c r="W6" s="102"/>
      <c r="X6" s="102"/>
      <c r="Y6" s="102"/>
      <c r="Z6" s="102"/>
    </row>
    <row r="7" spans="1:26">
      <c r="A7" s="1065" t="s">
        <v>4</v>
      </c>
      <c r="B7" s="1065" t="s">
        <v>498</v>
      </c>
      <c r="C7" s="1065" t="str">
        <f>'12'!C7</f>
        <v>DESA</v>
      </c>
      <c r="D7" s="1065" t="s">
        <v>1347</v>
      </c>
      <c r="E7" s="1066"/>
      <c r="F7" s="1066"/>
      <c r="G7" s="1066"/>
      <c r="H7" s="1066"/>
      <c r="I7" s="1065" t="s">
        <v>1348</v>
      </c>
      <c r="J7" s="1066"/>
      <c r="K7" s="1066"/>
      <c r="L7" s="1066"/>
      <c r="M7" s="1066"/>
      <c r="N7" s="1066"/>
      <c r="O7" s="1066"/>
      <c r="P7" s="1066"/>
      <c r="Q7" s="1066"/>
      <c r="R7" s="1066"/>
      <c r="S7" s="102"/>
      <c r="T7" s="102"/>
      <c r="U7" s="102"/>
      <c r="V7" s="102"/>
      <c r="W7" s="102"/>
      <c r="X7" s="102"/>
      <c r="Y7" s="102"/>
      <c r="Z7" s="102"/>
    </row>
    <row r="8" spans="1:26">
      <c r="A8" s="1066"/>
      <c r="B8" s="1066"/>
      <c r="C8" s="1066"/>
      <c r="D8" s="1065" t="s">
        <v>977</v>
      </c>
      <c r="E8" s="1066"/>
      <c r="F8" s="1065" t="s">
        <v>498</v>
      </c>
      <c r="G8" s="1065" t="s">
        <v>1349</v>
      </c>
      <c r="H8" s="1065" t="s">
        <v>600</v>
      </c>
      <c r="I8" s="1065" t="s">
        <v>1350</v>
      </c>
      <c r="J8" s="1066"/>
      <c r="K8" s="1066"/>
      <c r="L8" s="1066"/>
      <c r="M8" s="1065" t="s">
        <v>498</v>
      </c>
      <c r="N8" s="1066"/>
      <c r="O8" s="1065" t="s">
        <v>1349</v>
      </c>
      <c r="P8" s="1066"/>
      <c r="Q8" s="1065" t="s">
        <v>600</v>
      </c>
      <c r="R8" s="1066"/>
      <c r="S8" s="102"/>
      <c r="T8" s="102"/>
      <c r="U8" s="102"/>
      <c r="V8" s="102"/>
      <c r="W8" s="102"/>
      <c r="X8" s="102"/>
      <c r="Y8" s="102"/>
      <c r="Z8" s="102"/>
    </row>
    <row r="9" spans="1:26">
      <c r="A9" s="1066"/>
      <c r="B9" s="1066"/>
      <c r="C9" s="1066"/>
      <c r="D9" s="1066"/>
      <c r="E9" s="1066"/>
      <c r="F9" s="1066"/>
      <c r="G9" s="1066"/>
      <c r="H9" s="1066"/>
      <c r="I9" s="1065" t="s">
        <v>1351</v>
      </c>
      <c r="J9" s="1066"/>
      <c r="K9" s="1065" t="s">
        <v>1352</v>
      </c>
      <c r="L9" s="1066"/>
      <c r="M9" s="1066"/>
      <c r="N9" s="1066"/>
      <c r="O9" s="1066"/>
      <c r="P9" s="1066"/>
      <c r="Q9" s="1066"/>
      <c r="R9" s="1066"/>
      <c r="S9" s="102"/>
      <c r="T9" s="102"/>
      <c r="U9" s="102"/>
      <c r="V9" s="102"/>
      <c r="W9" s="102"/>
      <c r="X9" s="102"/>
      <c r="Y9" s="102"/>
      <c r="Z9" s="102"/>
    </row>
    <row r="10" spans="1:26" ht="15.75">
      <c r="A10" s="1066"/>
      <c r="B10" s="1066"/>
      <c r="C10" s="1066"/>
      <c r="D10" s="938" t="s">
        <v>1351</v>
      </c>
      <c r="E10" s="938" t="s">
        <v>1352</v>
      </c>
      <c r="F10" s="1066"/>
      <c r="G10" s="1066"/>
      <c r="H10" s="1066"/>
      <c r="I10" s="939" t="s">
        <v>1353</v>
      </c>
      <c r="J10" s="938" t="s">
        <v>30</v>
      </c>
      <c r="K10" s="939" t="s">
        <v>1353</v>
      </c>
      <c r="L10" s="938" t="s">
        <v>30</v>
      </c>
      <c r="M10" s="939" t="s">
        <v>1353</v>
      </c>
      <c r="N10" s="938" t="s">
        <v>30</v>
      </c>
      <c r="O10" s="939" t="s">
        <v>1353</v>
      </c>
      <c r="P10" s="938" t="s">
        <v>30</v>
      </c>
      <c r="Q10" s="939" t="s">
        <v>1353</v>
      </c>
      <c r="R10" s="938" t="s">
        <v>30</v>
      </c>
      <c r="S10" s="102"/>
      <c r="T10" s="102"/>
      <c r="U10" s="102"/>
      <c r="V10" s="102"/>
      <c r="W10" s="102"/>
      <c r="X10" s="102"/>
      <c r="Y10" s="102"/>
      <c r="Z10" s="102"/>
    </row>
    <row r="11" spans="1:26">
      <c r="A11" s="940">
        <v>1</v>
      </c>
      <c r="B11" s="940">
        <v>2</v>
      </c>
      <c r="C11" s="940">
        <v>3</v>
      </c>
      <c r="D11" s="940">
        <v>4</v>
      </c>
      <c r="E11" s="940">
        <v>5</v>
      </c>
      <c r="F11" s="940">
        <v>6</v>
      </c>
      <c r="G11" s="940">
        <v>7</v>
      </c>
      <c r="H11" s="940">
        <v>8</v>
      </c>
      <c r="I11" s="940">
        <v>9</v>
      </c>
      <c r="J11" s="940">
        <v>10</v>
      </c>
      <c r="K11" s="940">
        <v>11</v>
      </c>
      <c r="L11" s="940">
        <v>12</v>
      </c>
      <c r="M11" s="940">
        <v>13</v>
      </c>
      <c r="N11" s="940">
        <v>14</v>
      </c>
      <c r="O11" s="940">
        <v>15</v>
      </c>
      <c r="P11" s="940">
        <v>16</v>
      </c>
      <c r="Q11" s="940">
        <v>17</v>
      </c>
      <c r="R11" s="940">
        <v>18</v>
      </c>
      <c r="S11" s="119"/>
      <c r="T11" s="119"/>
      <c r="U11" s="119"/>
      <c r="V11" s="119"/>
      <c r="W11" s="119"/>
      <c r="X11" s="119"/>
      <c r="Y11" s="119"/>
      <c r="Z11" s="119"/>
    </row>
    <row r="12" spans="1:26" ht="15.75">
      <c r="A12" s="941">
        <v>1</v>
      </c>
      <c r="B12" s="942" t="str">
        <f>'9'!B9</f>
        <v>JUMAPOLO</v>
      </c>
      <c r="C12" s="942" t="str">
        <f>'29'!C11</f>
        <v>PASEBAN</v>
      </c>
      <c r="D12" s="943">
        <v>2</v>
      </c>
      <c r="E12" s="943">
        <v>0</v>
      </c>
      <c r="F12" s="943">
        <v>2</v>
      </c>
      <c r="G12" s="943">
        <v>1</v>
      </c>
      <c r="H12" s="944">
        <f t="shared" ref="H12:H23" si="0">SUM(D12:G12)</f>
        <v>5</v>
      </c>
      <c r="I12" s="944">
        <f t="shared" ref="I12:I23" si="1">D12</f>
        <v>2</v>
      </c>
      <c r="J12" s="945">
        <f t="shared" ref="J12:J23" si="2">I12/D12*100</f>
        <v>100</v>
      </c>
      <c r="K12" s="944">
        <f t="shared" ref="K12:K23" si="3">E12</f>
        <v>0</v>
      </c>
      <c r="L12" s="945">
        <v>0</v>
      </c>
      <c r="M12" s="944">
        <v>1</v>
      </c>
      <c r="N12" s="946">
        <f t="shared" ref="N12:N23" si="4">M12/F12*100</f>
        <v>50</v>
      </c>
      <c r="O12" s="944">
        <v>0</v>
      </c>
      <c r="P12" s="946">
        <f>O12/G12*100</f>
        <v>0</v>
      </c>
      <c r="Q12" s="944">
        <f t="shared" ref="Q12:Q23" si="5">SUM(I12+K12+M12+O12)</f>
        <v>3</v>
      </c>
      <c r="R12" s="947">
        <f t="shared" ref="R12:R23" si="6">Q12/H12*100</f>
        <v>60</v>
      </c>
      <c r="S12" s="102"/>
      <c r="T12" s="102"/>
      <c r="U12" s="102"/>
      <c r="V12" s="102"/>
      <c r="W12" s="102"/>
      <c r="X12" s="102"/>
      <c r="Y12" s="102"/>
      <c r="Z12" s="102"/>
    </row>
    <row r="13" spans="1:26" ht="15.75">
      <c r="A13" s="941">
        <v>2</v>
      </c>
      <c r="B13" s="942"/>
      <c r="C13" s="942" t="str">
        <f>'29'!C12</f>
        <v>LEMAHBANG</v>
      </c>
      <c r="D13" s="943">
        <v>2</v>
      </c>
      <c r="E13" s="943">
        <v>0</v>
      </c>
      <c r="F13" s="943">
        <v>1</v>
      </c>
      <c r="G13" s="943">
        <v>1</v>
      </c>
      <c r="H13" s="944">
        <f t="shared" si="0"/>
        <v>4</v>
      </c>
      <c r="I13" s="944">
        <f t="shared" si="1"/>
        <v>2</v>
      </c>
      <c r="J13" s="945">
        <f t="shared" si="2"/>
        <v>100</v>
      </c>
      <c r="K13" s="944">
        <f t="shared" si="3"/>
        <v>0</v>
      </c>
      <c r="L13" s="945">
        <v>0</v>
      </c>
      <c r="M13" s="944">
        <f t="shared" ref="M13:M23" si="7">F13</f>
        <v>1</v>
      </c>
      <c r="N13" s="946">
        <f t="shared" si="4"/>
        <v>100</v>
      </c>
      <c r="O13" s="944">
        <v>0</v>
      </c>
      <c r="P13" s="946">
        <v>0</v>
      </c>
      <c r="Q13" s="944">
        <f t="shared" si="5"/>
        <v>3</v>
      </c>
      <c r="R13" s="947">
        <f t="shared" si="6"/>
        <v>75</v>
      </c>
      <c r="S13" s="102"/>
      <c r="T13" s="102"/>
      <c r="U13" s="102"/>
      <c r="V13" s="102"/>
      <c r="W13" s="102"/>
      <c r="X13" s="102"/>
      <c r="Y13" s="102"/>
      <c r="Z13" s="102"/>
    </row>
    <row r="14" spans="1:26" ht="15.75">
      <c r="A14" s="941">
        <v>3</v>
      </c>
      <c r="B14" s="942"/>
      <c r="C14" s="942" t="str">
        <f>'29'!C13</f>
        <v>KARANGBANGUN</v>
      </c>
      <c r="D14" s="943">
        <v>2</v>
      </c>
      <c r="E14" s="943">
        <v>0</v>
      </c>
      <c r="F14" s="943">
        <v>1</v>
      </c>
      <c r="G14" s="943">
        <v>0</v>
      </c>
      <c r="H14" s="944">
        <f t="shared" si="0"/>
        <v>3</v>
      </c>
      <c r="I14" s="944">
        <f t="shared" si="1"/>
        <v>2</v>
      </c>
      <c r="J14" s="945">
        <f t="shared" si="2"/>
        <v>100</v>
      </c>
      <c r="K14" s="944">
        <f t="shared" si="3"/>
        <v>0</v>
      </c>
      <c r="L14" s="945">
        <v>0</v>
      </c>
      <c r="M14" s="944">
        <f t="shared" si="7"/>
        <v>1</v>
      </c>
      <c r="N14" s="946">
        <f t="shared" si="4"/>
        <v>100</v>
      </c>
      <c r="O14" s="944">
        <v>0</v>
      </c>
      <c r="P14" s="946">
        <v>0</v>
      </c>
      <c r="Q14" s="944">
        <f t="shared" si="5"/>
        <v>3</v>
      </c>
      <c r="R14" s="947">
        <f t="shared" si="6"/>
        <v>100</v>
      </c>
      <c r="S14" s="102"/>
      <c r="T14" s="102"/>
      <c r="U14" s="102"/>
      <c r="V14" s="102"/>
      <c r="W14" s="102"/>
      <c r="X14" s="102"/>
      <c r="Y14" s="102"/>
      <c r="Z14" s="102"/>
    </row>
    <row r="15" spans="1:26" ht="15.75">
      <c r="A15" s="941">
        <v>4</v>
      </c>
      <c r="B15" s="942"/>
      <c r="C15" s="942" t="str">
        <f>'29'!C14</f>
        <v>PLOSO</v>
      </c>
      <c r="D15" s="943">
        <v>2</v>
      </c>
      <c r="E15" s="943">
        <v>0</v>
      </c>
      <c r="F15" s="943">
        <v>1</v>
      </c>
      <c r="G15" s="943">
        <v>0</v>
      </c>
      <c r="H15" s="944">
        <f t="shared" si="0"/>
        <v>3</v>
      </c>
      <c r="I15" s="944">
        <f t="shared" si="1"/>
        <v>2</v>
      </c>
      <c r="J15" s="945">
        <f t="shared" si="2"/>
        <v>100</v>
      </c>
      <c r="K15" s="944">
        <f t="shared" si="3"/>
        <v>0</v>
      </c>
      <c r="L15" s="945">
        <v>0</v>
      </c>
      <c r="M15" s="944">
        <f t="shared" si="7"/>
        <v>1</v>
      </c>
      <c r="N15" s="946">
        <f t="shared" si="4"/>
        <v>100</v>
      </c>
      <c r="O15" s="944">
        <v>0</v>
      </c>
      <c r="P15" s="946">
        <v>0</v>
      </c>
      <c r="Q15" s="944">
        <f t="shared" si="5"/>
        <v>3</v>
      </c>
      <c r="R15" s="947">
        <f t="shared" si="6"/>
        <v>100</v>
      </c>
      <c r="S15" s="102"/>
      <c r="T15" s="102"/>
      <c r="U15" s="102"/>
      <c r="V15" s="102"/>
      <c r="W15" s="102"/>
      <c r="X15" s="102"/>
      <c r="Y15" s="102"/>
      <c r="Z15" s="102"/>
    </row>
    <row r="16" spans="1:26" ht="15.75">
      <c r="A16" s="941">
        <v>5</v>
      </c>
      <c r="B16" s="942"/>
      <c r="C16" s="942" t="str">
        <f>'29'!C15</f>
        <v>GIRIWONDO</v>
      </c>
      <c r="D16" s="943">
        <v>3</v>
      </c>
      <c r="E16" s="943">
        <v>0</v>
      </c>
      <c r="F16" s="943">
        <v>1</v>
      </c>
      <c r="G16" s="943">
        <v>0</v>
      </c>
      <c r="H16" s="944">
        <f t="shared" si="0"/>
        <v>4</v>
      </c>
      <c r="I16" s="944">
        <f t="shared" si="1"/>
        <v>3</v>
      </c>
      <c r="J16" s="945">
        <f t="shared" si="2"/>
        <v>100</v>
      </c>
      <c r="K16" s="944">
        <f t="shared" si="3"/>
        <v>0</v>
      </c>
      <c r="L16" s="945">
        <v>0</v>
      </c>
      <c r="M16" s="944">
        <f t="shared" si="7"/>
        <v>1</v>
      </c>
      <c r="N16" s="946">
        <f t="shared" si="4"/>
        <v>100</v>
      </c>
      <c r="O16" s="944">
        <v>0</v>
      </c>
      <c r="P16" s="946">
        <v>0</v>
      </c>
      <c r="Q16" s="944">
        <f t="shared" si="5"/>
        <v>4</v>
      </c>
      <c r="R16" s="947">
        <f t="shared" si="6"/>
        <v>100</v>
      </c>
      <c r="S16" s="102"/>
      <c r="T16" s="102"/>
      <c r="U16" s="102"/>
      <c r="V16" s="102"/>
      <c r="W16" s="102"/>
      <c r="X16" s="102"/>
      <c r="Y16" s="102"/>
      <c r="Z16" s="102"/>
    </row>
    <row r="17" spans="1:26" ht="15.75">
      <c r="A17" s="941">
        <v>6</v>
      </c>
      <c r="B17" s="942"/>
      <c r="C17" s="942" t="str">
        <f>'29'!C16</f>
        <v>KADIPIRO</v>
      </c>
      <c r="D17" s="943">
        <v>3</v>
      </c>
      <c r="E17" s="943">
        <v>0</v>
      </c>
      <c r="F17" s="943">
        <v>2</v>
      </c>
      <c r="G17" s="943">
        <v>0</v>
      </c>
      <c r="H17" s="944">
        <f t="shared" si="0"/>
        <v>5</v>
      </c>
      <c r="I17" s="944">
        <f t="shared" si="1"/>
        <v>3</v>
      </c>
      <c r="J17" s="945">
        <f t="shared" si="2"/>
        <v>100</v>
      </c>
      <c r="K17" s="944">
        <f t="shared" si="3"/>
        <v>0</v>
      </c>
      <c r="L17" s="945">
        <v>0</v>
      </c>
      <c r="M17" s="944">
        <f t="shared" si="7"/>
        <v>2</v>
      </c>
      <c r="N17" s="946">
        <f t="shared" si="4"/>
        <v>100</v>
      </c>
      <c r="O17" s="944">
        <v>0</v>
      </c>
      <c r="P17" s="946">
        <v>0</v>
      </c>
      <c r="Q17" s="944">
        <f t="shared" si="5"/>
        <v>5</v>
      </c>
      <c r="R17" s="947">
        <f t="shared" si="6"/>
        <v>100</v>
      </c>
      <c r="S17" s="102"/>
      <c r="T17" s="102"/>
      <c r="U17" s="102"/>
      <c r="V17" s="102"/>
      <c r="W17" s="102"/>
      <c r="X17" s="102"/>
      <c r="Y17" s="102"/>
      <c r="Z17" s="102"/>
    </row>
    <row r="18" spans="1:26" ht="15.75">
      <c r="A18" s="941">
        <v>7</v>
      </c>
      <c r="B18" s="942"/>
      <c r="C18" s="942" t="str">
        <f>'29'!C17</f>
        <v>JUMANTORO</v>
      </c>
      <c r="D18" s="943">
        <v>3</v>
      </c>
      <c r="E18" s="943">
        <v>0</v>
      </c>
      <c r="F18" s="943">
        <v>1</v>
      </c>
      <c r="G18" s="943">
        <v>0</v>
      </c>
      <c r="H18" s="944">
        <f t="shared" si="0"/>
        <v>4</v>
      </c>
      <c r="I18" s="944">
        <f t="shared" si="1"/>
        <v>3</v>
      </c>
      <c r="J18" s="945">
        <f t="shared" si="2"/>
        <v>100</v>
      </c>
      <c r="K18" s="944">
        <f t="shared" si="3"/>
        <v>0</v>
      </c>
      <c r="L18" s="945">
        <v>0</v>
      </c>
      <c r="M18" s="944">
        <f t="shared" si="7"/>
        <v>1</v>
      </c>
      <c r="N18" s="946">
        <f t="shared" si="4"/>
        <v>100</v>
      </c>
      <c r="O18" s="944">
        <v>0</v>
      </c>
      <c r="P18" s="946">
        <v>0</v>
      </c>
      <c r="Q18" s="944">
        <f t="shared" si="5"/>
        <v>4</v>
      </c>
      <c r="R18" s="947">
        <f t="shared" si="6"/>
        <v>100</v>
      </c>
      <c r="S18" s="102"/>
      <c r="T18" s="102"/>
      <c r="U18" s="102"/>
      <c r="V18" s="102"/>
      <c r="W18" s="102"/>
      <c r="X18" s="102"/>
      <c r="Y18" s="102"/>
      <c r="Z18" s="102"/>
    </row>
    <row r="19" spans="1:26" ht="15.75">
      <c r="A19" s="941">
        <v>8</v>
      </c>
      <c r="B19" s="942"/>
      <c r="C19" s="942" t="str">
        <f>'29'!C18</f>
        <v>KEDAWUNG</v>
      </c>
      <c r="D19" s="943">
        <v>2</v>
      </c>
      <c r="E19" s="943">
        <v>1</v>
      </c>
      <c r="F19" s="943">
        <v>1</v>
      </c>
      <c r="G19" s="943">
        <v>0</v>
      </c>
      <c r="H19" s="944">
        <f t="shared" si="0"/>
        <v>4</v>
      </c>
      <c r="I19" s="944">
        <f t="shared" si="1"/>
        <v>2</v>
      </c>
      <c r="J19" s="945">
        <f t="shared" si="2"/>
        <v>100</v>
      </c>
      <c r="K19" s="944">
        <f t="shared" si="3"/>
        <v>1</v>
      </c>
      <c r="L19" s="945">
        <f>K19/E19*100</f>
        <v>100</v>
      </c>
      <c r="M19" s="944">
        <f t="shared" si="7"/>
        <v>1</v>
      </c>
      <c r="N19" s="946">
        <f t="shared" si="4"/>
        <v>100</v>
      </c>
      <c r="O19" s="944">
        <v>0</v>
      </c>
      <c r="P19" s="946">
        <v>0</v>
      </c>
      <c r="Q19" s="944">
        <f t="shared" si="5"/>
        <v>4</v>
      </c>
      <c r="R19" s="947">
        <f t="shared" si="6"/>
        <v>100</v>
      </c>
      <c r="S19" s="102"/>
      <c r="T19" s="102"/>
      <c r="U19" s="102"/>
      <c r="V19" s="102"/>
      <c r="W19" s="102"/>
      <c r="X19" s="102"/>
      <c r="Y19" s="102"/>
      <c r="Z19" s="102"/>
    </row>
    <row r="20" spans="1:26" ht="15.75">
      <c r="A20" s="941">
        <v>9</v>
      </c>
      <c r="B20" s="942"/>
      <c r="C20" s="942" t="str">
        <f>'29'!C19</f>
        <v>BAKALAN</v>
      </c>
      <c r="D20" s="943">
        <v>3</v>
      </c>
      <c r="E20" s="943">
        <v>0</v>
      </c>
      <c r="F20" s="943">
        <v>1</v>
      </c>
      <c r="G20" s="943">
        <v>0</v>
      </c>
      <c r="H20" s="944">
        <f t="shared" si="0"/>
        <v>4</v>
      </c>
      <c r="I20" s="944">
        <f t="shared" si="1"/>
        <v>3</v>
      </c>
      <c r="J20" s="945">
        <f t="shared" si="2"/>
        <v>100</v>
      </c>
      <c r="K20" s="944">
        <f t="shared" si="3"/>
        <v>0</v>
      </c>
      <c r="L20" s="945">
        <v>0</v>
      </c>
      <c r="M20" s="944">
        <f t="shared" si="7"/>
        <v>1</v>
      </c>
      <c r="N20" s="946">
        <f t="shared" si="4"/>
        <v>100</v>
      </c>
      <c r="O20" s="944">
        <v>0</v>
      </c>
      <c r="P20" s="946">
        <v>0</v>
      </c>
      <c r="Q20" s="944">
        <f t="shared" si="5"/>
        <v>4</v>
      </c>
      <c r="R20" s="947">
        <f t="shared" si="6"/>
        <v>100</v>
      </c>
      <c r="S20" s="102"/>
      <c r="T20" s="102"/>
      <c r="U20" s="102"/>
      <c r="V20" s="102"/>
      <c r="W20" s="102"/>
      <c r="X20" s="102"/>
      <c r="Y20" s="102"/>
      <c r="Z20" s="102"/>
    </row>
    <row r="21" spans="1:26" ht="15.75" customHeight="1">
      <c r="A21" s="941">
        <v>10</v>
      </c>
      <c r="B21" s="942"/>
      <c r="C21" s="942" t="str">
        <f>'29'!C20</f>
        <v>JUMAPOLO</v>
      </c>
      <c r="D21" s="943">
        <v>3</v>
      </c>
      <c r="E21" s="943">
        <v>3</v>
      </c>
      <c r="F21" s="943">
        <v>1</v>
      </c>
      <c r="G21" s="943">
        <v>1</v>
      </c>
      <c r="H21" s="944">
        <f t="shared" si="0"/>
        <v>8</v>
      </c>
      <c r="I21" s="944">
        <f t="shared" si="1"/>
        <v>3</v>
      </c>
      <c r="J21" s="945">
        <f t="shared" si="2"/>
        <v>100</v>
      </c>
      <c r="K21" s="944">
        <f t="shared" si="3"/>
        <v>3</v>
      </c>
      <c r="L21" s="945">
        <f>K21/E21*100</f>
        <v>100</v>
      </c>
      <c r="M21" s="944">
        <f t="shared" si="7"/>
        <v>1</v>
      </c>
      <c r="N21" s="946">
        <f t="shared" si="4"/>
        <v>100</v>
      </c>
      <c r="O21" s="944">
        <v>0</v>
      </c>
      <c r="P21" s="946">
        <f>O21/G21*100</f>
        <v>0</v>
      </c>
      <c r="Q21" s="944">
        <f t="shared" si="5"/>
        <v>7</v>
      </c>
      <c r="R21" s="947">
        <f t="shared" si="6"/>
        <v>87.5</v>
      </c>
      <c r="S21" s="102"/>
      <c r="T21" s="102"/>
      <c r="U21" s="102"/>
      <c r="V21" s="102"/>
      <c r="W21" s="102"/>
      <c r="X21" s="102"/>
      <c r="Y21" s="102"/>
      <c r="Z21" s="102"/>
    </row>
    <row r="22" spans="1:26" ht="15.75" customHeight="1">
      <c r="A22" s="941">
        <v>11</v>
      </c>
      <c r="B22" s="942"/>
      <c r="C22" s="942" t="str">
        <f>'29'!C21</f>
        <v>KWANGSAN</v>
      </c>
      <c r="D22" s="943">
        <v>5</v>
      </c>
      <c r="E22" s="943">
        <v>0</v>
      </c>
      <c r="F22" s="943">
        <v>1</v>
      </c>
      <c r="G22" s="943">
        <v>0</v>
      </c>
      <c r="H22" s="944">
        <f t="shared" si="0"/>
        <v>6</v>
      </c>
      <c r="I22" s="944">
        <f t="shared" si="1"/>
        <v>5</v>
      </c>
      <c r="J22" s="945">
        <f t="shared" si="2"/>
        <v>100</v>
      </c>
      <c r="K22" s="944">
        <f t="shared" si="3"/>
        <v>0</v>
      </c>
      <c r="L22" s="945">
        <v>0</v>
      </c>
      <c r="M22" s="944">
        <f t="shared" si="7"/>
        <v>1</v>
      </c>
      <c r="N22" s="946">
        <f t="shared" si="4"/>
        <v>100</v>
      </c>
      <c r="O22" s="944">
        <v>0</v>
      </c>
      <c r="P22" s="946">
        <v>0</v>
      </c>
      <c r="Q22" s="944">
        <f t="shared" si="5"/>
        <v>6</v>
      </c>
      <c r="R22" s="947">
        <f t="shared" si="6"/>
        <v>100</v>
      </c>
      <c r="S22" s="102"/>
      <c r="T22" s="102"/>
      <c r="U22" s="102"/>
      <c r="V22" s="102"/>
      <c r="W22" s="102"/>
      <c r="X22" s="102"/>
      <c r="Y22" s="102"/>
      <c r="Z22" s="102"/>
    </row>
    <row r="23" spans="1:26" ht="15.75" customHeight="1">
      <c r="A23" s="941">
        <v>12</v>
      </c>
      <c r="B23" s="942"/>
      <c r="C23" s="942" t="str">
        <f>'29'!C22</f>
        <v>JATIREJO</v>
      </c>
      <c r="D23" s="943">
        <v>3</v>
      </c>
      <c r="E23" s="943">
        <v>1</v>
      </c>
      <c r="F23" s="943">
        <v>1</v>
      </c>
      <c r="G23" s="943">
        <v>1</v>
      </c>
      <c r="H23" s="944">
        <f t="shared" si="0"/>
        <v>6</v>
      </c>
      <c r="I23" s="944">
        <f t="shared" si="1"/>
        <v>3</v>
      </c>
      <c r="J23" s="945">
        <f t="shared" si="2"/>
        <v>100</v>
      </c>
      <c r="K23" s="944">
        <f t="shared" si="3"/>
        <v>1</v>
      </c>
      <c r="L23" s="945">
        <f>K23/E23*100</f>
        <v>100</v>
      </c>
      <c r="M23" s="944">
        <f t="shared" si="7"/>
        <v>1</v>
      </c>
      <c r="N23" s="946">
        <f t="shared" si="4"/>
        <v>100</v>
      </c>
      <c r="O23" s="944">
        <v>0</v>
      </c>
      <c r="P23" s="946">
        <f>O23/G23*100</f>
        <v>0</v>
      </c>
      <c r="Q23" s="944">
        <f t="shared" si="5"/>
        <v>5</v>
      </c>
      <c r="R23" s="947">
        <f t="shared" si="6"/>
        <v>83.333333333333343</v>
      </c>
      <c r="S23" s="102"/>
      <c r="T23" s="102"/>
      <c r="U23" s="102"/>
      <c r="V23" s="102"/>
      <c r="W23" s="102"/>
      <c r="X23" s="102"/>
      <c r="Y23" s="102"/>
      <c r="Z23" s="102"/>
    </row>
    <row r="24" spans="1:26" ht="15.75" customHeight="1">
      <c r="A24" s="948"/>
      <c r="B24" s="948"/>
      <c r="C24" s="948"/>
      <c r="D24" s="949"/>
      <c r="E24" s="949"/>
      <c r="F24" s="949"/>
      <c r="G24" s="949"/>
      <c r="H24" s="949"/>
      <c r="I24" s="949"/>
      <c r="J24" s="950"/>
      <c r="K24" s="949"/>
      <c r="L24" s="946"/>
      <c r="M24" s="949"/>
      <c r="N24" s="946"/>
      <c r="O24" s="949"/>
      <c r="P24" s="946"/>
      <c r="Q24" s="949"/>
      <c r="R24" s="951"/>
      <c r="S24" s="102"/>
      <c r="T24" s="102"/>
      <c r="U24" s="102"/>
      <c r="V24" s="102"/>
      <c r="W24" s="102"/>
      <c r="X24" s="102"/>
      <c r="Y24" s="102"/>
      <c r="Z24" s="102"/>
    </row>
    <row r="25" spans="1:26" ht="15.75" customHeight="1">
      <c r="A25" s="948" t="s">
        <v>591</v>
      </c>
      <c r="B25" s="948"/>
      <c r="C25" s="948"/>
      <c r="D25" s="949">
        <f t="shared" ref="D25:I25" si="8">SUM(D12:D23)</f>
        <v>33</v>
      </c>
      <c r="E25" s="949">
        <f t="shared" si="8"/>
        <v>5</v>
      </c>
      <c r="F25" s="949">
        <f t="shared" si="8"/>
        <v>14</v>
      </c>
      <c r="G25" s="949">
        <f t="shared" si="8"/>
        <v>4</v>
      </c>
      <c r="H25" s="949">
        <f t="shared" si="8"/>
        <v>56</v>
      </c>
      <c r="I25" s="949">
        <f t="shared" si="8"/>
        <v>33</v>
      </c>
      <c r="J25" s="950">
        <f>I25/D25*100</f>
        <v>100</v>
      </c>
      <c r="K25" s="949">
        <f>SUM(K12:K23)</f>
        <v>5</v>
      </c>
      <c r="L25" s="946">
        <f>K25/E25*100</f>
        <v>100</v>
      </c>
      <c r="M25" s="949">
        <f>SUM(M12:M23)</f>
        <v>13</v>
      </c>
      <c r="N25" s="946">
        <f>M25/F25*100</f>
        <v>92.857142857142861</v>
      </c>
      <c r="O25" s="949">
        <f>SUM(O12:O23)</f>
        <v>0</v>
      </c>
      <c r="P25" s="946">
        <f>O25/G25*100</f>
        <v>0</v>
      </c>
      <c r="Q25" s="949">
        <f>SUM(Q12:Q23)</f>
        <v>51</v>
      </c>
      <c r="R25" s="951">
        <f>Q25/H25*100</f>
        <v>91.071428571428569</v>
      </c>
      <c r="S25" s="102"/>
      <c r="T25" s="102"/>
      <c r="U25" s="102"/>
      <c r="V25" s="102"/>
      <c r="W25" s="102"/>
      <c r="X25" s="102"/>
      <c r="Y25" s="102"/>
      <c r="Z25" s="102"/>
    </row>
    <row r="26" spans="1:26" ht="15.75" customHeight="1">
      <c r="A26" s="937"/>
      <c r="B26" s="937"/>
      <c r="C26" s="937"/>
      <c r="D26" s="937"/>
      <c r="E26" s="937"/>
      <c r="F26" s="937"/>
      <c r="G26" s="937"/>
      <c r="H26" s="937"/>
      <c r="I26" s="937"/>
      <c r="J26" s="937"/>
      <c r="K26" s="937"/>
      <c r="L26" s="937"/>
      <c r="M26" s="937"/>
      <c r="N26" s="937"/>
      <c r="O26" s="937"/>
      <c r="P26" s="937"/>
      <c r="Q26" s="937"/>
      <c r="R26" s="937"/>
      <c r="S26" s="102"/>
      <c r="T26" s="102"/>
      <c r="U26" s="102"/>
      <c r="V26" s="102"/>
      <c r="W26" s="102"/>
      <c r="X26" s="102"/>
      <c r="Y26" s="102"/>
      <c r="Z26" s="102"/>
    </row>
    <row r="27" spans="1:26" ht="15.75" customHeight="1">
      <c r="A27" s="137" t="s">
        <v>1354</v>
      </c>
      <c r="B27" s="102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</row>
    <row r="28" spans="1:26" ht="15.75" customHeight="1">
      <c r="A28" s="102"/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</row>
    <row r="29" spans="1:26" ht="15.75" customHeight="1">
      <c r="A29" s="102"/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</row>
    <row r="30" spans="1:26" ht="15.75" customHeight="1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</row>
    <row r="31" spans="1:26" ht="15.75" customHeight="1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</row>
    <row r="32" spans="1:26" ht="15.75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</row>
    <row r="33" spans="1:26" ht="15.75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</row>
    <row r="34" spans="1:26" ht="15.7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</row>
    <row r="35" spans="1:26" ht="15.7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 spans="1:26" ht="15.7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</row>
    <row r="37" spans="1:26" ht="15.7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1"/>
      <c r="T37" s="101"/>
      <c r="U37" s="101"/>
      <c r="V37" s="101"/>
      <c r="W37" s="101"/>
      <c r="X37" s="101"/>
      <c r="Y37" s="101"/>
      <c r="Z37" s="101"/>
    </row>
    <row r="38" spans="1:26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</row>
    <row r="39" spans="1:26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</row>
    <row r="40" spans="1:26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</row>
    <row r="41" spans="1:26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</row>
    <row r="42" spans="1:26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</row>
    <row r="43" spans="1:26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 spans="1:26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</row>
    <row r="45" spans="1:26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 spans="1:26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 spans="1:26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26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 spans="1:26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spans="1:26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 spans="1:26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 spans="1:26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 spans="1:26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spans="1:26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 spans="1:26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 spans="1:26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 spans="1:26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spans="1:26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 spans="1:26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 spans="1:26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 spans="1:26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spans="1:26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 spans="1:26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 spans="1:26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 spans="1:26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spans="1:26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 spans="1:26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 spans="1:26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 spans="1:26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 spans="1:26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 spans="1:26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 spans="1:26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 spans="1:26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 spans="1:26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 spans="1:26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 spans="1:26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 spans="1:26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 spans="1:26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 spans="1:26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 spans="1:26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 spans="1:26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 spans="1:26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 spans="1:26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 spans="1:26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 spans="1:26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 spans="1:26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 spans="1:26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 spans="1:26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 spans="1:26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 spans="1:26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 spans="1:26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 spans="1:26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 spans="1:26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 spans="1:2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 spans="1:26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 spans="1:26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 spans="1:26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 spans="1:26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 spans="1:26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 spans="1:26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 spans="1:26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 spans="1:26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 spans="1:26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 spans="1:26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 spans="1:26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 spans="1:26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 spans="1:26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 spans="1:26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 spans="1:26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 spans="1:26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 spans="1:26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 spans="1:26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 spans="1:26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 spans="1:26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 spans="1:26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 spans="1:26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 spans="1:26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 spans="1:26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 spans="1:26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 spans="1:26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 spans="1:26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 spans="1:26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 spans="1:26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 spans="1:26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 spans="1:26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 spans="1:26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 spans="1:26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 spans="1:26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 spans="1:26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 spans="1:26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 spans="1:26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 spans="1:26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 spans="1:26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 spans="1:26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 spans="1:26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 spans="1:26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 spans="1:26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 spans="1:26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 spans="1:26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 spans="1:26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 spans="1:26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 spans="1:26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 spans="1:26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 spans="1:26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 spans="1:26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 spans="1:26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 spans="1:26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 spans="1:26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 spans="1:26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 spans="1:26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 spans="1:26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 spans="1:26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 spans="1:26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 spans="1:26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 spans="1:26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 spans="1:26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 spans="1:26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 spans="1:26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 spans="1:26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 spans="1:26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 spans="1:26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 spans="1:26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 spans="1:26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 spans="1:26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 spans="1:26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 spans="1:26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 spans="1:26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 spans="1:26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 spans="1:26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 spans="1:26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 spans="1:26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 spans="1:26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 spans="1:26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 spans="1:26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 spans="1:26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 spans="1:26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 spans="1:26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 spans="1:26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 spans="1:26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 spans="1:26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 spans="1:26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 spans="1:26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 spans="1:26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 spans="1:26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 spans="1:26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 spans="1:26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 spans="1:26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 spans="1:26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 spans="1:26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 spans="1:26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 spans="1:26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 spans="1:26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 spans="1:26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 spans="1:26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 spans="1:26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 spans="1:26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 spans="1:26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 spans="1:26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 spans="1:26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 spans="1:26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 spans="1:26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 spans="1:26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 spans="1:26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 spans="1:26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 spans="1:26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 spans="1:26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 spans="1:26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 spans="1:26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 spans="1:26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 spans="1:26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 spans="1:26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 spans="1:26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 spans="1:26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 spans="1:26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 spans="1:26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 spans="1:26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</row>
    <row r="222" spans="1:26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</row>
    <row r="223" spans="1:26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</row>
    <row r="224" spans="1:26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</row>
    <row r="225" spans="1:26" ht="15.75" customHeight="1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</row>
    <row r="226" spans="1:26" ht="15.75" customHeight="1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</row>
    <row r="227" spans="1:26" ht="15.75" customHeight="1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</row>
    <row r="228" spans="1:26" ht="15.75" customHeight="1">
      <c r="S228" s="102"/>
      <c r="T228" s="102"/>
      <c r="U228" s="102"/>
      <c r="V228" s="102"/>
      <c r="W228" s="102"/>
      <c r="X228" s="102"/>
      <c r="Y228" s="102"/>
      <c r="Z228" s="102"/>
    </row>
    <row r="229" spans="1:26" ht="15.75" customHeight="1"/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6">
    <mergeCell ref="A3:R3"/>
    <mergeCell ref="A7:A10"/>
    <mergeCell ref="B7:B10"/>
    <mergeCell ref="C7:C10"/>
    <mergeCell ref="D7:H7"/>
    <mergeCell ref="D8:E9"/>
    <mergeCell ref="Q8:R9"/>
    <mergeCell ref="K9:L9"/>
    <mergeCell ref="F8:F10"/>
    <mergeCell ref="G8:G10"/>
    <mergeCell ref="I7:R7"/>
    <mergeCell ref="I8:L8"/>
    <mergeCell ref="M8:N9"/>
    <mergeCell ref="O8:P9"/>
    <mergeCell ref="H8:H10"/>
    <mergeCell ref="I9:J9"/>
  </mergeCells>
  <printOptions horizontalCentered="1"/>
  <pageMargins left="0.47244094488188981" right="0.47244094488188981" top="0.74803149606299213" bottom="0.74803149606299213" header="0" footer="0"/>
  <pageSetup paperSize="9" orientation="landscape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AB1000"/>
  <sheetViews>
    <sheetView topLeftCell="I10" workbookViewId="0">
      <selection activeCell="A7" sqref="A7:AA24"/>
    </sheetView>
  </sheetViews>
  <sheetFormatPr defaultColWidth="14.42578125" defaultRowHeight="15" customHeight="1"/>
  <cols>
    <col min="1" max="1" width="5.28515625" customWidth="1"/>
    <col min="2" max="2" width="23.140625" customWidth="1"/>
    <col min="3" max="3" width="23.5703125" customWidth="1"/>
    <col min="4" max="4" width="15" customWidth="1"/>
    <col min="5" max="5" width="12.28515625" customWidth="1"/>
    <col min="6" max="6" width="11.5703125" customWidth="1"/>
    <col min="7" max="7" width="14.28515625" customWidth="1"/>
    <col min="8" max="8" width="11" customWidth="1"/>
    <col min="9" max="9" width="11.28515625" customWidth="1"/>
    <col min="10" max="10" width="14.28515625" customWidth="1"/>
    <col min="11" max="11" width="10.28515625" customWidth="1"/>
    <col min="12" max="12" width="16.28515625" customWidth="1"/>
    <col min="13" max="13" width="14.28515625" customWidth="1"/>
    <col min="14" max="15" width="9.42578125" customWidth="1"/>
    <col min="16" max="16" width="14.28515625" customWidth="1"/>
    <col min="17" max="17" width="11.5703125" customWidth="1"/>
    <col min="18" max="18" width="12.28515625" customWidth="1"/>
    <col min="19" max="19" width="15.42578125" customWidth="1"/>
    <col min="20" max="20" width="12.7109375" customWidth="1"/>
    <col min="21" max="21" width="10.28515625" customWidth="1"/>
    <col min="22" max="22" width="14.28515625" customWidth="1"/>
    <col min="23" max="23" width="10.28515625" customWidth="1"/>
    <col min="24" max="24" width="11.7109375" customWidth="1"/>
    <col min="25" max="25" width="15.42578125" customWidth="1"/>
    <col min="26" max="26" width="9.42578125" customWidth="1"/>
    <col min="27" max="27" width="15.42578125" customWidth="1"/>
    <col min="28" max="28" width="5.7109375" customWidth="1"/>
  </cols>
  <sheetData>
    <row r="1" spans="1:28" ht="15.75">
      <c r="A1" s="100" t="s">
        <v>1355</v>
      </c>
      <c r="B1" s="199"/>
      <c r="C1" s="199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  <c r="Y1" s="232"/>
      <c r="Z1" s="232"/>
      <c r="AA1" s="232"/>
      <c r="AB1" s="232"/>
    </row>
    <row r="2" spans="1:28" ht="15.75">
      <c r="A2" s="844"/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2"/>
      <c r="AA2" s="232"/>
      <c r="AB2" s="232"/>
    </row>
    <row r="3" spans="1:28" ht="18">
      <c r="A3" s="1068" t="s">
        <v>1356</v>
      </c>
      <c r="B3" s="953"/>
      <c r="C3" s="953"/>
      <c r="D3" s="953"/>
      <c r="E3" s="953"/>
      <c r="F3" s="953"/>
      <c r="G3" s="953"/>
      <c r="H3" s="953"/>
      <c r="I3" s="953"/>
      <c r="J3" s="953"/>
      <c r="K3" s="953"/>
      <c r="L3" s="953"/>
      <c r="M3" s="953"/>
      <c r="N3" s="953"/>
      <c r="O3" s="953"/>
      <c r="P3" s="953"/>
      <c r="Q3" s="953"/>
      <c r="R3" s="953"/>
      <c r="S3" s="953"/>
      <c r="T3" s="953"/>
      <c r="U3" s="953"/>
      <c r="V3" s="953"/>
      <c r="W3" s="953"/>
      <c r="X3" s="953"/>
      <c r="Y3" s="845"/>
      <c r="Z3" s="845"/>
      <c r="AA3" s="845"/>
      <c r="AB3" s="845"/>
    </row>
    <row r="4" spans="1:28" ht="15" customHeight="1">
      <c r="A4" s="846"/>
      <c r="B4" s="847"/>
      <c r="C4" s="847"/>
      <c r="D4" s="847"/>
      <c r="E4" s="847"/>
      <c r="F4" s="847"/>
      <c r="G4" s="847"/>
      <c r="H4" s="847"/>
      <c r="I4" s="847"/>
      <c r="J4" s="847"/>
      <c r="K4" s="847"/>
      <c r="L4" s="848" t="str">
        <f>'1'!$E$5</f>
        <v>KABUPATEN/KOTA</v>
      </c>
      <c r="M4" s="849" t="str">
        <f>'1'!$F$5</f>
        <v>KARANGANYAR</v>
      </c>
      <c r="N4" s="849"/>
      <c r="O4" s="849"/>
      <c r="P4" s="849"/>
      <c r="Q4" s="849"/>
      <c r="R4" s="849"/>
      <c r="S4" s="849"/>
      <c r="T4" s="849"/>
      <c r="U4" s="847"/>
      <c r="V4" s="850"/>
      <c r="W4" s="850"/>
      <c r="X4" s="847"/>
      <c r="Y4" s="851"/>
      <c r="Z4" s="851"/>
      <c r="AA4" s="851"/>
      <c r="AB4" s="851"/>
    </row>
    <row r="5" spans="1:28" ht="15" customHeight="1">
      <c r="A5" s="846"/>
      <c r="B5" s="846"/>
      <c r="C5" s="846"/>
      <c r="D5" s="846"/>
      <c r="E5" s="846"/>
      <c r="F5" s="846"/>
      <c r="G5" s="846"/>
      <c r="H5" s="846"/>
      <c r="I5" s="846"/>
      <c r="J5" s="846"/>
      <c r="K5" s="846"/>
      <c r="L5" s="848" t="str">
        <f>'1'!$E$6</f>
        <v>TAHUN</v>
      </c>
      <c r="M5" s="849">
        <f>'1'!$F$6</f>
        <v>2023</v>
      </c>
      <c r="N5" s="849"/>
      <c r="O5" s="849"/>
      <c r="P5" s="849"/>
      <c r="Q5" s="849"/>
      <c r="R5" s="849"/>
      <c r="S5" s="849"/>
      <c r="T5" s="849"/>
      <c r="U5" s="846"/>
      <c r="V5" s="850"/>
      <c r="W5" s="850"/>
      <c r="X5" s="846"/>
      <c r="Y5" s="852"/>
      <c r="Z5" s="852"/>
      <c r="AA5" s="852"/>
      <c r="AB5" s="852"/>
    </row>
    <row r="6" spans="1:28" ht="15.75">
      <c r="A6" s="844"/>
      <c r="B6" s="853"/>
      <c r="C6" s="853"/>
      <c r="D6" s="232"/>
      <c r="E6" s="232"/>
      <c r="F6" s="232"/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232"/>
      <c r="S6" s="232"/>
      <c r="T6" s="232"/>
      <c r="U6" s="232"/>
      <c r="V6" s="232"/>
      <c r="W6" s="232"/>
      <c r="X6" s="232"/>
      <c r="Y6" s="232"/>
      <c r="Z6" s="232"/>
      <c r="AA6" s="232"/>
      <c r="AB6" s="232"/>
    </row>
    <row r="7" spans="1:28" ht="40.5" customHeight="1">
      <c r="A7" s="1069" t="s">
        <v>4</v>
      </c>
      <c r="B7" s="1069" t="s">
        <v>498</v>
      </c>
      <c r="C7" s="1069" t="str">
        <f>'12'!C7</f>
        <v>DESA</v>
      </c>
      <c r="D7" s="1067" t="s">
        <v>1357</v>
      </c>
      <c r="E7" s="958"/>
      <c r="F7" s="959"/>
      <c r="G7" s="1070" t="s">
        <v>1358</v>
      </c>
      <c r="H7" s="958"/>
      <c r="I7" s="959"/>
      <c r="J7" s="1070" t="s">
        <v>1359</v>
      </c>
      <c r="K7" s="958"/>
      <c r="L7" s="959"/>
      <c r="M7" s="1070" t="s">
        <v>1360</v>
      </c>
      <c r="N7" s="958"/>
      <c r="O7" s="959"/>
      <c r="P7" s="1070" t="s">
        <v>1361</v>
      </c>
      <c r="Q7" s="958"/>
      <c r="R7" s="959"/>
      <c r="S7" s="1070" t="s">
        <v>1362</v>
      </c>
      <c r="T7" s="958"/>
      <c r="U7" s="959"/>
      <c r="V7" s="1070" t="s">
        <v>1363</v>
      </c>
      <c r="W7" s="958"/>
      <c r="X7" s="959"/>
      <c r="Y7" s="1070" t="s">
        <v>1364</v>
      </c>
      <c r="Z7" s="958"/>
      <c r="AA7" s="959"/>
      <c r="AB7" s="232"/>
    </row>
    <row r="8" spans="1:28" ht="15" customHeight="1">
      <c r="A8" s="965"/>
      <c r="B8" s="965"/>
      <c r="C8" s="965"/>
      <c r="D8" s="1069" t="s">
        <v>1365</v>
      </c>
      <c r="E8" s="1067" t="s">
        <v>1366</v>
      </c>
      <c r="F8" s="959"/>
      <c r="G8" s="1069" t="s">
        <v>1365</v>
      </c>
      <c r="H8" s="1067" t="s">
        <v>1366</v>
      </c>
      <c r="I8" s="959"/>
      <c r="J8" s="1069" t="s">
        <v>1365</v>
      </c>
      <c r="K8" s="1067" t="s">
        <v>1366</v>
      </c>
      <c r="L8" s="959"/>
      <c r="M8" s="1069" t="s">
        <v>1365</v>
      </c>
      <c r="N8" s="1067" t="s">
        <v>1366</v>
      </c>
      <c r="O8" s="959"/>
      <c r="P8" s="1069" t="s">
        <v>1365</v>
      </c>
      <c r="Q8" s="1067" t="s">
        <v>1366</v>
      </c>
      <c r="R8" s="959"/>
      <c r="S8" s="1069" t="s">
        <v>1365</v>
      </c>
      <c r="T8" s="1067" t="s">
        <v>1366</v>
      </c>
      <c r="U8" s="959"/>
      <c r="V8" s="1069" t="s">
        <v>1365</v>
      </c>
      <c r="W8" s="1067" t="s">
        <v>1366</v>
      </c>
      <c r="X8" s="959"/>
      <c r="Y8" s="1069" t="s">
        <v>1365</v>
      </c>
      <c r="Z8" s="1067" t="s">
        <v>1367</v>
      </c>
      <c r="AA8" s="959"/>
      <c r="AB8" s="232"/>
    </row>
    <row r="9" spans="1:28" ht="15.75">
      <c r="A9" s="955"/>
      <c r="B9" s="955"/>
      <c r="C9" s="955"/>
      <c r="D9" s="955"/>
      <c r="E9" s="824" t="s">
        <v>326</v>
      </c>
      <c r="F9" s="824" t="s">
        <v>30</v>
      </c>
      <c r="G9" s="955"/>
      <c r="H9" s="824" t="s">
        <v>326</v>
      </c>
      <c r="I9" s="824" t="s">
        <v>30</v>
      </c>
      <c r="J9" s="955"/>
      <c r="K9" s="824" t="s">
        <v>326</v>
      </c>
      <c r="L9" s="824" t="s">
        <v>30</v>
      </c>
      <c r="M9" s="955"/>
      <c r="N9" s="824" t="s">
        <v>326</v>
      </c>
      <c r="O9" s="824" t="s">
        <v>30</v>
      </c>
      <c r="P9" s="955"/>
      <c r="Q9" s="824" t="s">
        <v>326</v>
      </c>
      <c r="R9" s="824" t="s">
        <v>30</v>
      </c>
      <c r="S9" s="955"/>
      <c r="T9" s="824" t="s">
        <v>326</v>
      </c>
      <c r="U9" s="824" t="s">
        <v>30</v>
      </c>
      <c r="V9" s="955"/>
      <c r="W9" s="824" t="s">
        <v>326</v>
      </c>
      <c r="X9" s="824" t="s">
        <v>30</v>
      </c>
      <c r="Y9" s="955"/>
      <c r="Z9" s="824" t="s">
        <v>326</v>
      </c>
      <c r="AA9" s="824" t="s">
        <v>30</v>
      </c>
      <c r="AB9" s="232"/>
    </row>
    <row r="10" spans="1:28">
      <c r="A10" s="854">
        <v>1</v>
      </c>
      <c r="B10" s="855">
        <v>2</v>
      </c>
      <c r="C10" s="856">
        <v>3</v>
      </c>
      <c r="D10" s="857">
        <v>4</v>
      </c>
      <c r="E10" s="857">
        <v>5</v>
      </c>
      <c r="F10" s="857">
        <v>6</v>
      </c>
      <c r="G10" s="857">
        <v>7</v>
      </c>
      <c r="H10" s="857">
        <v>8</v>
      </c>
      <c r="I10" s="857">
        <v>9</v>
      </c>
      <c r="J10" s="857">
        <v>10</v>
      </c>
      <c r="K10" s="857">
        <v>11</v>
      </c>
      <c r="L10" s="857">
        <v>12</v>
      </c>
      <c r="M10" s="857">
        <v>13</v>
      </c>
      <c r="N10" s="857">
        <v>14</v>
      </c>
      <c r="O10" s="857">
        <v>15</v>
      </c>
      <c r="P10" s="857">
        <v>16</v>
      </c>
      <c r="Q10" s="857">
        <v>17</v>
      </c>
      <c r="R10" s="857">
        <v>18</v>
      </c>
      <c r="S10" s="857">
        <v>19</v>
      </c>
      <c r="T10" s="857">
        <v>20</v>
      </c>
      <c r="U10" s="857">
        <v>21</v>
      </c>
      <c r="V10" s="857">
        <v>22</v>
      </c>
      <c r="W10" s="857">
        <v>23</v>
      </c>
      <c r="X10" s="857">
        <v>24</v>
      </c>
      <c r="Y10" s="858">
        <v>22</v>
      </c>
      <c r="Z10" s="858">
        <v>23</v>
      </c>
      <c r="AA10" s="859">
        <v>24</v>
      </c>
      <c r="AB10" s="559"/>
    </row>
    <row r="11" spans="1:28" ht="16.5">
      <c r="A11" s="860">
        <v>1</v>
      </c>
      <c r="B11" s="832" t="str">
        <f>'9'!B9</f>
        <v>JUMAPOLO</v>
      </c>
      <c r="C11" s="861" t="str">
        <f>'29'!C11</f>
        <v>PASEBAN</v>
      </c>
      <c r="D11" s="527">
        <v>1</v>
      </c>
      <c r="E11" s="527">
        <v>0</v>
      </c>
      <c r="F11" s="862">
        <v>0</v>
      </c>
      <c r="G11" s="527">
        <v>0</v>
      </c>
      <c r="H11" s="527">
        <v>0</v>
      </c>
      <c r="I11" s="863">
        <v>0</v>
      </c>
      <c r="J11" s="864">
        <v>0</v>
      </c>
      <c r="K11" s="865">
        <v>0</v>
      </c>
      <c r="L11" s="866">
        <v>0</v>
      </c>
      <c r="M11" s="864">
        <v>2</v>
      </c>
      <c r="N11" s="864">
        <v>2</v>
      </c>
      <c r="O11" s="867">
        <f t="shared" ref="O11:O12" si="0">N11/M11*100</f>
        <v>100</v>
      </c>
      <c r="P11" s="864">
        <v>0</v>
      </c>
      <c r="Q11" s="527">
        <v>0</v>
      </c>
      <c r="R11" s="862">
        <v>0</v>
      </c>
      <c r="S11" s="864">
        <v>0</v>
      </c>
      <c r="T11" s="527">
        <v>0</v>
      </c>
      <c r="U11" s="862">
        <v>0</v>
      </c>
      <c r="V11" s="864">
        <v>2</v>
      </c>
      <c r="W11" s="527">
        <v>0</v>
      </c>
      <c r="X11" s="862">
        <v>0</v>
      </c>
      <c r="Y11" s="868">
        <f t="shared" ref="Y11:Z11" si="1">D11+G11+J11+M11+P11+S11+V11</f>
        <v>5</v>
      </c>
      <c r="Z11" s="869">
        <f t="shared" si="1"/>
        <v>2</v>
      </c>
      <c r="AA11" s="870">
        <f t="shared" ref="AA11:AA22" si="2">Z11/Y11*100</f>
        <v>40</v>
      </c>
      <c r="AB11" s="232"/>
    </row>
    <row r="12" spans="1:28" ht="16.5">
      <c r="A12" s="860" t="s">
        <v>1368</v>
      </c>
      <c r="B12" s="416"/>
      <c r="C12" s="861" t="str">
        <f>'29'!C12</f>
        <v>LEMAHBANG</v>
      </c>
      <c r="D12" s="527">
        <v>1</v>
      </c>
      <c r="E12" s="527">
        <v>0</v>
      </c>
      <c r="F12" s="862">
        <v>0</v>
      </c>
      <c r="G12" s="527">
        <v>0</v>
      </c>
      <c r="H12" s="527">
        <v>0</v>
      </c>
      <c r="I12" s="863">
        <v>0</v>
      </c>
      <c r="J12" s="871">
        <v>0</v>
      </c>
      <c r="K12" s="865">
        <v>0</v>
      </c>
      <c r="L12" s="866">
        <v>0</v>
      </c>
      <c r="M12" s="871">
        <v>2</v>
      </c>
      <c r="N12" s="871">
        <v>2</v>
      </c>
      <c r="O12" s="867">
        <f t="shared" si="0"/>
        <v>100</v>
      </c>
      <c r="P12" s="871">
        <v>0</v>
      </c>
      <c r="Q12" s="527">
        <v>0</v>
      </c>
      <c r="R12" s="862">
        <v>0</v>
      </c>
      <c r="S12" s="871">
        <v>0</v>
      </c>
      <c r="T12" s="527">
        <v>0</v>
      </c>
      <c r="U12" s="862">
        <v>0</v>
      </c>
      <c r="V12" s="871">
        <v>2</v>
      </c>
      <c r="W12" s="527">
        <v>0</v>
      </c>
      <c r="X12" s="862">
        <v>0</v>
      </c>
      <c r="Y12" s="868">
        <f t="shared" ref="Y12:Z12" si="3">D12+G12+J12+M12+P12+S12+V12</f>
        <v>5</v>
      </c>
      <c r="Z12" s="869">
        <f t="shared" si="3"/>
        <v>2</v>
      </c>
      <c r="AA12" s="870">
        <f t="shared" si="2"/>
        <v>40</v>
      </c>
      <c r="AB12" s="232"/>
    </row>
    <row r="13" spans="1:28" ht="16.5">
      <c r="A13" s="860" t="s">
        <v>1369</v>
      </c>
      <c r="B13" s="416"/>
      <c r="C13" s="861" t="str">
        <f>'29'!C13</f>
        <v>KARANGBANGUN</v>
      </c>
      <c r="D13" s="527">
        <v>1</v>
      </c>
      <c r="E13" s="527">
        <v>0</v>
      </c>
      <c r="F13" s="862">
        <v>0</v>
      </c>
      <c r="G13" s="527">
        <v>0</v>
      </c>
      <c r="H13" s="527">
        <v>0</v>
      </c>
      <c r="I13" s="863">
        <v>0</v>
      </c>
      <c r="J13" s="871">
        <v>0</v>
      </c>
      <c r="K13" s="865">
        <v>0</v>
      </c>
      <c r="L13" s="866">
        <v>0</v>
      </c>
      <c r="M13" s="871">
        <v>0</v>
      </c>
      <c r="N13" s="871">
        <v>0</v>
      </c>
      <c r="O13" s="872">
        <v>0</v>
      </c>
      <c r="P13" s="871">
        <v>0</v>
      </c>
      <c r="Q13" s="527">
        <v>0</v>
      </c>
      <c r="R13" s="862">
        <v>0</v>
      </c>
      <c r="S13" s="871">
        <v>0</v>
      </c>
      <c r="T13" s="527">
        <v>0</v>
      </c>
      <c r="U13" s="862">
        <v>0</v>
      </c>
      <c r="V13" s="871">
        <v>2</v>
      </c>
      <c r="W13" s="527">
        <v>0</v>
      </c>
      <c r="X13" s="862">
        <v>0</v>
      </c>
      <c r="Y13" s="868">
        <f t="shared" ref="Y13:Z13" si="4">D13+G13+J13+M13+P13+S13+V13</f>
        <v>3</v>
      </c>
      <c r="Z13" s="869">
        <f t="shared" si="4"/>
        <v>0</v>
      </c>
      <c r="AA13" s="870">
        <f t="shared" si="2"/>
        <v>0</v>
      </c>
      <c r="AB13" s="232"/>
    </row>
    <row r="14" spans="1:28" ht="16.5">
      <c r="A14" s="873">
        <v>4</v>
      </c>
      <c r="B14" s="416"/>
      <c r="C14" s="861" t="str">
        <f>'29'!C14</f>
        <v>PLOSO</v>
      </c>
      <c r="D14" s="527">
        <v>1</v>
      </c>
      <c r="E14" s="527">
        <v>0</v>
      </c>
      <c r="F14" s="862">
        <v>0</v>
      </c>
      <c r="G14" s="527">
        <v>0</v>
      </c>
      <c r="H14" s="527">
        <v>0</v>
      </c>
      <c r="I14" s="863">
        <v>0</v>
      </c>
      <c r="J14" s="871">
        <v>1</v>
      </c>
      <c r="K14" s="865">
        <v>0</v>
      </c>
      <c r="L14" s="866">
        <v>0</v>
      </c>
      <c r="M14" s="871">
        <v>0</v>
      </c>
      <c r="N14" s="871">
        <v>0</v>
      </c>
      <c r="O14" s="872">
        <v>0</v>
      </c>
      <c r="P14" s="871">
        <v>0</v>
      </c>
      <c r="Q14" s="527">
        <v>0</v>
      </c>
      <c r="R14" s="862">
        <v>0</v>
      </c>
      <c r="S14" s="871">
        <v>0</v>
      </c>
      <c r="T14" s="527">
        <v>0</v>
      </c>
      <c r="U14" s="862">
        <v>0</v>
      </c>
      <c r="V14" s="871">
        <v>2</v>
      </c>
      <c r="W14" s="527">
        <v>0</v>
      </c>
      <c r="X14" s="862">
        <v>0</v>
      </c>
      <c r="Y14" s="868">
        <f t="shared" ref="Y14:Z14" si="5">D14+G14+J14+M14+P14+S14+V14</f>
        <v>4</v>
      </c>
      <c r="Z14" s="869">
        <f t="shared" si="5"/>
        <v>0</v>
      </c>
      <c r="AA14" s="870">
        <f t="shared" si="2"/>
        <v>0</v>
      </c>
      <c r="AB14" s="232"/>
    </row>
    <row r="15" spans="1:28" ht="16.5">
      <c r="A15" s="873">
        <v>5</v>
      </c>
      <c r="B15" s="416"/>
      <c r="C15" s="861" t="str">
        <f>'29'!C15</f>
        <v>GIRIWONDO</v>
      </c>
      <c r="D15" s="527">
        <v>1</v>
      </c>
      <c r="E15" s="527">
        <v>0</v>
      </c>
      <c r="F15" s="862">
        <v>0</v>
      </c>
      <c r="G15" s="527">
        <v>0</v>
      </c>
      <c r="H15" s="527">
        <v>0</v>
      </c>
      <c r="I15" s="863">
        <v>0</v>
      </c>
      <c r="J15" s="871">
        <v>0</v>
      </c>
      <c r="K15" s="865">
        <v>0</v>
      </c>
      <c r="L15" s="866">
        <v>0</v>
      </c>
      <c r="M15" s="871">
        <v>1</v>
      </c>
      <c r="N15" s="871">
        <v>1</v>
      </c>
      <c r="O15" s="867">
        <f>N15/M15*100</f>
        <v>100</v>
      </c>
      <c r="P15" s="871">
        <v>0</v>
      </c>
      <c r="Q15" s="527">
        <v>0</v>
      </c>
      <c r="R15" s="862">
        <v>0</v>
      </c>
      <c r="S15" s="871">
        <v>0</v>
      </c>
      <c r="T15" s="527">
        <v>0</v>
      </c>
      <c r="U15" s="862">
        <v>0</v>
      </c>
      <c r="V15" s="871">
        <v>3</v>
      </c>
      <c r="W15" s="527">
        <v>0</v>
      </c>
      <c r="X15" s="862">
        <v>0</v>
      </c>
      <c r="Y15" s="868">
        <f t="shared" ref="Y15:Z15" si="6">D15+G15+J15+M15+P15+S15+V15</f>
        <v>5</v>
      </c>
      <c r="Z15" s="869">
        <f t="shared" si="6"/>
        <v>1</v>
      </c>
      <c r="AA15" s="870">
        <f t="shared" si="2"/>
        <v>20</v>
      </c>
      <c r="AB15" s="232"/>
    </row>
    <row r="16" spans="1:28" ht="16.5">
      <c r="A16" s="873">
        <v>6</v>
      </c>
      <c r="B16" s="416"/>
      <c r="C16" s="861" t="str">
        <f>'29'!C16</f>
        <v>KADIPIRO</v>
      </c>
      <c r="D16" s="527">
        <v>1</v>
      </c>
      <c r="E16" s="527">
        <v>0</v>
      </c>
      <c r="F16" s="862">
        <v>0</v>
      </c>
      <c r="G16" s="527">
        <v>0</v>
      </c>
      <c r="H16" s="527">
        <v>0</v>
      </c>
      <c r="I16" s="863">
        <v>0</v>
      </c>
      <c r="J16" s="871">
        <v>1</v>
      </c>
      <c r="K16" s="865">
        <v>0</v>
      </c>
      <c r="L16" s="866">
        <v>0</v>
      </c>
      <c r="M16" s="871">
        <v>0</v>
      </c>
      <c r="N16" s="871">
        <v>0</v>
      </c>
      <c r="O16" s="872">
        <v>0</v>
      </c>
      <c r="P16" s="871">
        <v>0</v>
      </c>
      <c r="Q16" s="527">
        <v>0</v>
      </c>
      <c r="R16" s="862">
        <v>0</v>
      </c>
      <c r="S16" s="871">
        <v>0</v>
      </c>
      <c r="T16" s="527">
        <v>0</v>
      </c>
      <c r="U16" s="862">
        <v>0</v>
      </c>
      <c r="V16" s="871">
        <v>3</v>
      </c>
      <c r="W16" s="527">
        <v>0</v>
      </c>
      <c r="X16" s="862">
        <v>0</v>
      </c>
      <c r="Y16" s="868">
        <f t="shared" ref="Y16:Z16" si="7">D16+G16+J16+M16+P16+S16+V16</f>
        <v>5</v>
      </c>
      <c r="Z16" s="869">
        <f t="shared" si="7"/>
        <v>0</v>
      </c>
      <c r="AA16" s="870">
        <f t="shared" si="2"/>
        <v>0</v>
      </c>
      <c r="AB16" s="232"/>
    </row>
    <row r="17" spans="1:28" ht="16.5">
      <c r="A17" s="860" t="s">
        <v>1370</v>
      </c>
      <c r="B17" s="416"/>
      <c r="C17" s="861" t="str">
        <f>'29'!C17</f>
        <v>JUMANTORO</v>
      </c>
      <c r="D17" s="527">
        <v>1</v>
      </c>
      <c r="E17" s="527">
        <v>0</v>
      </c>
      <c r="F17" s="862">
        <v>0</v>
      </c>
      <c r="G17" s="527">
        <v>0</v>
      </c>
      <c r="H17" s="527">
        <v>0</v>
      </c>
      <c r="I17" s="863">
        <v>0</v>
      </c>
      <c r="J17" s="871">
        <v>0</v>
      </c>
      <c r="K17" s="865">
        <v>0</v>
      </c>
      <c r="L17" s="866">
        <v>0</v>
      </c>
      <c r="M17" s="871">
        <v>0</v>
      </c>
      <c r="N17" s="871">
        <v>0</v>
      </c>
      <c r="O17" s="872">
        <v>0</v>
      </c>
      <c r="P17" s="871">
        <v>0</v>
      </c>
      <c r="Q17" s="527">
        <v>0</v>
      </c>
      <c r="R17" s="862">
        <v>0</v>
      </c>
      <c r="S17" s="871">
        <v>0</v>
      </c>
      <c r="T17" s="527">
        <v>0</v>
      </c>
      <c r="U17" s="862">
        <v>0</v>
      </c>
      <c r="V17" s="871">
        <v>3</v>
      </c>
      <c r="W17" s="527">
        <v>0</v>
      </c>
      <c r="X17" s="862">
        <v>0</v>
      </c>
      <c r="Y17" s="868">
        <f t="shared" ref="Y17:Z17" si="8">D17+G17+J17+M17+P17+S17+V17</f>
        <v>4</v>
      </c>
      <c r="Z17" s="869">
        <f t="shared" si="8"/>
        <v>0</v>
      </c>
      <c r="AA17" s="870">
        <f t="shared" si="2"/>
        <v>0</v>
      </c>
      <c r="AB17" s="232"/>
    </row>
    <row r="18" spans="1:28" ht="16.5">
      <c r="A18" s="860" t="s">
        <v>1371</v>
      </c>
      <c r="B18" s="416"/>
      <c r="C18" s="861" t="str">
        <f>'29'!C18</f>
        <v>KEDAWUNG</v>
      </c>
      <c r="D18" s="527">
        <v>1</v>
      </c>
      <c r="E18" s="527">
        <v>0</v>
      </c>
      <c r="F18" s="862">
        <v>0</v>
      </c>
      <c r="G18" s="527">
        <v>0</v>
      </c>
      <c r="H18" s="527">
        <v>0</v>
      </c>
      <c r="I18" s="863">
        <v>0</v>
      </c>
      <c r="J18" s="871">
        <v>1</v>
      </c>
      <c r="K18" s="865">
        <v>0</v>
      </c>
      <c r="L18" s="866">
        <v>0</v>
      </c>
      <c r="M18" s="871">
        <v>0</v>
      </c>
      <c r="N18" s="871">
        <v>0</v>
      </c>
      <c r="O18" s="872">
        <v>0</v>
      </c>
      <c r="P18" s="871">
        <v>0</v>
      </c>
      <c r="Q18" s="527">
        <v>0</v>
      </c>
      <c r="R18" s="862">
        <v>0</v>
      </c>
      <c r="S18" s="871">
        <v>0</v>
      </c>
      <c r="T18" s="527">
        <v>0</v>
      </c>
      <c r="U18" s="862">
        <v>0</v>
      </c>
      <c r="V18" s="871">
        <v>3</v>
      </c>
      <c r="W18" s="527">
        <v>0</v>
      </c>
      <c r="X18" s="862">
        <v>0</v>
      </c>
      <c r="Y18" s="868">
        <f t="shared" ref="Y18:Z18" si="9">D18+G18+J18+M18+P18+S18+V18</f>
        <v>5</v>
      </c>
      <c r="Z18" s="869">
        <f t="shared" si="9"/>
        <v>0</v>
      </c>
      <c r="AA18" s="870">
        <f t="shared" si="2"/>
        <v>0</v>
      </c>
      <c r="AB18" s="232"/>
    </row>
    <row r="19" spans="1:28" ht="16.5">
      <c r="A19" s="860" t="s">
        <v>1372</v>
      </c>
      <c r="B19" s="416"/>
      <c r="C19" s="861" t="str">
        <f>'29'!C19</f>
        <v>BAKALAN</v>
      </c>
      <c r="D19" s="527">
        <v>1</v>
      </c>
      <c r="E19" s="527">
        <v>0</v>
      </c>
      <c r="F19" s="862">
        <v>0</v>
      </c>
      <c r="G19" s="527">
        <v>0</v>
      </c>
      <c r="H19" s="527">
        <v>0</v>
      </c>
      <c r="I19" s="863">
        <v>0</v>
      </c>
      <c r="J19" s="871">
        <v>1</v>
      </c>
      <c r="K19" s="865">
        <v>0</v>
      </c>
      <c r="L19" s="866">
        <v>0</v>
      </c>
      <c r="M19" s="871">
        <v>1</v>
      </c>
      <c r="N19" s="871">
        <v>1</v>
      </c>
      <c r="O19" s="867">
        <f t="shared" ref="O19:O22" si="10">N19/M19*100</f>
        <v>100</v>
      </c>
      <c r="P19" s="871">
        <v>0</v>
      </c>
      <c r="Q19" s="527">
        <v>0</v>
      </c>
      <c r="R19" s="862">
        <v>0</v>
      </c>
      <c r="S19" s="871">
        <v>0</v>
      </c>
      <c r="T19" s="527">
        <v>0</v>
      </c>
      <c r="U19" s="862">
        <v>0</v>
      </c>
      <c r="V19" s="871">
        <v>3</v>
      </c>
      <c r="W19" s="527">
        <v>0</v>
      </c>
      <c r="X19" s="862">
        <v>0</v>
      </c>
      <c r="Y19" s="868">
        <f t="shared" ref="Y19:Z19" si="11">D19+G19+J19+M19+P19+S19+V19</f>
        <v>6</v>
      </c>
      <c r="Z19" s="869">
        <f t="shared" si="11"/>
        <v>1</v>
      </c>
      <c r="AA19" s="870">
        <f t="shared" si="2"/>
        <v>16.666666666666664</v>
      </c>
      <c r="AB19" s="232"/>
    </row>
    <row r="20" spans="1:28" ht="16.5">
      <c r="A20" s="873">
        <v>10</v>
      </c>
      <c r="B20" s="416"/>
      <c r="C20" s="861" t="str">
        <f>'29'!C20</f>
        <v>JUMAPOLO</v>
      </c>
      <c r="D20" s="527">
        <v>2</v>
      </c>
      <c r="E20" s="527">
        <v>0</v>
      </c>
      <c r="F20" s="862">
        <v>0</v>
      </c>
      <c r="G20" s="527">
        <v>0</v>
      </c>
      <c r="H20" s="527">
        <v>0</v>
      </c>
      <c r="I20" s="863">
        <v>0</v>
      </c>
      <c r="J20" s="871">
        <v>1</v>
      </c>
      <c r="K20" s="865">
        <v>0</v>
      </c>
      <c r="L20" s="866">
        <v>0</v>
      </c>
      <c r="M20" s="871">
        <v>1</v>
      </c>
      <c r="N20" s="871">
        <v>1</v>
      </c>
      <c r="O20" s="867">
        <f t="shared" si="10"/>
        <v>100</v>
      </c>
      <c r="P20" s="871">
        <v>1</v>
      </c>
      <c r="Q20" s="527">
        <v>0</v>
      </c>
      <c r="R20" s="862">
        <v>0</v>
      </c>
      <c r="S20" s="871">
        <v>1</v>
      </c>
      <c r="T20" s="527">
        <v>0</v>
      </c>
      <c r="U20" s="862">
        <v>0</v>
      </c>
      <c r="V20" s="871">
        <v>8</v>
      </c>
      <c r="W20" s="527">
        <v>0</v>
      </c>
      <c r="X20" s="862">
        <v>0</v>
      </c>
      <c r="Y20" s="868">
        <f t="shared" ref="Y20:Z20" si="12">D20+G20+J20+M20+P20+S20+V20</f>
        <v>14</v>
      </c>
      <c r="Z20" s="869">
        <f t="shared" si="12"/>
        <v>1</v>
      </c>
      <c r="AA20" s="870">
        <f t="shared" si="2"/>
        <v>7.1428571428571423</v>
      </c>
      <c r="AB20" s="232"/>
    </row>
    <row r="21" spans="1:28" ht="15.75" customHeight="1">
      <c r="A21" s="873">
        <v>11</v>
      </c>
      <c r="B21" s="416"/>
      <c r="C21" s="861" t="str">
        <f>'29'!C21</f>
        <v>KWANGSAN</v>
      </c>
      <c r="D21" s="527">
        <v>1</v>
      </c>
      <c r="E21" s="527">
        <v>0</v>
      </c>
      <c r="F21" s="862">
        <v>0</v>
      </c>
      <c r="G21" s="527">
        <v>0</v>
      </c>
      <c r="H21" s="527">
        <v>0</v>
      </c>
      <c r="I21" s="863">
        <v>0</v>
      </c>
      <c r="J21" s="871">
        <v>0</v>
      </c>
      <c r="K21" s="865">
        <v>0</v>
      </c>
      <c r="L21" s="866">
        <v>0</v>
      </c>
      <c r="M21" s="871">
        <v>2</v>
      </c>
      <c r="N21" s="871">
        <v>2</v>
      </c>
      <c r="O21" s="867">
        <f t="shared" si="10"/>
        <v>100</v>
      </c>
      <c r="P21" s="871">
        <v>1</v>
      </c>
      <c r="Q21" s="527">
        <v>0</v>
      </c>
      <c r="R21" s="862">
        <v>0</v>
      </c>
      <c r="S21" s="871">
        <v>1</v>
      </c>
      <c r="T21" s="527">
        <v>0</v>
      </c>
      <c r="U21" s="862">
        <v>0</v>
      </c>
      <c r="V21" s="871">
        <v>4</v>
      </c>
      <c r="W21" s="527">
        <v>0</v>
      </c>
      <c r="X21" s="862">
        <v>0</v>
      </c>
      <c r="Y21" s="868">
        <f t="shared" ref="Y21:Z21" si="13">D21+G21+J21+M21+P21+S21+V21</f>
        <v>9</v>
      </c>
      <c r="Z21" s="869">
        <f t="shared" si="13"/>
        <v>2</v>
      </c>
      <c r="AA21" s="870">
        <f t="shared" si="2"/>
        <v>22.222222222222221</v>
      </c>
      <c r="AB21" s="232"/>
    </row>
    <row r="22" spans="1:28" ht="15.75" customHeight="1">
      <c r="A22" s="873">
        <v>12</v>
      </c>
      <c r="B22" s="431"/>
      <c r="C22" s="422" t="str">
        <f>'29'!C22</f>
        <v>JATIREJO</v>
      </c>
      <c r="D22" s="528">
        <v>1</v>
      </c>
      <c r="E22" s="527">
        <v>0</v>
      </c>
      <c r="F22" s="862">
        <v>0</v>
      </c>
      <c r="G22" s="527">
        <v>0</v>
      </c>
      <c r="H22" s="527">
        <v>0</v>
      </c>
      <c r="I22" s="863">
        <v>0</v>
      </c>
      <c r="J22" s="871">
        <v>0</v>
      </c>
      <c r="K22" s="865">
        <v>0</v>
      </c>
      <c r="L22" s="866">
        <v>0</v>
      </c>
      <c r="M22" s="871">
        <v>1</v>
      </c>
      <c r="N22" s="871">
        <v>1</v>
      </c>
      <c r="O22" s="867">
        <f t="shared" si="10"/>
        <v>100</v>
      </c>
      <c r="P22" s="871">
        <v>1</v>
      </c>
      <c r="Q22" s="527">
        <v>0</v>
      </c>
      <c r="R22" s="862">
        <v>0</v>
      </c>
      <c r="S22" s="871">
        <v>1</v>
      </c>
      <c r="T22" s="527">
        <v>0</v>
      </c>
      <c r="U22" s="862">
        <v>0</v>
      </c>
      <c r="V22" s="871">
        <v>4</v>
      </c>
      <c r="W22" s="527">
        <v>0</v>
      </c>
      <c r="X22" s="862">
        <v>0</v>
      </c>
      <c r="Y22" s="868">
        <f t="shared" ref="Y22:Z22" si="14">D22+G22+J22+M22+P22+S22+V22</f>
        <v>8</v>
      </c>
      <c r="Z22" s="869">
        <f t="shared" si="14"/>
        <v>1</v>
      </c>
      <c r="AA22" s="870">
        <f t="shared" si="2"/>
        <v>12.5</v>
      </c>
      <c r="AB22" s="232"/>
    </row>
    <row r="23" spans="1:28" ht="15.75" customHeight="1">
      <c r="A23" s="874"/>
      <c r="B23" s="875"/>
      <c r="C23" s="876"/>
      <c r="D23" s="877"/>
      <c r="E23" s="877"/>
      <c r="F23" s="877"/>
      <c r="G23" s="877"/>
      <c r="H23" s="877"/>
      <c r="I23" s="863"/>
      <c r="J23" s="878"/>
      <c r="K23" s="878"/>
      <c r="L23" s="878"/>
      <c r="M23" s="877"/>
      <c r="N23" s="877"/>
      <c r="O23" s="867"/>
      <c r="P23" s="877"/>
      <c r="Q23" s="877"/>
      <c r="R23" s="877"/>
      <c r="S23" s="877"/>
      <c r="T23" s="877"/>
      <c r="U23" s="877"/>
      <c r="V23" s="877"/>
      <c r="W23" s="877"/>
      <c r="X23" s="879"/>
      <c r="Y23" s="880"/>
      <c r="Z23" s="880"/>
      <c r="AA23" s="881"/>
      <c r="AB23" s="232"/>
    </row>
    <row r="24" spans="1:28" ht="15.75" customHeight="1">
      <c r="A24" s="131" t="s">
        <v>591</v>
      </c>
      <c r="B24" s="882"/>
      <c r="C24" s="882"/>
      <c r="D24" s="824">
        <f t="shared" ref="D24:E24" si="15">SUM(D11:D23)</f>
        <v>13</v>
      </c>
      <c r="E24" s="824">
        <f t="shared" si="15"/>
        <v>0</v>
      </c>
      <c r="F24" s="883">
        <f>E24/D24*100</f>
        <v>0</v>
      </c>
      <c r="G24" s="824">
        <f t="shared" ref="G24:H24" si="16">SUM(G11:G23)</f>
        <v>0</v>
      </c>
      <c r="H24" s="824">
        <f t="shared" si="16"/>
        <v>0</v>
      </c>
      <c r="I24" s="884">
        <v>0</v>
      </c>
      <c r="J24" s="824">
        <f t="shared" ref="J24:K24" si="17">SUM(J11:J23)</f>
        <v>5</v>
      </c>
      <c r="K24" s="824">
        <f t="shared" si="17"/>
        <v>0</v>
      </c>
      <c r="L24" s="883">
        <f>K24/J24*100</f>
        <v>0</v>
      </c>
      <c r="M24" s="824">
        <f t="shared" ref="M24:N24" si="18">SUM(M11:M23)</f>
        <v>10</v>
      </c>
      <c r="N24" s="824">
        <f t="shared" si="18"/>
        <v>10</v>
      </c>
      <c r="O24" s="885">
        <f>N24/M24*100</f>
        <v>100</v>
      </c>
      <c r="P24" s="824">
        <f t="shared" ref="P24:Q24" si="19">SUM(P11:P23)</f>
        <v>3</v>
      </c>
      <c r="Q24" s="824">
        <f t="shared" si="19"/>
        <v>0</v>
      </c>
      <c r="R24" s="883">
        <f>Q24/P24*100</f>
        <v>0</v>
      </c>
      <c r="S24" s="824">
        <f t="shared" ref="S24:T24" si="20">SUM(S11:S23)</f>
        <v>3</v>
      </c>
      <c r="T24" s="824">
        <f t="shared" si="20"/>
        <v>0</v>
      </c>
      <c r="U24" s="883">
        <f>T24/S24*100</f>
        <v>0</v>
      </c>
      <c r="V24" s="824">
        <f t="shared" ref="V24:W24" si="21">SUM(V11:V23)</f>
        <v>39</v>
      </c>
      <c r="W24" s="824">
        <f t="shared" si="21"/>
        <v>0</v>
      </c>
      <c r="X24" s="883">
        <f>W24/V24*100</f>
        <v>0</v>
      </c>
      <c r="Y24" s="883">
        <f t="shared" ref="Y24:Z24" si="22">D24+G24+J24+M24+P24+S24+V24</f>
        <v>73</v>
      </c>
      <c r="Z24" s="883">
        <f t="shared" si="22"/>
        <v>10</v>
      </c>
      <c r="AA24" s="886">
        <f>Z24/Y24*100</f>
        <v>13.698630136986301</v>
      </c>
      <c r="AB24" s="232"/>
    </row>
    <row r="25" spans="1:28" ht="15.75" customHeight="1">
      <c r="A25" s="844"/>
      <c r="B25" s="232"/>
      <c r="C25" s="232"/>
      <c r="D25" s="232"/>
      <c r="E25" s="232"/>
      <c r="F25" s="232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232"/>
      <c r="X25" s="232"/>
      <c r="Y25" s="232"/>
      <c r="Z25" s="232"/>
      <c r="AA25" s="232"/>
      <c r="AB25" s="232"/>
    </row>
    <row r="26" spans="1:28" ht="15.75" customHeight="1">
      <c r="A26" s="316" t="s">
        <v>1354</v>
      </c>
      <c r="B26" s="232"/>
      <c r="C26" s="232"/>
      <c r="D26" s="232"/>
      <c r="E26" s="232"/>
      <c r="F26" s="232"/>
      <c r="G26" s="232"/>
      <c r="H26" s="232"/>
      <c r="I26" s="232"/>
      <c r="J26" s="232"/>
      <c r="K26" s="232"/>
      <c r="L26" s="232"/>
      <c r="M26" s="232"/>
      <c r="N26" s="232"/>
      <c r="O26" s="232"/>
      <c r="P26" s="232"/>
      <c r="Q26" s="232"/>
      <c r="R26" s="232"/>
      <c r="S26" s="232"/>
      <c r="T26" s="232"/>
      <c r="U26" s="232"/>
      <c r="V26" s="232"/>
      <c r="W26" s="232"/>
      <c r="X26" s="232"/>
      <c r="Y26" s="232"/>
      <c r="Z26" s="232"/>
      <c r="AA26" s="232"/>
      <c r="AB26" s="232"/>
    </row>
    <row r="27" spans="1:28" ht="15.75" customHeight="1">
      <c r="A27" s="844"/>
      <c r="B27" s="232"/>
      <c r="C27" s="232"/>
      <c r="D27" s="232"/>
      <c r="E27" s="232"/>
      <c r="F27" s="232"/>
      <c r="G27" s="232"/>
      <c r="H27" s="232"/>
      <c r="I27" s="232"/>
      <c r="J27" s="232"/>
      <c r="K27" s="232"/>
      <c r="L27" s="232"/>
      <c r="M27" s="232"/>
      <c r="N27" s="232"/>
      <c r="O27" s="232"/>
      <c r="P27" s="232"/>
      <c r="Q27" s="232"/>
      <c r="R27" s="232"/>
      <c r="S27" s="232"/>
      <c r="T27" s="232"/>
      <c r="U27" s="232"/>
      <c r="V27" s="232"/>
      <c r="W27" s="232"/>
      <c r="X27" s="232"/>
      <c r="Y27" s="232"/>
      <c r="Z27" s="232"/>
      <c r="AA27" s="232"/>
      <c r="AB27" s="232"/>
    </row>
    <row r="28" spans="1:28" ht="15.75" customHeight="1">
      <c r="A28" s="844"/>
      <c r="B28" s="232"/>
      <c r="C28" s="232"/>
      <c r="D28" s="232"/>
      <c r="E28" s="232"/>
      <c r="F28" s="232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</row>
    <row r="29" spans="1:28" ht="15.75" customHeight="1">
      <c r="A29" s="844"/>
      <c r="B29" s="232"/>
      <c r="C29" s="232"/>
      <c r="D29" s="232"/>
      <c r="E29" s="232"/>
      <c r="F29" s="232"/>
      <c r="G29" s="232"/>
      <c r="H29" s="232"/>
      <c r="I29" s="232"/>
      <c r="J29" s="232"/>
      <c r="K29" s="232"/>
      <c r="L29" s="232"/>
      <c r="M29" s="232"/>
      <c r="N29" s="232"/>
      <c r="O29" s="232"/>
      <c r="P29" s="232"/>
      <c r="Q29" s="232"/>
      <c r="R29" s="232"/>
      <c r="S29" s="232"/>
      <c r="T29" s="232"/>
      <c r="U29" s="232"/>
      <c r="V29" s="232"/>
      <c r="W29" s="232"/>
      <c r="X29" s="232"/>
      <c r="Y29" s="232"/>
      <c r="Z29" s="232"/>
      <c r="AA29" s="232"/>
      <c r="AB29" s="232"/>
    </row>
    <row r="30" spans="1:28" ht="15.75" customHeight="1">
      <c r="A30" s="844"/>
      <c r="B30" s="232"/>
      <c r="C30" s="232"/>
      <c r="D30" s="232"/>
      <c r="E30" s="232"/>
      <c r="F30" s="232"/>
      <c r="G30" s="232"/>
      <c r="H30" s="232"/>
      <c r="I30" s="232"/>
      <c r="J30" s="232"/>
      <c r="K30" s="232"/>
      <c r="L30" s="232"/>
      <c r="M30" s="232"/>
      <c r="N30" s="232"/>
      <c r="O30" s="232"/>
      <c r="P30" s="232"/>
      <c r="Q30" s="232"/>
      <c r="R30" s="232"/>
      <c r="S30" s="232"/>
      <c r="T30" s="232"/>
      <c r="U30" s="232"/>
      <c r="V30" s="232"/>
      <c r="W30" s="232"/>
      <c r="X30" s="232"/>
      <c r="Y30" s="232"/>
      <c r="Z30" s="232"/>
      <c r="AA30" s="232"/>
      <c r="AB30" s="232"/>
    </row>
    <row r="31" spans="1:28" ht="15.75" customHeight="1">
      <c r="A31" s="844"/>
      <c r="B31" s="232"/>
      <c r="C31" s="232"/>
      <c r="D31" s="232"/>
      <c r="E31" s="232"/>
      <c r="F31" s="232"/>
      <c r="G31" s="232"/>
      <c r="H31" s="232"/>
      <c r="I31" s="232"/>
      <c r="J31" s="232"/>
      <c r="K31" s="232"/>
      <c r="L31" s="232"/>
      <c r="M31" s="232"/>
      <c r="N31" s="232"/>
      <c r="O31" s="232"/>
      <c r="P31" s="232"/>
      <c r="Q31" s="232"/>
      <c r="R31" s="232"/>
      <c r="S31" s="232"/>
      <c r="T31" s="232"/>
      <c r="U31" s="232"/>
      <c r="V31" s="232"/>
      <c r="W31" s="232"/>
      <c r="X31" s="232"/>
      <c r="Y31" s="232"/>
      <c r="Z31" s="232"/>
      <c r="AA31" s="232"/>
      <c r="AB31" s="232"/>
    </row>
    <row r="32" spans="1:28" ht="15.75" customHeight="1">
      <c r="A32" s="844"/>
      <c r="B32" s="232"/>
      <c r="C32" s="232"/>
      <c r="D32" s="232"/>
      <c r="E32" s="232"/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</row>
    <row r="33" spans="1:28" ht="15.75" customHeight="1">
      <c r="A33" s="844"/>
      <c r="B33" s="232"/>
      <c r="C33" s="232"/>
      <c r="D33" s="232"/>
      <c r="E33" s="232"/>
      <c r="F33" s="232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2"/>
      <c r="X33" s="232"/>
      <c r="Y33" s="232"/>
      <c r="Z33" s="232"/>
      <c r="AA33" s="232"/>
      <c r="AB33" s="232"/>
    </row>
    <row r="34" spans="1:28" ht="15.75" customHeight="1">
      <c r="A34" s="844"/>
      <c r="B34" s="232"/>
      <c r="C34" s="232"/>
      <c r="D34" s="232"/>
      <c r="E34" s="232"/>
      <c r="F34" s="232"/>
      <c r="G34" s="232"/>
      <c r="H34" s="232"/>
      <c r="I34" s="232"/>
      <c r="J34" s="232"/>
      <c r="K34" s="232"/>
      <c r="L34" s="232"/>
      <c r="M34" s="232"/>
      <c r="N34" s="232"/>
      <c r="O34" s="232"/>
      <c r="P34" s="232"/>
      <c r="Q34" s="232"/>
      <c r="R34" s="232"/>
      <c r="S34" s="232"/>
      <c r="T34" s="232"/>
      <c r="U34" s="232"/>
      <c r="V34" s="232"/>
      <c r="W34" s="232"/>
      <c r="X34" s="232"/>
      <c r="Y34" s="232"/>
      <c r="Z34" s="232"/>
      <c r="AA34" s="232"/>
      <c r="AB34" s="232"/>
    </row>
    <row r="35" spans="1:28" ht="15.75" customHeight="1">
      <c r="A35" s="844"/>
      <c r="B35" s="232"/>
      <c r="C35" s="232"/>
      <c r="D35" s="232"/>
      <c r="E35" s="232"/>
      <c r="F35" s="232"/>
      <c r="G35" s="232"/>
      <c r="H35" s="232"/>
      <c r="I35" s="232"/>
      <c r="J35" s="232"/>
      <c r="K35" s="232"/>
      <c r="L35" s="232"/>
      <c r="M35" s="232"/>
      <c r="N35" s="232"/>
      <c r="O35" s="232"/>
      <c r="P35" s="232"/>
      <c r="Q35" s="232"/>
      <c r="R35" s="232"/>
      <c r="S35" s="232"/>
      <c r="T35" s="232"/>
      <c r="U35" s="232"/>
      <c r="V35" s="232"/>
      <c r="W35" s="232"/>
      <c r="X35" s="232"/>
      <c r="Y35" s="232"/>
      <c r="Z35" s="232"/>
      <c r="AA35" s="232"/>
      <c r="AB35" s="557"/>
    </row>
    <row r="36" spans="1:28" ht="15.75" customHeight="1">
      <c r="A36" s="844"/>
      <c r="B36" s="232"/>
      <c r="C36" s="232"/>
      <c r="D36" s="232"/>
      <c r="E36" s="232"/>
      <c r="F36" s="232"/>
      <c r="G36" s="232"/>
      <c r="H36" s="232"/>
      <c r="I36" s="232"/>
      <c r="J36" s="232"/>
      <c r="K36" s="232"/>
      <c r="L36" s="232"/>
      <c r="M36" s="232"/>
      <c r="N36" s="232"/>
      <c r="O36" s="232"/>
      <c r="P36" s="232"/>
      <c r="Q36" s="232"/>
      <c r="R36" s="232"/>
      <c r="S36" s="232"/>
      <c r="T36" s="232"/>
      <c r="U36" s="232"/>
      <c r="V36" s="232"/>
      <c r="W36" s="232"/>
      <c r="X36" s="232"/>
      <c r="Y36" s="232"/>
      <c r="Z36" s="232"/>
      <c r="AA36" s="232"/>
      <c r="AB36" s="232"/>
    </row>
    <row r="37" spans="1:28" ht="15.75" customHeight="1">
      <c r="A37" s="844"/>
      <c r="B37" s="232"/>
      <c r="C37" s="232"/>
      <c r="D37" s="232"/>
      <c r="E37" s="232"/>
      <c r="F37" s="232"/>
      <c r="G37" s="232"/>
      <c r="H37" s="232"/>
      <c r="I37" s="232"/>
      <c r="J37" s="232"/>
      <c r="K37" s="232"/>
      <c r="L37" s="232"/>
      <c r="M37" s="232"/>
      <c r="N37" s="232"/>
      <c r="O37" s="232"/>
      <c r="P37" s="232"/>
      <c r="Q37" s="232"/>
      <c r="R37" s="232"/>
      <c r="S37" s="232"/>
      <c r="T37" s="232"/>
      <c r="U37" s="232"/>
      <c r="V37" s="232"/>
      <c r="W37" s="232"/>
      <c r="X37" s="232"/>
      <c r="Y37" s="232"/>
      <c r="Z37" s="232"/>
      <c r="AA37" s="232"/>
      <c r="AB37" s="232"/>
    </row>
    <row r="38" spans="1:28" ht="15.75" customHeight="1">
      <c r="A38" s="844"/>
      <c r="B38" s="232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2"/>
      <c r="X38" s="232"/>
      <c r="Y38" s="232"/>
      <c r="Z38" s="232"/>
      <c r="AA38" s="232"/>
      <c r="AB38" s="232"/>
    </row>
    <row r="39" spans="1:28" ht="15.75" customHeight="1">
      <c r="A39" s="844"/>
      <c r="B39" s="232"/>
      <c r="C39" s="232"/>
      <c r="D39" s="232"/>
      <c r="E39" s="232"/>
      <c r="F39" s="232"/>
      <c r="G39" s="232"/>
      <c r="H39" s="232"/>
      <c r="I39" s="232"/>
      <c r="J39" s="232"/>
      <c r="K39" s="232"/>
      <c r="L39" s="232"/>
      <c r="M39" s="232"/>
      <c r="N39" s="232"/>
      <c r="O39" s="232"/>
      <c r="P39" s="232"/>
      <c r="Q39" s="232"/>
      <c r="R39" s="232"/>
      <c r="S39" s="232"/>
      <c r="T39" s="232"/>
      <c r="U39" s="232"/>
      <c r="V39" s="232"/>
      <c r="W39" s="232"/>
      <c r="X39" s="232"/>
      <c r="Y39" s="232"/>
      <c r="Z39" s="232"/>
      <c r="AA39" s="232"/>
      <c r="AB39" s="232"/>
    </row>
    <row r="40" spans="1:28" ht="15.75" customHeight="1">
      <c r="A40" s="844"/>
      <c r="B40" s="232"/>
      <c r="C40" s="232"/>
      <c r="D40" s="232"/>
      <c r="E40" s="232"/>
      <c r="F40" s="232"/>
      <c r="G40" s="232"/>
      <c r="H40" s="232"/>
      <c r="I40" s="232"/>
      <c r="J40" s="232"/>
      <c r="K40" s="232"/>
      <c r="L40" s="232"/>
      <c r="M40" s="232"/>
      <c r="N40" s="232"/>
      <c r="O40" s="232"/>
      <c r="P40" s="232"/>
      <c r="Q40" s="232"/>
      <c r="R40" s="232"/>
      <c r="S40" s="232"/>
      <c r="T40" s="232"/>
      <c r="U40" s="232"/>
      <c r="V40" s="232"/>
      <c r="W40" s="232"/>
      <c r="X40" s="232"/>
      <c r="Y40" s="232"/>
      <c r="Z40" s="232"/>
      <c r="AA40" s="232"/>
      <c r="AB40" s="232"/>
    </row>
    <row r="41" spans="1:28" ht="15.75" customHeight="1">
      <c r="A41" s="844"/>
      <c r="B41" s="232"/>
      <c r="C41" s="232"/>
      <c r="D41" s="232"/>
      <c r="E41" s="232"/>
      <c r="F41" s="232"/>
      <c r="G41" s="232"/>
      <c r="H41" s="232"/>
      <c r="I41" s="232"/>
      <c r="J41" s="232"/>
      <c r="K41" s="232"/>
      <c r="L41" s="232"/>
      <c r="M41" s="232"/>
      <c r="N41" s="232"/>
      <c r="O41" s="232"/>
      <c r="P41" s="232"/>
      <c r="Q41" s="232"/>
      <c r="R41" s="232"/>
      <c r="S41" s="232"/>
      <c r="T41" s="232"/>
      <c r="U41" s="232"/>
      <c r="V41" s="232"/>
      <c r="W41" s="232"/>
      <c r="X41" s="232"/>
      <c r="Y41" s="232"/>
      <c r="Z41" s="232"/>
      <c r="AA41" s="232"/>
      <c r="AB41" s="232"/>
    </row>
    <row r="42" spans="1:28" ht="15.75" customHeight="1">
      <c r="A42" s="844"/>
      <c r="B42" s="232"/>
      <c r="C42" s="232"/>
      <c r="D42" s="232"/>
      <c r="E42" s="232"/>
      <c r="F42" s="232"/>
      <c r="G42" s="232"/>
      <c r="H42" s="232"/>
      <c r="I42" s="232"/>
      <c r="J42" s="232"/>
      <c r="K42" s="232"/>
      <c r="L42" s="232"/>
      <c r="M42" s="232"/>
      <c r="N42" s="232"/>
      <c r="O42" s="232"/>
      <c r="P42" s="232"/>
      <c r="Q42" s="232"/>
      <c r="R42" s="232"/>
      <c r="S42" s="232"/>
      <c r="T42" s="232"/>
      <c r="U42" s="232"/>
      <c r="V42" s="232"/>
      <c r="W42" s="232"/>
      <c r="X42" s="232"/>
      <c r="Y42" s="232"/>
      <c r="Z42" s="232"/>
      <c r="AA42" s="232"/>
      <c r="AB42" s="232"/>
    </row>
    <row r="43" spans="1:28" ht="15.75" customHeight="1">
      <c r="A43" s="844"/>
      <c r="B43" s="232"/>
      <c r="C43" s="232"/>
      <c r="D43" s="232"/>
      <c r="E43" s="232"/>
      <c r="F43" s="232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2"/>
      <c r="X43" s="232"/>
      <c r="Y43" s="232"/>
      <c r="Z43" s="232"/>
      <c r="AA43" s="232"/>
      <c r="AB43" s="232"/>
    </row>
    <row r="44" spans="1:28" ht="15.75" customHeight="1">
      <c r="A44" s="844"/>
      <c r="B44" s="232"/>
      <c r="C44" s="232"/>
      <c r="D44" s="232"/>
      <c r="E44" s="232"/>
      <c r="F44" s="232"/>
      <c r="G44" s="232"/>
      <c r="H44" s="232"/>
      <c r="I44" s="232"/>
      <c r="J44" s="232"/>
      <c r="K44" s="232"/>
      <c r="L44" s="232"/>
      <c r="M44" s="232"/>
      <c r="N44" s="232"/>
      <c r="O44" s="232"/>
      <c r="P44" s="232"/>
      <c r="Q44" s="232"/>
      <c r="R44" s="232"/>
      <c r="S44" s="232"/>
      <c r="T44" s="232"/>
      <c r="U44" s="232"/>
      <c r="V44" s="232"/>
      <c r="W44" s="232"/>
      <c r="X44" s="232"/>
      <c r="Y44" s="232"/>
      <c r="Z44" s="232"/>
      <c r="AA44" s="232"/>
      <c r="AB44" s="232"/>
    </row>
    <row r="45" spans="1:28" ht="15.75" customHeight="1">
      <c r="A45" s="844"/>
      <c r="B45" s="232"/>
      <c r="C45" s="232"/>
      <c r="D45" s="232"/>
      <c r="E45" s="232"/>
      <c r="F45" s="232"/>
      <c r="G45" s="232"/>
      <c r="H45" s="232"/>
      <c r="I45" s="232"/>
      <c r="J45" s="232"/>
      <c r="K45" s="232"/>
      <c r="L45" s="232"/>
      <c r="M45" s="232"/>
      <c r="N45" s="232"/>
      <c r="O45" s="232"/>
      <c r="P45" s="232"/>
      <c r="Q45" s="232"/>
      <c r="R45" s="232"/>
      <c r="S45" s="232"/>
      <c r="T45" s="232"/>
      <c r="U45" s="232"/>
      <c r="V45" s="232"/>
      <c r="W45" s="232"/>
      <c r="X45" s="232"/>
      <c r="Y45" s="232"/>
      <c r="Z45" s="232"/>
      <c r="AA45" s="232"/>
      <c r="AB45" s="232"/>
    </row>
    <row r="46" spans="1:28" ht="15.75" customHeight="1">
      <c r="A46" s="844"/>
      <c r="B46" s="232"/>
      <c r="C46" s="232"/>
      <c r="D46" s="232"/>
      <c r="E46" s="232"/>
      <c r="F46" s="232"/>
      <c r="G46" s="232"/>
      <c r="H46" s="232"/>
      <c r="I46" s="232"/>
      <c r="J46" s="232"/>
      <c r="K46" s="232"/>
      <c r="L46" s="232"/>
      <c r="M46" s="232"/>
      <c r="N46" s="232"/>
      <c r="O46" s="232"/>
      <c r="P46" s="232"/>
      <c r="Q46" s="232"/>
      <c r="R46" s="232"/>
      <c r="S46" s="232"/>
      <c r="T46" s="232"/>
      <c r="U46" s="232"/>
      <c r="V46" s="232"/>
      <c r="W46" s="232"/>
      <c r="X46" s="232"/>
      <c r="Y46" s="232"/>
      <c r="Z46" s="232"/>
      <c r="AA46" s="232"/>
      <c r="AB46" s="232"/>
    </row>
    <row r="47" spans="1:28" ht="15.75" customHeight="1">
      <c r="A47" s="844"/>
      <c r="B47" s="232"/>
      <c r="C47" s="232"/>
      <c r="D47" s="232"/>
      <c r="E47" s="232"/>
      <c r="F47" s="232"/>
      <c r="G47" s="232"/>
      <c r="H47" s="232"/>
      <c r="I47" s="232"/>
      <c r="J47" s="232"/>
      <c r="K47" s="232"/>
      <c r="L47" s="232"/>
      <c r="M47" s="232"/>
      <c r="N47" s="232"/>
      <c r="O47" s="232"/>
      <c r="P47" s="232"/>
      <c r="Q47" s="232"/>
      <c r="R47" s="232"/>
      <c r="S47" s="232"/>
      <c r="T47" s="232"/>
      <c r="U47" s="232"/>
      <c r="V47" s="232"/>
      <c r="W47" s="232"/>
      <c r="X47" s="232"/>
      <c r="Y47" s="232"/>
      <c r="Z47" s="232"/>
      <c r="AA47" s="232"/>
      <c r="AB47" s="232"/>
    </row>
    <row r="48" spans="1:28" ht="15.75" customHeight="1">
      <c r="A48" s="844"/>
      <c r="B48" s="232"/>
      <c r="C48" s="232"/>
      <c r="D48" s="232"/>
      <c r="E48" s="232"/>
      <c r="F48" s="232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2"/>
      <c r="X48" s="232"/>
      <c r="Y48" s="232"/>
      <c r="Z48" s="232"/>
      <c r="AA48" s="232"/>
      <c r="AB48" s="232"/>
    </row>
    <row r="49" spans="1:28" ht="15.75" customHeight="1">
      <c r="A49" s="844"/>
      <c r="B49" s="232"/>
      <c r="C49" s="232"/>
      <c r="D49" s="232"/>
      <c r="E49" s="232"/>
      <c r="F49" s="232"/>
      <c r="G49" s="232"/>
      <c r="H49" s="232"/>
      <c r="I49" s="232"/>
      <c r="J49" s="232"/>
      <c r="K49" s="232"/>
      <c r="L49" s="232"/>
      <c r="M49" s="232"/>
      <c r="N49" s="232"/>
      <c r="O49" s="232"/>
      <c r="P49" s="232"/>
      <c r="Q49" s="232"/>
      <c r="R49" s="232"/>
      <c r="S49" s="232"/>
      <c r="T49" s="232"/>
      <c r="U49" s="232"/>
      <c r="V49" s="232"/>
      <c r="W49" s="232"/>
      <c r="X49" s="232"/>
      <c r="Y49" s="232"/>
      <c r="Z49" s="232"/>
      <c r="AA49" s="232"/>
      <c r="AB49" s="232"/>
    </row>
    <row r="50" spans="1:28" ht="15.75" customHeight="1">
      <c r="A50" s="844"/>
      <c r="B50" s="232"/>
      <c r="C50" s="232"/>
      <c r="D50" s="232"/>
      <c r="E50" s="232"/>
      <c r="F50" s="232"/>
      <c r="G50" s="232"/>
      <c r="H50" s="232"/>
      <c r="I50" s="232"/>
      <c r="J50" s="232"/>
      <c r="K50" s="232"/>
      <c r="L50" s="232"/>
      <c r="M50" s="232"/>
      <c r="N50" s="232"/>
      <c r="O50" s="232"/>
      <c r="P50" s="232"/>
      <c r="Q50" s="232"/>
      <c r="R50" s="232"/>
      <c r="S50" s="232"/>
      <c r="T50" s="232"/>
      <c r="U50" s="232"/>
      <c r="V50" s="232"/>
      <c r="W50" s="232"/>
      <c r="X50" s="232"/>
      <c r="Y50" s="232"/>
      <c r="Z50" s="232"/>
      <c r="AA50" s="232"/>
      <c r="AB50" s="232"/>
    </row>
    <row r="51" spans="1:28" ht="15.75" customHeight="1">
      <c r="A51" s="844"/>
      <c r="B51" s="232"/>
      <c r="C51" s="232"/>
      <c r="D51" s="232"/>
      <c r="E51" s="232"/>
      <c r="F51" s="232"/>
      <c r="G51" s="232"/>
      <c r="H51" s="232"/>
      <c r="I51" s="232"/>
      <c r="J51" s="232"/>
      <c r="K51" s="232"/>
      <c r="L51" s="232"/>
      <c r="M51" s="232"/>
      <c r="N51" s="232"/>
      <c r="O51" s="232"/>
      <c r="P51" s="232"/>
      <c r="Q51" s="232"/>
      <c r="R51" s="232"/>
      <c r="S51" s="232"/>
      <c r="T51" s="232"/>
      <c r="U51" s="232"/>
      <c r="V51" s="232"/>
      <c r="W51" s="232"/>
      <c r="X51" s="232"/>
      <c r="Y51" s="232"/>
      <c r="Z51" s="232"/>
      <c r="AA51" s="232"/>
      <c r="AB51" s="232"/>
    </row>
    <row r="52" spans="1:28" ht="15.75" customHeight="1">
      <c r="A52" s="844"/>
      <c r="B52" s="232"/>
      <c r="C52" s="232"/>
      <c r="D52" s="232"/>
      <c r="E52" s="232"/>
      <c r="F52" s="232"/>
      <c r="G52" s="232"/>
      <c r="H52" s="232"/>
      <c r="I52" s="232"/>
      <c r="J52" s="232"/>
      <c r="K52" s="232"/>
      <c r="L52" s="232"/>
      <c r="M52" s="232"/>
      <c r="N52" s="232"/>
      <c r="O52" s="232"/>
      <c r="P52" s="232"/>
      <c r="Q52" s="232"/>
      <c r="R52" s="232"/>
      <c r="S52" s="232"/>
      <c r="T52" s="232"/>
      <c r="U52" s="232"/>
      <c r="V52" s="232"/>
      <c r="W52" s="232"/>
      <c r="X52" s="232"/>
      <c r="Y52" s="232"/>
      <c r="Z52" s="232"/>
      <c r="AA52" s="232"/>
      <c r="AB52" s="232"/>
    </row>
    <row r="53" spans="1:28" ht="15.75" customHeight="1">
      <c r="A53" s="844"/>
      <c r="B53" s="232"/>
      <c r="C53" s="232"/>
      <c r="D53" s="232"/>
      <c r="E53" s="232"/>
      <c r="F53" s="232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2"/>
      <c r="X53" s="232"/>
      <c r="Y53" s="232"/>
      <c r="Z53" s="232"/>
      <c r="AA53" s="232"/>
      <c r="AB53" s="232"/>
    </row>
    <row r="54" spans="1:28" ht="15.75" customHeight="1">
      <c r="A54" s="844"/>
      <c r="B54" s="232"/>
      <c r="C54" s="232"/>
      <c r="D54" s="232"/>
      <c r="E54" s="232"/>
      <c r="F54" s="232"/>
      <c r="G54" s="232"/>
      <c r="H54" s="232"/>
      <c r="I54" s="232"/>
      <c r="J54" s="232"/>
      <c r="K54" s="232"/>
      <c r="L54" s="232"/>
      <c r="M54" s="232"/>
      <c r="N54" s="232"/>
      <c r="O54" s="232"/>
      <c r="P54" s="232"/>
      <c r="Q54" s="232"/>
      <c r="R54" s="232"/>
      <c r="S54" s="232"/>
      <c r="T54" s="232"/>
      <c r="U54" s="232"/>
      <c r="V54" s="232"/>
      <c r="W54" s="232"/>
      <c r="X54" s="232"/>
      <c r="Y54" s="232"/>
      <c r="Z54" s="232"/>
      <c r="AA54" s="232"/>
      <c r="AB54" s="232"/>
    </row>
    <row r="55" spans="1:28" ht="15.75" customHeight="1">
      <c r="A55" s="844"/>
      <c r="B55" s="232"/>
      <c r="C55" s="232"/>
      <c r="D55" s="232"/>
      <c r="E55" s="232"/>
      <c r="F55" s="232"/>
      <c r="G55" s="232"/>
      <c r="H55" s="232"/>
      <c r="I55" s="232"/>
      <c r="J55" s="232"/>
      <c r="K55" s="232"/>
      <c r="L55" s="232"/>
      <c r="M55" s="232"/>
      <c r="N55" s="232"/>
      <c r="O55" s="232"/>
      <c r="P55" s="232"/>
      <c r="Q55" s="232"/>
      <c r="R55" s="232"/>
      <c r="S55" s="232"/>
      <c r="T55" s="232"/>
      <c r="U55" s="232"/>
      <c r="V55" s="232"/>
      <c r="W55" s="232"/>
      <c r="X55" s="232"/>
      <c r="Y55" s="232"/>
      <c r="Z55" s="232"/>
      <c r="AA55" s="232"/>
      <c r="AB55" s="232"/>
    </row>
    <row r="56" spans="1:28" ht="15.75" customHeight="1">
      <c r="A56" s="844"/>
      <c r="B56" s="232"/>
      <c r="C56" s="232"/>
      <c r="D56" s="232"/>
      <c r="E56" s="232"/>
      <c r="F56" s="232"/>
      <c r="G56" s="232"/>
      <c r="H56" s="232"/>
      <c r="I56" s="232"/>
      <c r="J56" s="232"/>
      <c r="K56" s="232"/>
      <c r="L56" s="232"/>
      <c r="M56" s="232"/>
      <c r="N56" s="232"/>
      <c r="O56" s="232"/>
      <c r="P56" s="232"/>
      <c r="Q56" s="232"/>
      <c r="R56" s="232"/>
      <c r="S56" s="232"/>
      <c r="T56" s="232"/>
      <c r="U56" s="232"/>
      <c r="V56" s="232"/>
      <c r="W56" s="232"/>
      <c r="X56" s="232"/>
      <c r="Y56" s="232"/>
      <c r="Z56" s="232"/>
      <c r="AA56" s="232"/>
      <c r="AB56" s="232"/>
    </row>
    <row r="57" spans="1:28" ht="15.75" customHeight="1">
      <c r="A57" s="844"/>
      <c r="B57" s="232"/>
      <c r="C57" s="232"/>
      <c r="D57" s="232"/>
      <c r="E57" s="232"/>
      <c r="F57" s="232"/>
      <c r="G57" s="232"/>
      <c r="H57" s="232"/>
      <c r="I57" s="232"/>
      <c r="J57" s="232"/>
      <c r="K57" s="232"/>
      <c r="L57" s="232"/>
      <c r="M57" s="232"/>
      <c r="N57" s="232"/>
      <c r="O57" s="232"/>
      <c r="P57" s="232"/>
      <c r="Q57" s="232"/>
      <c r="R57" s="232"/>
      <c r="S57" s="232"/>
      <c r="T57" s="232"/>
      <c r="U57" s="232"/>
      <c r="V57" s="232"/>
      <c r="W57" s="232"/>
      <c r="X57" s="232"/>
      <c r="Y57" s="232"/>
      <c r="Z57" s="232"/>
      <c r="AA57" s="232"/>
      <c r="AB57" s="232"/>
    </row>
    <row r="58" spans="1:28" ht="15.75" customHeight="1">
      <c r="A58" s="844"/>
      <c r="B58" s="232"/>
      <c r="C58" s="232"/>
      <c r="D58" s="232"/>
      <c r="E58" s="232"/>
      <c r="F58" s="232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2"/>
      <c r="X58" s="232"/>
      <c r="Y58" s="232"/>
      <c r="Z58" s="232"/>
      <c r="AA58" s="232"/>
      <c r="AB58" s="232"/>
    </row>
    <row r="59" spans="1:28" ht="15.75" customHeight="1">
      <c r="A59" s="844"/>
      <c r="B59" s="232"/>
      <c r="C59" s="232"/>
      <c r="D59" s="232"/>
      <c r="E59" s="232"/>
      <c r="F59" s="232"/>
      <c r="G59" s="232"/>
      <c r="H59" s="232"/>
      <c r="I59" s="232"/>
      <c r="J59" s="232"/>
      <c r="K59" s="232"/>
      <c r="L59" s="232"/>
      <c r="M59" s="232"/>
      <c r="N59" s="232"/>
      <c r="O59" s="232"/>
      <c r="P59" s="232"/>
      <c r="Q59" s="232"/>
      <c r="R59" s="232"/>
      <c r="S59" s="232"/>
      <c r="T59" s="232"/>
      <c r="U59" s="232"/>
      <c r="V59" s="232"/>
      <c r="W59" s="232"/>
      <c r="X59" s="232"/>
      <c r="Y59" s="232"/>
      <c r="Z59" s="232"/>
      <c r="AA59" s="232"/>
      <c r="AB59" s="232"/>
    </row>
    <row r="60" spans="1:28" ht="15.75" customHeight="1">
      <c r="A60" s="844"/>
      <c r="B60" s="232"/>
      <c r="C60" s="232"/>
      <c r="D60" s="232"/>
      <c r="E60" s="232"/>
      <c r="F60" s="232"/>
      <c r="G60" s="232"/>
      <c r="H60" s="232"/>
      <c r="I60" s="232"/>
      <c r="J60" s="232"/>
      <c r="K60" s="232"/>
      <c r="L60" s="232"/>
      <c r="M60" s="232"/>
      <c r="N60" s="232"/>
      <c r="O60" s="232"/>
      <c r="P60" s="232"/>
      <c r="Q60" s="232"/>
      <c r="R60" s="232"/>
      <c r="S60" s="232"/>
      <c r="T60" s="232"/>
      <c r="U60" s="232"/>
      <c r="V60" s="232"/>
      <c r="W60" s="232"/>
      <c r="X60" s="232"/>
      <c r="Y60" s="232"/>
      <c r="Z60" s="232"/>
      <c r="AA60" s="232"/>
      <c r="AB60" s="232"/>
    </row>
    <row r="61" spans="1:28" ht="15.75" customHeight="1">
      <c r="A61" s="844"/>
      <c r="B61" s="232"/>
      <c r="C61" s="232"/>
      <c r="D61" s="232"/>
      <c r="E61" s="232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</row>
    <row r="62" spans="1:28" ht="15.75" customHeight="1">
      <c r="A62" s="844"/>
      <c r="B62" s="232"/>
      <c r="C62" s="232"/>
      <c r="D62" s="232"/>
      <c r="E62" s="232"/>
      <c r="F62" s="232"/>
      <c r="G62" s="232"/>
      <c r="H62" s="232"/>
      <c r="I62" s="232"/>
      <c r="J62" s="232"/>
      <c r="K62" s="232"/>
      <c r="L62" s="232"/>
      <c r="M62" s="232"/>
      <c r="N62" s="232"/>
      <c r="O62" s="232"/>
      <c r="P62" s="232"/>
      <c r="Q62" s="232"/>
      <c r="R62" s="232"/>
      <c r="S62" s="232"/>
      <c r="T62" s="232"/>
      <c r="U62" s="232"/>
      <c r="V62" s="232"/>
      <c r="W62" s="232"/>
      <c r="X62" s="232"/>
      <c r="Y62" s="232"/>
      <c r="Z62" s="232"/>
      <c r="AA62" s="232"/>
      <c r="AB62" s="232"/>
    </row>
    <row r="63" spans="1:28" ht="15.75" customHeight="1">
      <c r="A63" s="844"/>
      <c r="B63" s="232"/>
      <c r="C63" s="232"/>
      <c r="D63" s="232"/>
      <c r="E63" s="232"/>
      <c r="F63" s="232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2"/>
      <c r="X63" s="232"/>
      <c r="Y63" s="232"/>
      <c r="Z63" s="232"/>
      <c r="AA63" s="232"/>
      <c r="AB63" s="232"/>
    </row>
    <row r="64" spans="1:28" ht="15.75" customHeight="1">
      <c r="A64" s="844"/>
      <c r="B64" s="232"/>
      <c r="C64" s="232"/>
      <c r="D64" s="232"/>
      <c r="E64" s="232"/>
      <c r="F64" s="232"/>
      <c r="G64" s="232"/>
      <c r="H64" s="232"/>
      <c r="I64" s="232"/>
      <c r="J64" s="232"/>
      <c r="K64" s="232"/>
      <c r="L64" s="232"/>
      <c r="M64" s="232"/>
      <c r="N64" s="232"/>
      <c r="O64" s="232"/>
      <c r="P64" s="232"/>
      <c r="Q64" s="232"/>
      <c r="R64" s="232"/>
      <c r="S64" s="232"/>
      <c r="T64" s="232"/>
      <c r="U64" s="232"/>
      <c r="V64" s="232"/>
      <c r="W64" s="232"/>
      <c r="X64" s="232"/>
      <c r="Y64" s="232"/>
      <c r="Z64" s="232"/>
      <c r="AA64" s="232"/>
      <c r="AB64" s="232"/>
    </row>
    <row r="65" spans="1:28" ht="15.75" customHeight="1">
      <c r="A65" s="844"/>
      <c r="B65" s="232"/>
      <c r="C65" s="232"/>
      <c r="D65" s="232"/>
      <c r="E65" s="232"/>
      <c r="F65" s="232"/>
      <c r="G65" s="232"/>
      <c r="H65" s="232"/>
      <c r="I65" s="232"/>
      <c r="J65" s="232"/>
      <c r="K65" s="232"/>
      <c r="L65" s="232"/>
      <c r="M65" s="232"/>
      <c r="N65" s="232"/>
      <c r="O65" s="232"/>
      <c r="P65" s="232"/>
      <c r="Q65" s="232"/>
      <c r="R65" s="232"/>
      <c r="S65" s="232"/>
      <c r="T65" s="232"/>
      <c r="U65" s="232"/>
      <c r="V65" s="232"/>
      <c r="W65" s="232"/>
      <c r="X65" s="232"/>
      <c r="Y65" s="232"/>
      <c r="Z65" s="232"/>
      <c r="AA65" s="232"/>
      <c r="AB65" s="232"/>
    </row>
    <row r="66" spans="1:28" ht="15.75" customHeight="1">
      <c r="A66" s="844"/>
      <c r="B66" s="232"/>
      <c r="C66" s="232"/>
      <c r="D66" s="232"/>
      <c r="E66" s="232"/>
      <c r="F66" s="232"/>
      <c r="G66" s="232"/>
      <c r="H66" s="232"/>
      <c r="I66" s="232"/>
      <c r="J66" s="232"/>
      <c r="K66" s="232"/>
      <c r="L66" s="232"/>
      <c r="M66" s="232"/>
      <c r="N66" s="232"/>
      <c r="O66" s="232"/>
      <c r="P66" s="232"/>
      <c r="Q66" s="232"/>
      <c r="R66" s="232"/>
      <c r="S66" s="232"/>
      <c r="T66" s="232"/>
      <c r="U66" s="232"/>
      <c r="V66" s="232"/>
      <c r="W66" s="232"/>
      <c r="X66" s="232"/>
      <c r="Y66" s="232"/>
      <c r="Z66" s="232"/>
      <c r="AA66" s="232"/>
      <c r="AB66" s="232"/>
    </row>
    <row r="67" spans="1:28" ht="15.75" customHeight="1">
      <c r="A67" s="844"/>
      <c r="B67" s="232"/>
      <c r="C67" s="232"/>
      <c r="D67" s="232"/>
      <c r="E67" s="232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</row>
    <row r="68" spans="1:28" ht="15.75" customHeight="1">
      <c r="A68" s="844"/>
      <c r="B68" s="232"/>
      <c r="C68" s="232"/>
      <c r="D68" s="232"/>
      <c r="E68" s="232"/>
      <c r="F68" s="232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2"/>
      <c r="X68" s="232"/>
      <c r="Y68" s="232"/>
      <c r="Z68" s="232"/>
      <c r="AA68" s="232"/>
      <c r="AB68" s="232"/>
    </row>
    <row r="69" spans="1:28" ht="15.75" customHeight="1">
      <c r="A69" s="844"/>
      <c r="B69" s="232"/>
      <c r="C69" s="232"/>
      <c r="D69" s="232"/>
      <c r="E69" s="232"/>
      <c r="F69" s="232"/>
      <c r="G69" s="232"/>
      <c r="H69" s="232"/>
      <c r="I69" s="232"/>
      <c r="J69" s="232"/>
      <c r="K69" s="232"/>
      <c r="L69" s="232"/>
      <c r="M69" s="232"/>
      <c r="N69" s="232"/>
      <c r="O69" s="232"/>
      <c r="P69" s="232"/>
      <c r="Q69" s="232"/>
      <c r="R69" s="232"/>
      <c r="S69" s="232"/>
      <c r="T69" s="232"/>
      <c r="U69" s="232"/>
      <c r="V69" s="232"/>
      <c r="W69" s="232"/>
      <c r="X69" s="232"/>
      <c r="Y69" s="232"/>
      <c r="Z69" s="232"/>
      <c r="AA69" s="232"/>
      <c r="AB69" s="232"/>
    </row>
    <row r="70" spans="1:28" ht="15.75" customHeight="1">
      <c r="A70" s="844"/>
      <c r="B70" s="232"/>
      <c r="C70" s="232"/>
      <c r="D70" s="232"/>
      <c r="E70" s="232"/>
      <c r="F70" s="232"/>
      <c r="G70" s="232"/>
      <c r="H70" s="232"/>
      <c r="I70" s="232"/>
      <c r="J70" s="232"/>
      <c r="K70" s="232"/>
      <c r="L70" s="232"/>
      <c r="M70" s="232"/>
      <c r="N70" s="232"/>
      <c r="O70" s="232"/>
      <c r="P70" s="232"/>
      <c r="Q70" s="232"/>
      <c r="R70" s="232"/>
      <c r="S70" s="232"/>
      <c r="T70" s="232"/>
      <c r="U70" s="232"/>
      <c r="V70" s="232"/>
      <c r="W70" s="232"/>
      <c r="X70" s="232"/>
      <c r="Y70" s="232"/>
      <c r="Z70" s="232"/>
      <c r="AA70" s="232"/>
      <c r="AB70" s="232"/>
    </row>
    <row r="71" spans="1:28" ht="15.75" customHeight="1">
      <c r="A71" s="844"/>
      <c r="B71" s="232"/>
      <c r="C71" s="232"/>
      <c r="D71" s="232"/>
      <c r="E71" s="232"/>
      <c r="F71" s="232"/>
      <c r="G71" s="232"/>
      <c r="H71" s="232"/>
      <c r="I71" s="232"/>
      <c r="J71" s="232"/>
      <c r="K71" s="232"/>
      <c r="L71" s="232"/>
      <c r="M71" s="232"/>
      <c r="N71" s="232"/>
      <c r="O71" s="232"/>
      <c r="P71" s="232"/>
      <c r="Q71" s="232"/>
      <c r="R71" s="232"/>
      <c r="S71" s="232"/>
      <c r="T71" s="232"/>
      <c r="U71" s="232"/>
      <c r="V71" s="232"/>
      <c r="W71" s="232"/>
      <c r="X71" s="232"/>
      <c r="Y71" s="232"/>
      <c r="Z71" s="232"/>
      <c r="AA71" s="232"/>
      <c r="AB71" s="232"/>
    </row>
    <row r="72" spans="1:28" ht="15.75" customHeight="1">
      <c r="A72" s="844"/>
      <c r="B72" s="232"/>
      <c r="C72" s="232"/>
      <c r="D72" s="232"/>
      <c r="E72" s="232"/>
      <c r="F72" s="232"/>
      <c r="G72" s="232"/>
      <c r="H72" s="232"/>
      <c r="I72" s="232"/>
      <c r="J72" s="232"/>
      <c r="K72" s="232"/>
      <c r="L72" s="232"/>
      <c r="M72" s="232"/>
      <c r="N72" s="232"/>
      <c r="O72" s="232"/>
      <c r="P72" s="232"/>
      <c r="Q72" s="232"/>
      <c r="R72" s="232"/>
      <c r="S72" s="232"/>
      <c r="T72" s="232"/>
      <c r="U72" s="232"/>
      <c r="V72" s="232"/>
      <c r="W72" s="232"/>
      <c r="X72" s="232"/>
      <c r="Y72" s="232"/>
      <c r="Z72" s="232"/>
      <c r="AA72" s="232"/>
      <c r="AB72" s="232"/>
    </row>
    <row r="73" spans="1:28" ht="15.75" customHeight="1">
      <c r="A73" s="844"/>
      <c r="B73" s="232"/>
      <c r="C73" s="232"/>
      <c r="D73" s="232"/>
      <c r="E73" s="232"/>
      <c r="F73" s="232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2"/>
      <c r="X73" s="232"/>
      <c r="Y73" s="232"/>
      <c r="Z73" s="232"/>
      <c r="AA73" s="232"/>
      <c r="AB73" s="232"/>
    </row>
    <row r="74" spans="1:28" ht="15.75" customHeight="1">
      <c r="A74" s="844"/>
      <c r="B74" s="232"/>
      <c r="C74" s="232"/>
      <c r="D74" s="232"/>
      <c r="E74" s="232"/>
      <c r="F74" s="232"/>
      <c r="G74" s="232"/>
      <c r="H74" s="232"/>
      <c r="I74" s="232"/>
      <c r="J74" s="232"/>
      <c r="K74" s="232"/>
      <c r="L74" s="232"/>
      <c r="M74" s="232"/>
      <c r="N74" s="232"/>
      <c r="O74" s="232"/>
      <c r="P74" s="232"/>
      <c r="Q74" s="232"/>
      <c r="R74" s="232"/>
      <c r="S74" s="232"/>
      <c r="T74" s="232"/>
      <c r="U74" s="232"/>
      <c r="V74" s="232"/>
      <c r="W74" s="232"/>
      <c r="X74" s="232"/>
      <c r="Y74" s="232"/>
      <c r="Z74" s="232"/>
      <c r="AA74" s="232"/>
      <c r="AB74" s="232"/>
    </row>
    <row r="75" spans="1:28" ht="15.75" customHeight="1">
      <c r="A75" s="844"/>
      <c r="B75" s="232"/>
      <c r="C75" s="232"/>
      <c r="D75" s="232"/>
      <c r="E75" s="232"/>
      <c r="F75" s="232"/>
      <c r="G75" s="232"/>
      <c r="H75" s="232"/>
      <c r="I75" s="232"/>
      <c r="J75" s="232"/>
      <c r="K75" s="232"/>
      <c r="L75" s="232"/>
      <c r="M75" s="232"/>
      <c r="N75" s="232"/>
      <c r="O75" s="232"/>
      <c r="P75" s="232"/>
      <c r="Q75" s="232"/>
      <c r="R75" s="232"/>
      <c r="S75" s="232"/>
      <c r="T75" s="232"/>
      <c r="U75" s="232"/>
      <c r="V75" s="232"/>
      <c r="W75" s="232"/>
      <c r="X75" s="232"/>
      <c r="Y75" s="232"/>
      <c r="Z75" s="232"/>
      <c r="AA75" s="232"/>
      <c r="AB75" s="232"/>
    </row>
    <row r="76" spans="1:28" ht="15.75" customHeight="1">
      <c r="A76" s="844"/>
      <c r="B76" s="232"/>
      <c r="C76" s="232"/>
      <c r="D76" s="232"/>
      <c r="E76" s="232"/>
      <c r="F76" s="232"/>
      <c r="G76" s="232"/>
      <c r="H76" s="232"/>
      <c r="I76" s="232"/>
      <c r="J76" s="232"/>
      <c r="K76" s="232"/>
      <c r="L76" s="232"/>
      <c r="M76" s="232"/>
      <c r="N76" s="232"/>
      <c r="O76" s="232"/>
      <c r="P76" s="232"/>
      <c r="Q76" s="232"/>
      <c r="R76" s="232"/>
      <c r="S76" s="232"/>
      <c r="T76" s="232"/>
      <c r="U76" s="232"/>
      <c r="V76" s="232"/>
      <c r="W76" s="232"/>
      <c r="X76" s="232"/>
      <c r="Y76" s="232"/>
      <c r="Z76" s="232"/>
      <c r="AA76" s="232"/>
      <c r="AB76" s="232"/>
    </row>
    <row r="77" spans="1:28" ht="15.75" customHeight="1">
      <c r="A77" s="844"/>
      <c r="B77" s="232"/>
      <c r="C77" s="232"/>
      <c r="D77" s="232"/>
      <c r="E77" s="232"/>
      <c r="F77" s="232"/>
      <c r="G77" s="232"/>
      <c r="H77" s="232"/>
      <c r="I77" s="232"/>
      <c r="J77" s="232"/>
      <c r="K77" s="232"/>
      <c r="L77" s="232"/>
      <c r="M77" s="232"/>
      <c r="N77" s="232"/>
      <c r="O77" s="232"/>
      <c r="P77" s="232"/>
      <c r="Q77" s="232"/>
      <c r="R77" s="232"/>
      <c r="S77" s="232"/>
      <c r="T77" s="232"/>
      <c r="U77" s="232"/>
      <c r="V77" s="232"/>
      <c r="W77" s="232"/>
      <c r="X77" s="232"/>
      <c r="Y77" s="232"/>
      <c r="Z77" s="232"/>
      <c r="AA77" s="232"/>
      <c r="AB77" s="232"/>
    </row>
    <row r="78" spans="1:28" ht="15.75" customHeight="1">
      <c r="A78" s="844"/>
      <c r="B78" s="232"/>
      <c r="C78" s="232"/>
      <c r="D78" s="232"/>
      <c r="E78" s="232"/>
      <c r="F78" s="232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2"/>
      <c r="X78" s="232"/>
      <c r="Y78" s="232"/>
      <c r="Z78" s="232"/>
      <c r="AA78" s="232"/>
      <c r="AB78" s="232"/>
    </row>
    <row r="79" spans="1:28" ht="15.75" customHeight="1">
      <c r="A79" s="844"/>
      <c r="B79" s="232"/>
      <c r="C79" s="232"/>
      <c r="D79" s="232"/>
      <c r="E79" s="232"/>
      <c r="F79" s="232"/>
      <c r="G79" s="232"/>
      <c r="H79" s="232"/>
      <c r="I79" s="232"/>
      <c r="J79" s="232"/>
      <c r="K79" s="232"/>
      <c r="L79" s="232"/>
      <c r="M79" s="232"/>
      <c r="N79" s="232"/>
      <c r="O79" s="232"/>
      <c r="P79" s="232"/>
      <c r="Q79" s="232"/>
      <c r="R79" s="232"/>
      <c r="S79" s="232"/>
      <c r="T79" s="232"/>
      <c r="U79" s="232"/>
      <c r="V79" s="232"/>
      <c r="W79" s="232"/>
      <c r="X79" s="232"/>
      <c r="Y79" s="232"/>
      <c r="Z79" s="232"/>
      <c r="AA79" s="232"/>
      <c r="AB79" s="232"/>
    </row>
    <row r="80" spans="1:28" ht="15.75" customHeight="1">
      <c r="A80" s="844"/>
      <c r="B80" s="232"/>
      <c r="C80" s="232"/>
      <c r="D80" s="232"/>
      <c r="E80" s="232"/>
      <c r="F80" s="232"/>
      <c r="G80" s="232"/>
      <c r="H80" s="232"/>
      <c r="I80" s="232"/>
      <c r="J80" s="232"/>
      <c r="K80" s="232"/>
      <c r="L80" s="232"/>
      <c r="M80" s="232"/>
      <c r="N80" s="232"/>
      <c r="O80" s="232"/>
      <c r="P80" s="232"/>
      <c r="Q80" s="232"/>
      <c r="R80" s="232"/>
      <c r="S80" s="232"/>
      <c r="T80" s="232"/>
      <c r="U80" s="232"/>
      <c r="V80" s="232"/>
      <c r="W80" s="232"/>
      <c r="X80" s="232"/>
      <c r="Y80" s="232"/>
      <c r="Z80" s="232"/>
      <c r="AA80" s="232"/>
      <c r="AB80" s="232"/>
    </row>
    <row r="81" spans="1:28" ht="15.75" customHeight="1">
      <c r="A81" s="844"/>
      <c r="B81" s="232"/>
      <c r="C81" s="232"/>
      <c r="D81" s="232"/>
      <c r="E81" s="232"/>
      <c r="F81" s="232"/>
      <c r="G81" s="232"/>
      <c r="H81" s="232"/>
      <c r="I81" s="232"/>
      <c r="J81" s="232"/>
      <c r="K81" s="232"/>
      <c r="L81" s="232"/>
      <c r="M81" s="232"/>
      <c r="N81" s="232"/>
      <c r="O81" s="232"/>
      <c r="P81" s="232"/>
      <c r="Q81" s="232"/>
      <c r="R81" s="232"/>
      <c r="S81" s="232"/>
      <c r="T81" s="232"/>
      <c r="U81" s="232"/>
      <c r="V81" s="232"/>
      <c r="W81" s="232"/>
      <c r="X81" s="232"/>
      <c r="Y81" s="232"/>
      <c r="Z81" s="232"/>
      <c r="AA81" s="232"/>
      <c r="AB81" s="232"/>
    </row>
    <row r="82" spans="1:28" ht="15.75" customHeight="1">
      <c r="A82" s="844"/>
      <c r="B82" s="232"/>
      <c r="C82" s="232"/>
      <c r="D82" s="232"/>
      <c r="E82" s="232"/>
      <c r="F82" s="232"/>
      <c r="G82" s="232"/>
      <c r="H82" s="232"/>
      <c r="I82" s="232"/>
      <c r="J82" s="232"/>
      <c r="K82" s="232"/>
      <c r="L82" s="232"/>
      <c r="M82" s="232"/>
      <c r="N82" s="232"/>
      <c r="O82" s="232"/>
      <c r="P82" s="232"/>
      <c r="Q82" s="232"/>
      <c r="R82" s="232"/>
      <c r="S82" s="232"/>
      <c r="T82" s="232"/>
      <c r="U82" s="232"/>
      <c r="V82" s="232"/>
      <c r="W82" s="232"/>
      <c r="X82" s="232"/>
      <c r="Y82" s="232"/>
      <c r="Z82" s="232"/>
      <c r="AA82" s="232"/>
      <c r="AB82" s="232"/>
    </row>
    <row r="83" spans="1:28" ht="15.75" customHeight="1">
      <c r="A83" s="844"/>
      <c r="B83" s="232"/>
      <c r="C83" s="232"/>
      <c r="D83" s="232"/>
      <c r="E83" s="232"/>
      <c r="F83" s="232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2"/>
      <c r="X83" s="232"/>
      <c r="Y83" s="232"/>
      <c r="Z83" s="232"/>
      <c r="AA83" s="232"/>
      <c r="AB83" s="232"/>
    </row>
    <row r="84" spans="1:28" ht="15.75" customHeight="1">
      <c r="A84" s="844"/>
      <c r="B84" s="232"/>
      <c r="C84" s="232"/>
      <c r="D84" s="232"/>
      <c r="E84" s="232"/>
      <c r="F84" s="232"/>
      <c r="G84" s="232"/>
      <c r="H84" s="232"/>
      <c r="I84" s="232"/>
      <c r="J84" s="232"/>
      <c r="K84" s="232"/>
      <c r="L84" s="232"/>
      <c r="M84" s="232"/>
      <c r="N84" s="232"/>
      <c r="O84" s="232"/>
      <c r="P84" s="232"/>
      <c r="Q84" s="232"/>
      <c r="R84" s="232"/>
      <c r="S84" s="232"/>
      <c r="T84" s="232"/>
      <c r="U84" s="232"/>
      <c r="V84" s="232"/>
      <c r="W84" s="232"/>
      <c r="X84" s="232"/>
      <c r="Y84" s="232"/>
      <c r="Z84" s="232"/>
      <c r="AA84" s="232"/>
      <c r="AB84" s="232"/>
    </row>
    <row r="85" spans="1:28" ht="15.75" customHeight="1">
      <c r="A85" s="844"/>
      <c r="B85" s="232"/>
      <c r="C85" s="232"/>
      <c r="D85" s="232"/>
      <c r="E85" s="232"/>
      <c r="F85" s="232"/>
      <c r="G85" s="232"/>
      <c r="H85" s="232"/>
      <c r="I85" s="232"/>
      <c r="J85" s="232"/>
      <c r="K85" s="232"/>
      <c r="L85" s="232"/>
      <c r="M85" s="232"/>
      <c r="N85" s="232"/>
      <c r="O85" s="232"/>
      <c r="P85" s="232"/>
      <c r="Q85" s="232"/>
      <c r="R85" s="232"/>
      <c r="S85" s="232"/>
      <c r="T85" s="232"/>
      <c r="U85" s="232"/>
      <c r="V85" s="232"/>
      <c r="W85" s="232"/>
      <c r="X85" s="232"/>
      <c r="Y85" s="232"/>
      <c r="Z85" s="232"/>
      <c r="AA85" s="232"/>
      <c r="AB85" s="232"/>
    </row>
    <row r="86" spans="1:28" ht="15.75" customHeight="1">
      <c r="A86" s="844"/>
      <c r="B86" s="232"/>
      <c r="C86" s="232"/>
      <c r="D86" s="232"/>
      <c r="E86" s="232"/>
      <c r="F86" s="232"/>
      <c r="G86" s="232"/>
      <c r="H86" s="232"/>
      <c r="I86" s="232"/>
      <c r="J86" s="232"/>
      <c r="K86" s="232"/>
      <c r="L86" s="232"/>
      <c r="M86" s="232"/>
      <c r="N86" s="232"/>
      <c r="O86" s="232"/>
      <c r="P86" s="232"/>
      <c r="Q86" s="232"/>
      <c r="R86" s="232"/>
      <c r="S86" s="232"/>
      <c r="T86" s="232"/>
      <c r="U86" s="232"/>
      <c r="V86" s="232"/>
      <c r="W86" s="232"/>
      <c r="X86" s="232"/>
      <c r="Y86" s="232"/>
      <c r="Z86" s="232"/>
      <c r="AA86" s="232"/>
      <c r="AB86" s="232"/>
    </row>
    <row r="87" spans="1:28" ht="15.75" customHeight="1">
      <c r="A87" s="844"/>
      <c r="B87" s="232"/>
      <c r="C87" s="232"/>
      <c r="D87" s="232"/>
      <c r="E87" s="232"/>
      <c r="F87" s="232"/>
      <c r="G87" s="232"/>
      <c r="H87" s="232"/>
      <c r="I87" s="232"/>
      <c r="J87" s="232"/>
      <c r="K87" s="232"/>
      <c r="L87" s="232"/>
      <c r="M87" s="232"/>
      <c r="N87" s="232"/>
      <c r="O87" s="232"/>
      <c r="P87" s="232"/>
      <c r="Q87" s="232"/>
      <c r="R87" s="232"/>
      <c r="S87" s="232"/>
      <c r="T87" s="232"/>
      <c r="U87" s="232"/>
      <c r="V87" s="232"/>
      <c r="W87" s="232"/>
      <c r="X87" s="232"/>
      <c r="Y87" s="232"/>
      <c r="Z87" s="232"/>
      <c r="AA87" s="232"/>
      <c r="AB87" s="232"/>
    </row>
    <row r="88" spans="1:28" ht="15.75" customHeight="1">
      <c r="A88" s="844"/>
      <c r="B88" s="232"/>
      <c r="C88" s="232"/>
      <c r="D88" s="232"/>
      <c r="E88" s="232"/>
      <c r="F88" s="232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2"/>
      <c r="X88" s="232"/>
      <c r="Y88" s="232"/>
      <c r="Z88" s="232"/>
      <c r="AA88" s="232"/>
      <c r="AB88" s="232"/>
    </row>
    <row r="89" spans="1:28" ht="15.75" customHeight="1">
      <c r="A89" s="844"/>
      <c r="B89" s="232"/>
      <c r="C89" s="232"/>
      <c r="D89" s="232"/>
      <c r="E89" s="232"/>
      <c r="F89" s="232"/>
      <c r="G89" s="232"/>
      <c r="H89" s="232"/>
      <c r="I89" s="232"/>
      <c r="J89" s="232"/>
      <c r="K89" s="232"/>
      <c r="L89" s="232"/>
      <c r="M89" s="232"/>
      <c r="N89" s="232"/>
      <c r="O89" s="232"/>
      <c r="P89" s="232"/>
      <c r="Q89" s="232"/>
      <c r="R89" s="232"/>
      <c r="S89" s="232"/>
      <c r="T89" s="232"/>
      <c r="U89" s="232"/>
      <c r="V89" s="232"/>
      <c r="W89" s="232"/>
      <c r="X89" s="232"/>
      <c r="Y89" s="232"/>
      <c r="Z89" s="232"/>
      <c r="AA89" s="232"/>
      <c r="AB89" s="232"/>
    </row>
    <row r="90" spans="1:28" ht="15.75" customHeight="1">
      <c r="A90" s="844"/>
      <c r="B90" s="232"/>
      <c r="C90" s="232"/>
      <c r="D90" s="232"/>
      <c r="E90" s="232"/>
      <c r="F90" s="232"/>
      <c r="G90" s="232"/>
      <c r="H90" s="232"/>
      <c r="I90" s="232"/>
      <c r="J90" s="232"/>
      <c r="K90" s="232"/>
      <c r="L90" s="232"/>
      <c r="M90" s="232"/>
      <c r="N90" s="232"/>
      <c r="O90" s="232"/>
      <c r="P90" s="232"/>
      <c r="Q90" s="232"/>
      <c r="R90" s="232"/>
      <c r="S90" s="232"/>
      <c r="T90" s="232"/>
      <c r="U90" s="232"/>
      <c r="V90" s="232"/>
      <c r="W90" s="232"/>
      <c r="X90" s="232"/>
      <c r="Y90" s="232"/>
      <c r="Z90" s="232"/>
      <c r="AA90" s="232"/>
      <c r="AB90" s="232"/>
    </row>
    <row r="91" spans="1:28" ht="15.75" customHeight="1">
      <c r="A91" s="844"/>
      <c r="B91" s="232"/>
      <c r="C91" s="232"/>
      <c r="D91" s="232"/>
      <c r="E91" s="232"/>
      <c r="F91" s="232"/>
      <c r="G91" s="232"/>
      <c r="H91" s="232"/>
      <c r="I91" s="232"/>
      <c r="J91" s="232"/>
      <c r="K91" s="232"/>
      <c r="L91" s="232"/>
      <c r="M91" s="232"/>
      <c r="N91" s="232"/>
      <c r="O91" s="232"/>
      <c r="P91" s="232"/>
      <c r="Q91" s="232"/>
      <c r="R91" s="232"/>
      <c r="S91" s="232"/>
      <c r="T91" s="232"/>
      <c r="U91" s="232"/>
      <c r="V91" s="232"/>
      <c r="W91" s="232"/>
      <c r="X91" s="232"/>
      <c r="Y91" s="232"/>
      <c r="Z91" s="232"/>
      <c r="AA91" s="232"/>
      <c r="AB91" s="232"/>
    </row>
    <row r="92" spans="1:28" ht="15.75" customHeight="1">
      <c r="A92" s="844"/>
      <c r="B92" s="232"/>
      <c r="C92" s="232"/>
      <c r="D92" s="232"/>
      <c r="E92" s="232"/>
      <c r="F92" s="232"/>
      <c r="G92" s="232"/>
      <c r="H92" s="232"/>
      <c r="I92" s="232"/>
      <c r="J92" s="232"/>
      <c r="K92" s="232"/>
      <c r="L92" s="232"/>
      <c r="M92" s="232"/>
      <c r="N92" s="232"/>
      <c r="O92" s="232"/>
      <c r="P92" s="232"/>
      <c r="Q92" s="232"/>
      <c r="R92" s="232"/>
      <c r="S92" s="232"/>
      <c r="T92" s="232"/>
      <c r="U92" s="232"/>
      <c r="V92" s="232"/>
      <c r="W92" s="232"/>
      <c r="X92" s="232"/>
      <c r="Y92" s="232"/>
      <c r="Z92" s="232"/>
      <c r="AA92" s="232"/>
      <c r="AB92" s="232"/>
    </row>
    <row r="93" spans="1:28" ht="15.75" customHeight="1">
      <c r="A93" s="844"/>
      <c r="B93" s="232"/>
      <c r="C93" s="232"/>
      <c r="D93" s="232"/>
      <c r="E93" s="232"/>
      <c r="F93" s="232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2"/>
      <c r="X93" s="232"/>
      <c r="Y93" s="232"/>
      <c r="Z93" s="232"/>
      <c r="AA93" s="232"/>
      <c r="AB93" s="232"/>
    </row>
    <row r="94" spans="1:28" ht="15.75" customHeight="1">
      <c r="A94" s="844"/>
      <c r="B94" s="232"/>
      <c r="C94" s="232"/>
      <c r="D94" s="232"/>
      <c r="E94" s="232"/>
      <c r="F94" s="232"/>
      <c r="G94" s="232"/>
      <c r="H94" s="232"/>
      <c r="I94" s="232"/>
      <c r="J94" s="232"/>
      <c r="K94" s="232"/>
      <c r="L94" s="232"/>
      <c r="M94" s="232"/>
      <c r="N94" s="232"/>
      <c r="O94" s="232"/>
      <c r="P94" s="232"/>
      <c r="Q94" s="232"/>
      <c r="R94" s="232"/>
      <c r="S94" s="232"/>
      <c r="T94" s="232"/>
      <c r="U94" s="232"/>
      <c r="V94" s="232"/>
      <c r="W94" s="232"/>
      <c r="X94" s="232"/>
      <c r="Y94" s="232"/>
      <c r="Z94" s="232"/>
      <c r="AA94" s="232"/>
      <c r="AB94" s="232"/>
    </row>
    <row r="95" spans="1:28" ht="15.75" customHeight="1">
      <c r="A95" s="844"/>
      <c r="B95" s="232"/>
      <c r="C95" s="232"/>
      <c r="D95" s="232"/>
      <c r="E95" s="232"/>
      <c r="F95" s="232"/>
      <c r="G95" s="232"/>
      <c r="H95" s="232"/>
      <c r="I95" s="232"/>
      <c r="J95" s="232"/>
      <c r="K95" s="232"/>
      <c r="L95" s="232"/>
      <c r="M95" s="232"/>
      <c r="N95" s="232"/>
      <c r="O95" s="232"/>
      <c r="P95" s="232"/>
      <c r="Q95" s="232"/>
      <c r="R95" s="232"/>
      <c r="S95" s="232"/>
      <c r="T95" s="232"/>
      <c r="U95" s="232"/>
      <c r="V95" s="232"/>
      <c r="W95" s="232"/>
      <c r="X95" s="232"/>
      <c r="Y95" s="232"/>
      <c r="Z95" s="232"/>
      <c r="AA95" s="232"/>
      <c r="AB95" s="232"/>
    </row>
    <row r="96" spans="1:28" ht="15.75" customHeight="1">
      <c r="A96" s="844"/>
      <c r="B96" s="232"/>
      <c r="C96" s="232"/>
      <c r="D96" s="232"/>
      <c r="E96" s="232"/>
      <c r="F96" s="232"/>
      <c r="G96" s="232"/>
      <c r="H96" s="232"/>
      <c r="I96" s="232"/>
      <c r="J96" s="232"/>
      <c r="K96" s="232"/>
      <c r="L96" s="232"/>
      <c r="M96" s="232"/>
      <c r="N96" s="232"/>
      <c r="O96" s="232"/>
      <c r="P96" s="232"/>
      <c r="Q96" s="232"/>
      <c r="R96" s="232"/>
      <c r="S96" s="232"/>
      <c r="T96" s="232"/>
      <c r="U96" s="232"/>
      <c r="V96" s="232"/>
      <c r="W96" s="232"/>
      <c r="X96" s="232"/>
      <c r="Y96" s="232"/>
      <c r="Z96" s="232"/>
      <c r="AA96" s="232"/>
      <c r="AB96" s="232"/>
    </row>
    <row r="97" spans="1:28" ht="15.75" customHeight="1">
      <c r="A97" s="844"/>
      <c r="B97" s="232"/>
      <c r="C97" s="232"/>
      <c r="D97" s="232"/>
      <c r="E97" s="232"/>
      <c r="F97" s="232"/>
      <c r="G97" s="232"/>
      <c r="H97" s="232"/>
      <c r="I97" s="232"/>
      <c r="J97" s="232"/>
      <c r="K97" s="232"/>
      <c r="L97" s="232"/>
      <c r="M97" s="232"/>
      <c r="N97" s="232"/>
      <c r="O97" s="232"/>
      <c r="P97" s="232"/>
      <c r="Q97" s="232"/>
      <c r="R97" s="232"/>
      <c r="S97" s="232"/>
      <c r="T97" s="232"/>
      <c r="U97" s="232"/>
      <c r="V97" s="232"/>
      <c r="W97" s="232"/>
      <c r="X97" s="232"/>
      <c r="Y97" s="232"/>
      <c r="Z97" s="232"/>
      <c r="AA97" s="232"/>
      <c r="AB97" s="232"/>
    </row>
    <row r="98" spans="1:28" ht="15.75" customHeight="1">
      <c r="A98" s="844"/>
      <c r="B98" s="232"/>
      <c r="C98" s="232"/>
      <c r="D98" s="232"/>
      <c r="E98" s="232"/>
      <c r="F98" s="232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2"/>
      <c r="X98" s="232"/>
      <c r="Y98" s="232"/>
      <c r="Z98" s="232"/>
      <c r="AA98" s="232"/>
      <c r="AB98" s="232"/>
    </row>
    <row r="99" spans="1:28" ht="15.75" customHeight="1">
      <c r="A99" s="844"/>
      <c r="B99" s="232"/>
      <c r="C99" s="232"/>
      <c r="D99" s="232"/>
      <c r="E99" s="232"/>
      <c r="F99" s="232"/>
      <c r="G99" s="232"/>
      <c r="H99" s="232"/>
      <c r="I99" s="232"/>
      <c r="J99" s="232"/>
      <c r="K99" s="232"/>
      <c r="L99" s="232"/>
      <c r="M99" s="232"/>
      <c r="N99" s="232"/>
      <c r="O99" s="232"/>
      <c r="P99" s="232"/>
      <c r="Q99" s="232"/>
      <c r="R99" s="232"/>
      <c r="S99" s="232"/>
      <c r="T99" s="232"/>
      <c r="U99" s="232"/>
      <c r="V99" s="232"/>
      <c r="W99" s="232"/>
      <c r="X99" s="232"/>
      <c r="Y99" s="232"/>
      <c r="Z99" s="232"/>
      <c r="AA99" s="232"/>
      <c r="AB99" s="232"/>
    </row>
    <row r="100" spans="1:28" ht="15.75" customHeight="1">
      <c r="A100" s="844"/>
      <c r="B100" s="232"/>
      <c r="C100" s="232"/>
      <c r="D100" s="232"/>
      <c r="E100" s="232"/>
      <c r="F100" s="232"/>
      <c r="G100" s="232"/>
      <c r="H100" s="232"/>
      <c r="I100" s="232"/>
      <c r="J100" s="232"/>
      <c r="K100" s="232"/>
      <c r="L100" s="232"/>
      <c r="M100" s="232"/>
      <c r="N100" s="232"/>
      <c r="O100" s="232"/>
      <c r="P100" s="232"/>
      <c r="Q100" s="232"/>
      <c r="R100" s="232"/>
      <c r="S100" s="232"/>
      <c r="T100" s="232"/>
      <c r="U100" s="232"/>
      <c r="V100" s="232"/>
      <c r="W100" s="232"/>
      <c r="X100" s="232"/>
      <c r="Y100" s="232"/>
      <c r="Z100" s="232"/>
      <c r="AA100" s="232"/>
      <c r="AB100" s="232"/>
    </row>
    <row r="101" spans="1:28" ht="15.75" customHeight="1">
      <c r="A101" s="844"/>
      <c r="B101" s="232"/>
      <c r="C101" s="232"/>
      <c r="D101" s="232"/>
      <c r="E101" s="232"/>
      <c r="F101" s="232"/>
      <c r="G101" s="232"/>
      <c r="H101" s="232"/>
      <c r="I101" s="232"/>
      <c r="J101" s="232"/>
      <c r="K101" s="232"/>
      <c r="L101" s="232"/>
      <c r="M101" s="232"/>
      <c r="N101" s="232"/>
      <c r="O101" s="232"/>
      <c r="P101" s="232"/>
      <c r="Q101" s="232"/>
      <c r="R101" s="232"/>
      <c r="S101" s="232"/>
      <c r="T101" s="232"/>
      <c r="U101" s="232"/>
      <c r="V101" s="232"/>
      <c r="W101" s="232"/>
      <c r="X101" s="232"/>
      <c r="Y101" s="232"/>
      <c r="Z101" s="232"/>
      <c r="AA101" s="232"/>
      <c r="AB101" s="232"/>
    </row>
    <row r="102" spans="1:28" ht="15.75" customHeight="1">
      <c r="A102" s="844"/>
      <c r="B102" s="232"/>
      <c r="C102" s="232"/>
      <c r="D102" s="232"/>
      <c r="E102" s="232"/>
      <c r="F102" s="232"/>
      <c r="G102" s="232"/>
      <c r="H102" s="232"/>
      <c r="I102" s="232"/>
      <c r="J102" s="232"/>
      <c r="K102" s="232"/>
      <c r="L102" s="232"/>
      <c r="M102" s="232"/>
      <c r="N102" s="232"/>
      <c r="O102" s="232"/>
      <c r="P102" s="232"/>
      <c r="Q102" s="232"/>
      <c r="R102" s="232"/>
      <c r="S102" s="232"/>
      <c r="T102" s="232"/>
      <c r="U102" s="232"/>
      <c r="V102" s="232"/>
      <c r="W102" s="232"/>
      <c r="X102" s="232"/>
      <c r="Y102" s="232"/>
      <c r="Z102" s="232"/>
      <c r="AA102" s="232"/>
      <c r="AB102" s="232"/>
    </row>
    <row r="103" spans="1:28" ht="15.75" customHeight="1">
      <c r="A103" s="844"/>
      <c r="B103" s="232"/>
      <c r="C103" s="232"/>
      <c r="D103" s="232"/>
      <c r="E103" s="232"/>
      <c r="F103" s="232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2"/>
      <c r="X103" s="232"/>
      <c r="Y103" s="232"/>
      <c r="Z103" s="232"/>
      <c r="AA103" s="232"/>
      <c r="AB103" s="232"/>
    </row>
    <row r="104" spans="1:28" ht="15.75" customHeight="1">
      <c r="A104" s="844"/>
      <c r="B104" s="232"/>
      <c r="C104" s="232"/>
      <c r="D104" s="232"/>
      <c r="E104" s="232"/>
      <c r="F104" s="232"/>
      <c r="G104" s="232"/>
      <c r="H104" s="232"/>
      <c r="I104" s="232"/>
      <c r="J104" s="232"/>
      <c r="K104" s="232"/>
      <c r="L104" s="232"/>
      <c r="M104" s="232"/>
      <c r="N104" s="232"/>
      <c r="O104" s="232"/>
      <c r="P104" s="232"/>
      <c r="Q104" s="232"/>
      <c r="R104" s="232"/>
      <c r="S104" s="232"/>
      <c r="T104" s="232"/>
      <c r="U104" s="232"/>
      <c r="V104" s="232"/>
      <c r="W104" s="232"/>
      <c r="X104" s="232"/>
      <c r="Y104" s="232"/>
      <c r="Z104" s="232"/>
      <c r="AA104" s="232"/>
      <c r="AB104" s="232"/>
    </row>
    <row r="105" spans="1:28" ht="15.75" customHeight="1">
      <c r="A105" s="844"/>
      <c r="B105" s="232"/>
      <c r="C105" s="232"/>
      <c r="D105" s="232"/>
      <c r="E105" s="232"/>
      <c r="F105" s="232"/>
      <c r="G105" s="232"/>
      <c r="H105" s="232"/>
      <c r="I105" s="232"/>
      <c r="J105" s="232"/>
      <c r="K105" s="232"/>
      <c r="L105" s="232"/>
      <c r="M105" s="232"/>
      <c r="N105" s="232"/>
      <c r="O105" s="232"/>
      <c r="P105" s="232"/>
      <c r="Q105" s="232"/>
      <c r="R105" s="232"/>
      <c r="S105" s="232"/>
      <c r="T105" s="232"/>
      <c r="U105" s="232"/>
      <c r="V105" s="232"/>
      <c r="W105" s="232"/>
      <c r="X105" s="232"/>
      <c r="Y105" s="232"/>
      <c r="Z105" s="232"/>
      <c r="AA105" s="232"/>
      <c r="AB105" s="232"/>
    </row>
    <row r="106" spans="1:28" ht="15.75" customHeight="1">
      <c r="A106" s="844"/>
      <c r="B106" s="232"/>
      <c r="C106" s="232"/>
      <c r="D106" s="232"/>
      <c r="E106" s="232"/>
      <c r="F106" s="232"/>
      <c r="G106" s="232"/>
      <c r="H106" s="232"/>
      <c r="I106" s="232"/>
      <c r="J106" s="232"/>
      <c r="K106" s="232"/>
      <c r="L106" s="232"/>
      <c r="M106" s="232"/>
      <c r="N106" s="232"/>
      <c r="O106" s="232"/>
      <c r="P106" s="232"/>
      <c r="Q106" s="232"/>
      <c r="R106" s="232"/>
      <c r="S106" s="232"/>
      <c r="T106" s="232"/>
      <c r="U106" s="232"/>
      <c r="V106" s="232"/>
      <c r="W106" s="232"/>
      <c r="X106" s="232"/>
      <c r="Y106" s="232"/>
      <c r="Z106" s="232"/>
      <c r="AA106" s="232"/>
      <c r="AB106" s="232"/>
    </row>
    <row r="107" spans="1:28" ht="15.75" customHeight="1">
      <c r="A107" s="844"/>
      <c r="B107" s="232"/>
      <c r="C107" s="232"/>
      <c r="D107" s="232"/>
      <c r="E107" s="232"/>
      <c r="F107" s="232"/>
      <c r="G107" s="232"/>
      <c r="H107" s="232"/>
      <c r="I107" s="232"/>
      <c r="J107" s="232"/>
      <c r="K107" s="232"/>
      <c r="L107" s="232"/>
      <c r="M107" s="232"/>
      <c r="N107" s="232"/>
      <c r="O107" s="232"/>
      <c r="P107" s="232"/>
      <c r="Q107" s="232"/>
      <c r="R107" s="232"/>
      <c r="S107" s="232"/>
      <c r="T107" s="232"/>
      <c r="U107" s="232"/>
      <c r="V107" s="232"/>
      <c r="W107" s="232"/>
      <c r="X107" s="232"/>
      <c r="Y107" s="232"/>
      <c r="Z107" s="232"/>
      <c r="AA107" s="232"/>
      <c r="AB107" s="232"/>
    </row>
    <row r="108" spans="1:28" ht="15.75" customHeight="1">
      <c r="A108" s="844"/>
      <c r="B108" s="232"/>
      <c r="C108" s="232"/>
      <c r="D108" s="232"/>
      <c r="E108" s="232"/>
      <c r="F108" s="232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2"/>
      <c r="X108" s="232"/>
      <c r="Y108" s="232"/>
      <c r="Z108" s="232"/>
      <c r="AA108" s="232"/>
      <c r="AB108" s="232"/>
    </row>
    <row r="109" spans="1:28" ht="15.75" customHeight="1">
      <c r="A109" s="844"/>
      <c r="B109" s="232"/>
      <c r="C109" s="232"/>
      <c r="D109" s="232"/>
      <c r="E109" s="232"/>
      <c r="F109" s="232"/>
      <c r="G109" s="232"/>
      <c r="H109" s="232"/>
      <c r="I109" s="232"/>
      <c r="J109" s="232"/>
      <c r="K109" s="232"/>
      <c r="L109" s="232"/>
      <c r="M109" s="232"/>
      <c r="N109" s="232"/>
      <c r="O109" s="232"/>
      <c r="P109" s="232"/>
      <c r="Q109" s="232"/>
      <c r="R109" s="232"/>
      <c r="S109" s="232"/>
      <c r="T109" s="232"/>
      <c r="U109" s="232"/>
      <c r="V109" s="232"/>
      <c r="W109" s="232"/>
      <c r="X109" s="232"/>
      <c r="Y109" s="232"/>
      <c r="Z109" s="232"/>
      <c r="AA109" s="232"/>
      <c r="AB109" s="232"/>
    </row>
    <row r="110" spans="1:28" ht="15.75" customHeight="1">
      <c r="A110" s="844"/>
      <c r="B110" s="232"/>
      <c r="C110" s="232"/>
      <c r="D110" s="232"/>
      <c r="E110" s="232"/>
      <c r="F110" s="232"/>
      <c r="G110" s="232"/>
      <c r="H110" s="232"/>
      <c r="I110" s="232"/>
      <c r="J110" s="232"/>
      <c r="K110" s="232"/>
      <c r="L110" s="232"/>
      <c r="M110" s="232"/>
      <c r="N110" s="232"/>
      <c r="O110" s="232"/>
      <c r="P110" s="232"/>
      <c r="Q110" s="232"/>
      <c r="R110" s="232"/>
      <c r="S110" s="232"/>
      <c r="T110" s="232"/>
      <c r="U110" s="232"/>
      <c r="V110" s="232"/>
      <c r="W110" s="232"/>
      <c r="X110" s="232"/>
      <c r="Y110" s="232"/>
      <c r="Z110" s="232"/>
      <c r="AA110" s="232"/>
      <c r="AB110" s="232"/>
    </row>
    <row r="111" spans="1:28" ht="15.75" customHeight="1">
      <c r="A111" s="844"/>
      <c r="B111" s="232"/>
      <c r="C111" s="232"/>
      <c r="D111" s="232"/>
      <c r="E111" s="232"/>
      <c r="F111" s="232"/>
      <c r="G111" s="232"/>
      <c r="H111" s="232"/>
      <c r="I111" s="232"/>
      <c r="J111" s="232"/>
      <c r="K111" s="232"/>
      <c r="L111" s="232"/>
      <c r="M111" s="232"/>
      <c r="N111" s="232"/>
      <c r="O111" s="232"/>
      <c r="P111" s="232"/>
      <c r="Q111" s="232"/>
      <c r="R111" s="232"/>
      <c r="S111" s="232"/>
      <c r="T111" s="232"/>
      <c r="U111" s="232"/>
      <c r="V111" s="232"/>
      <c r="W111" s="232"/>
      <c r="X111" s="232"/>
      <c r="Y111" s="232"/>
      <c r="Z111" s="232"/>
      <c r="AA111" s="232"/>
      <c r="AB111" s="232"/>
    </row>
    <row r="112" spans="1:28" ht="15.75" customHeight="1">
      <c r="A112" s="844"/>
      <c r="B112" s="232"/>
      <c r="C112" s="232"/>
      <c r="D112" s="232"/>
      <c r="E112" s="232"/>
      <c r="F112" s="232"/>
      <c r="G112" s="232"/>
      <c r="H112" s="232"/>
      <c r="I112" s="232"/>
      <c r="J112" s="232"/>
      <c r="K112" s="232"/>
      <c r="L112" s="232"/>
      <c r="M112" s="232"/>
      <c r="N112" s="232"/>
      <c r="O112" s="232"/>
      <c r="P112" s="232"/>
      <c r="Q112" s="232"/>
      <c r="R112" s="232"/>
      <c r="S112" s="232"/>
      <c r="T112" s="232"/>
      <c r="U112" s="232"/>
      <c r="V112" s="232"/>
      <c r="W112" s="232"/>
      <c r="X112" s="232"/>
      <c r="Y112" s="232"/>
      <c r="Z112" s="232"/>
      <c r="AA112" s="232"/>
      <c r="AB112" s="232"/>
    </row>
    <row r="113" spans="1:28" ht="15.75" customHeight="1">
      <c r="A113" s="844"/>
      <c r="B113" s="232"/>
      <c r="C113" s="232"/>
      <c r="D113" s="232"/>
      <c r="E113" s="232"/>
      <c r="F113" s="232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2"/>
      <c r="X113" s="232"/>
      <c r="Y113" s="232"/>
      <c r="Z113" s="232"/>
      <c r="AA113" s="232"/>
      <c r="AB113" s="232"/>
    </row>
    <row r="114" spans="1:28" ht="15.75" customHeight="1">
      <c r="A114" s="844"/>
      <c r="B114" s="232"/>
      <c r="C114" s="232"/>
      <c r="D114" s="232"/>
      <c r="E114" s="232"/>
      <c r="F114" s="232"/>
      <c r="G114" s="232"/>
      <c r="H114" s="232"/>
      <c r="I114" s="232"/>
      <c r="J114" s="232"/>
      <c r="K114" s="232"/>
      <c r="L114" s="232"/>
      <c r="M114" s="232"/>
      <c r="N114" s="232"/>
      <c r="O114" s="232"/>
      <c r="P114" s="232"/>
      <c r="Q114" s="232"/>
      <c r="R114" s="232"/>
      <c r="S114" s="232"/>
      <c r="T114" s="232"/>
      <c r="U114" s="232"/>
      <c r="V114" s="232"/>
      <c r="W114" s="232"/>
      <c r="X114" s="232"/>
      <c r="Y114" s="232"/>
      <c r="Z114" s="232"/>
      <c r="AA114" s="232"/>
      <c r="AB114" s="232"/>
    </row>
    <row r="115" spans="1:28" ht="15.75" customHeight="1">
      <c r="A115" s="844"/>
      <c r="B115" s="232"/>
      <c r="C115" s="232"/>
      <c r="D115" s="232"/>
      <c r="E115" s="232"/>
      <c r="F115" s="232"/>
      <c r="G115" s="232"/>
      <c r="H115" s="232"/>
      <c r="I115" s="232"/>
      <c r="J115" s="232"/>
      <c r="K115" s="232"/>
      <c r="L115" s="232"/>
      <c r="M115" s="232"/>
      <c r="N115" s="232"/>
      <c r="O115" s="232"/>
      <c r="P115" s="232"/>
      <c r="Q115" s="232"/>
      <c r="R115" s="232"/>
      <c r="S115" s="232"/>
      <c r="T115" s="232"/>
      <c r="U115" s="232"/>
      <c r="V115" s="232"/>
      <c r="W115" s="232"/>
      <c r="X115" s="232"/>
      <c r="Y115" s="232"/>
      <c r="Z115" s="232"/>
      <c r="AA115" s="232"/>
      <c r="AB115" s="232"/>
    </row>
    <row r="116" spans="1:28" ht="15.75" customHeight="1">
      <c r="A116" s="844"/>
      <c r="B116" s="232"/>
      <c r="C116" s="232"/>
      <c r="D116" s="232"/>
      <c r="E116" s="232"/>
      <c r="F116" s="232"/>
      <c r="G116" s="232"/>
      <c r="H116" s="232"/>
      <c r="I116" s="232"/>
      <c r="J116" s="232"/>
      <c r="K116" s="232"/>
      <c r="L116" s="232"/>
      <c r="M116" s="232"/>
      <c r="N116" s="232"/>
      <c r="O116" s="232"/>
      <c r="P116" s="232"/>
      <c r="Q116" s="232"/>
      <c r="R116" s="232"/>
      <c r="S116" s="232"/>
      <c r="T116" s="232"/>
      <c r="U116" s="232"/>
      <c r="V116" s="232"/>
      <c r="W116" s="232"/>
      <c r="X116" s="232"/>
      <c r="Y116" s="232"/>
      <c r="Z116" s="232"/>
      <c r="AA116" s="232"/>
      <c r="AB116" s="232"/>
    </row>
    <row r="117" spans="1:28" ht="15.75" customHeight="1">
      <c r="A117" s="844"/>
      <c r="B117" s="232"/>
      <c r="C117" s="232"/>
      <c r="D117" s="232"/>
      <c r="E117" s="232"/>
      <c r="F117" s="232"/>
      <c r="G117" s="232"/>
      <c r="H117" s="232"/>
      <c r="I117" s="232"/>
      <c r="J117" s="232"/>
      <c r="K117" s="232"/>
      <c r="L117" s="232"/>
      <c r="M117" s="232"/>
      <c r="N117" s="232"/>
      <c r="O117" s="232"/>
      <c r="P117" s="232"/>
      <c r="Q117" s="232"/>
      <c r="R117" s="232"/>
      <c r="S117" s="232"/>
      <c r="T117" s="232"/>
      <c r="U117" s="232"/>
      <c r="V117" s="232"/>
      <c r="W117" s="232"/>
      <c r="X117" s="232"/>
      <c r="Y117" s="232"/>
      <c r="Z117" s="232"/>
      <c r="AA117" s="232"/>
      <c r="AB117" s="232"/>
    </row>
    <row r="118" spans="1:28" ht="15.75" customHeight="1">
      <c r="A118" s="844"/>
      <c r="B118" s="232"/>
      <c r="C118" s="232"/>
      <c r="D118" s="232"/>
      <c r="E118" s="232"/>
      <c r="F118" s="232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2"/>
      <c r="X118" s="232"/>
      <c r="Y118" s="232"/>
      <c r="Z118" s="232"/>
      <c r="AA118" s="232"/>
      <c r="AB118" s="232"/>
    </row>
    <row r="119" spans="1:28" ht="15.75" customHeight="1">
      <c r="A119" s="844"/>
      <c r="B119" s="232"/>
      <c r="C119" s="232"/>
      <c r="D119" s="232"/>
      <c r="E119" s="232"/>
      <c r="F119" s="232"/>
      <c r="G119" s="232"/>
      <c r="H119" s="232"/>
      <c r="I119" s="232"/>
      <c r="J119" s="232"/>
      <c r="K119" s="232"/>
      <c r="L119" s="232"/>
      <c r="M119" s="232"/>
      <c r="N119" s="232"/>
      <c r="O119" s="232"/>
      <c r="P119" s="232"/>
      <c r="Q119" s="232"/>
      <c r="R119" s="232"/>
      <c r="S119" s="232"/>
      <c r="T119" s="232"/>
      <c r="U119" s="232"/>
      <c r="V119" s="232"/>
      <c r="W119" s="232"/>
      <c r="X119" s="232"/>
      <c r="Y119" s="232"/>
      <c r="Z119" s="232"/>
      <c r="AA119" s="232"/>
      <c r="AB119" s="232"/>
    </row>
    <row r="120" spans="1:28" ht="15.75" customHeight="1">
      <c r="A120" s="844"/>
      <c r="B120" s="232"/>
      <c r="C120" s="232"/>
      <c r="D120" s="232"/>
      <c r="E120" s="232"/>
      <c r="F120" s="232"/>
      <c r="G120" s="232"/>
      <c r="H120" s="232"/>
      <c r="I120" s="232"/>
      <c r="J120" s="232"/>
      <c r="K120" s="232"/>
      <c r="L120" s="232"/>
      <c r="M120" s="232"/>
      <c r="N120" s="232"/>
      <c r="O120" s="232"/>
      <c r="P120" s="232"/>
      <c r="Q120" s="232"/>
      <c r="R120" s="232"/>
      <c r="S120" s="232"/>
      <c r="T120" s="232"/>
      <c r="U120" s="232"/>
      <c r="V120" s="232"/>
      <c r="W120" s="232"/>
      <c r="X120" s="232"/>
      <c r="Y120" s="232"/>
      <c r="Z120" s="232"/>
      <c r="AA120" s="232"/>
      <c r="AB120" s="232"/>
    </row>
    <row r="121" spans="1:28" ht="15.75" customHeight="1">
      <c r="A121" s="844"/>
      <c r="B121" s="232"/>
      <c r="C121" s="232"/>
      <c r="D121" s="232"/>
      <c r="E121" s="232"/>
      <c r="F121" s="232"/>
      <c r="G121" s="232"/>
      <c r="H121" s="232"/>
      <c r="I121" s="232"/>
      <c r="J121" s="232"/>
      <c r="K121" s="232"/>
      <c r="L121" s="232"/>
      <c r="M121" s="232"/>
      <c r="N121" s="232"/>
      <c r="O121" s="232"/>
      <c r="P121" s="232"/>
      <c r="Q121" s="232"/>
      <c r="R121" s="232"/>
      <c r="S121" s="232"/>
      <c r="T121" s="232"/>
      <c r="U121" s="232"/>
      <c r="V121" s="232"/>
      <c r="W121" s="232"/>
      <c r="X121" s="232"/>
      <c r="Y121" s="232"/>
      <c r="Z121" s="232"/>
      <c r="AA121" s="232"/>
      <c r="AB121" s="232"/>
    </row>
    <row r="122" spans="1:28" ht="15.75" customHeight="1">
      <c r="A122" s="844"/>
      <c r="B122" s="232"/>
      <c r="C122" s="232"/>
      <c r="D122" s="232"/>
      <c r="E122" s="232"/>
      <c r="F122" s="232"/>
      <c r="G122" s="232"/>
      <c r="H122" s="232"/>
      <c r="I122" s="232"/>
      <c r="J122" s="232"/>
      <c r="K122" s="232"/>
      <c r="L122" s="232"/>
      <c r="M122" s="232"/>
      <c r="N122" s="232"/>
      <c r="O122" s="232"/>
      <c r="P122" s="232"/>
      <c r="Q122" s="232"/>
      <c r="R122" s="232"/>
      <c r="S122" s="232"/>
      <c r="T122" s="232"/>
      <c r="U122" s="232"/>
      <c r="V122" s="232"/>
      <c r="W122" s="232"/>
      <c r="X122" s="232"/>
      <c r="Y122" s="232"/>
      <c r="Z122" s="232"/>
      <c r="AA122" s="232"/>
      <c r="AB122" s="232"/>
    </row>
    <row r="123" spans="1:28" ht="15.75" customHeight="1">
      <c r="A123" s="844"/>
      <c r="B123" s="232"/>
      <c r="C123" s="232"/>
      <c r="D123" s="232"/>
      <c r="E123" s="232"/>
      <c r="F123" s="232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2"/>
      <c r="X123" s="232"/>
      <c r="Y123" s="232"/>
      <c r="Z123" s="232"/>
      <c r="AA123" s="232"/>
      <c r="AB123" s="232"/>
    </row>
    <row r="124" spans="1:28" ht="15.75" customHeight="1">
      <c r="A124" s="844"/>
      <c r="B124" s="232"/>
      <c r="C124" s="232"/>
      <c r="D124" s="232"/>
      <c r="E124" s="232"/>
      <c r="F124" s="232"/>
      <c r="G124" s="232"/>
      <c r="H124" s="232"/>
      <c r="I124" s="232"/>
      <c r="J124" s="232"/>
      <c r="K124" s="232"/>
      <c r="L124" s="232"/>
      <c r="M124" s="232"/>
      <c r="N124" s="232"/>
      <c r="O124" s="232"/>
      <c r="P124" s="232"/>
      <c r="Q124" s="232"/>
      <c r="R124" s="232"/>
      <c r="S124" s="232"/>
      <c r="T124" s="232"/>
      <c r="U124" s="232"/>
      <c r="V124" s="232"/>
      <c r="W124" s="232"/>
      <c r="X124" s="232"/>
      <c r="Y124" s="232"/>
      <c r="Z124" s="232"/>
      <c r="AA124" s="232"/>
      <c r="AB124" s="232"/>
    </row>
    <row r="125" spans="1:28" ht="15.75" customHeight="1">
      <c r="A125" s="844"/>
      <c r="B125" s="232"/>
      <c r="C125" s="232"/>
      <c r="D125" s="232"/>
      <c r="E125" s="232"/>
      <c r="F125" s="232"/>
      <c r="G125" s="232"/>
      <c r="H125" s="232"/>
      <c r="I125" s="232"/>
      <c r="J125" s="232"/>
      <c r="K125" s="232"/>
      <c r="L125" s="232"/>
      <c r="M125" s="232"/>
      <c r="N125" s="232"/>
      <c r="O125" s="232"/>
      <c r="P125" s="232"/>
      <c r="Q125" s="232"/>
      <c r="R125" s="232"/>
      <c r="S125" s="232"/>
      <c r="T125" s="232"/>
      <c r="U125" s="232"/>
      <c r="V125" s="232"/>
      <c r="W125" s="232"/>
      <c r="X125" s="232"/>
      <c r="Y125" s="232"/>
      <c r="Z125" s="232"/>
      <c r="AA125" s="232"/>
      <c r="AB125" s="232"/>
    </row>
    <row r="126" spans="1:28" ht="15.75" customHeight="1">
      <c r="A126" s="844"/>
      <c r="B126" s="232"/>
      <c r="C126" s="232"/>
      <c r="D126" s="232"/>
      <c r="E126" s="232"/>
      <c r="F126" s="232"/>
      <c r="G126" s="232"/>
      <c r="H126" s="232"/>
      <c r="I126" s="232"/>
      <c r="J126" s="232"/>
      <c r="K126" s="232"/>
      <c r="L126" s="232"/>
      <c r="M126" s="232"/>
      <c r="N126" s="232"/>
      <c r="O126" s="232"/>
      <c r="P126" s="232"/>
      <c r="Q126" s="232"/>
      <c r="R126" s="232"/>
      <c r="S126" s="232"/>
      <c r="T126" s="232"/>
      <c r="U126" s="232"/>
      <c r="V126" s="232"/>
      <c r="W126" s="232"/>
      <c r="X126" s="232"/>
      <c r="Y126" s="232"/>
      <c r="Z126" s="232"/>
      <c r="AA126" s="232"/>
      <c r="AB126" s="232"/>
    </row>
    <row r="127" spans="1:28" ht="15.75" customHeight="1">
      <c r="A127" s="844"/>
      <c r="B127" s="232"/>
      <c r="C127" s="232"/>
      <c r="D127" s="232"/>
      <c r="E127" s="232"/>
      <c r="F127" s="232"/>
      <c r="G127" s="232"/>
      <c r="H127" s="232"/>
      <c r="I127" s="232"/>
      <c r="J127" s="232"/>
      <c r="K127" s="232"/>
      <c r="L127" s="232"/>
      <c r="M127" s="232"/>
      <c r="N127" s="232"/>
      <c r="O127" s="232"/>
      <c r="P127" s="232"/>
      <c r="Q127" s="232"/>
      <c r="R127" s="232"/>
      <c r="S127" s="232"/>
      <c r="T127" s="232"/>
      <c r="U127" s="232"/>
      <c r="V127" s="232"/>
      <c r="W127" s="232"/>
      <c r="X127" s="232"/>
      <c r="Y127" s="232"/>
      <c r="Z127" s="232"/>
      <c r="AA127" s="232"/>
      <c r="AB127" s="232"/>
    </row>
    <row r="128" spans="1:28" ht="15.75" customHeight="1">
      <c r="A128" s="844"/>
      <c r="B128" s="232"/>
      <c r="C128" s="232"/>
      <c r="D128" s="232"/>
      <c r="E128" s="232"/>
      <c r="F128" s="232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2"/>
      <c r="X128" s="232"/>
      <c r="Y128" s="232"/>
      <c r="Z128" s="232"/>
      <c r="AA128" s="232"/>
      <c r="AB128" s="232"/>
    </row>
    <row r="129" spans="1:28" ht="15.75" customHeight="1">
      <c r="A129" s="844"/>
      <c r="B129" s="232"/>
      <c r="C129" s="232"/>
      <c r="D129" s="232"/>
      <c r="E129" s="232"/>
      <c r="F129" s="232"/>
      <c r="G129" s="232"/>
      <c r="H129" s="232"/>
      <c r="I129" s="232"/>
      <c r="J129" s="232"/>
      <c r="K129" s="232"/>
      <c r="L129" s="232"/>
      <c r="M129" s="232"/>
      <c r="N129" s="232"/>
      <c r="O129" s="232"/>
      <c r="P129" s="232"/>
      <c r="Q129" s="232"/>
      <c r="R129" s="232"/>
      <c r="S129" s="232"/>
      <c r="T129" s="232"/>
      <c r="U129" s="232"/>
      <c r="V129" s="232"/>
      <c r="W129" s="232"/>
      <c r="X129" s="232"/>
      <c r="Y129" s="232"/>
      <c r="Z129" s="232"/>
      <c r="AA129" s="232"/>
      <c r="AB129" s="232"/>
    </row>
    <row r="130" spans="1:28" ht="15.75" customHeight="1">
      <c r="A130" s="844"/>
      <c r="B130" s="232"/>
      <c r="C130" s="232"/>
      <c r="D130" s="232"/>
      <c r="E130" s="232"/>
      <c r="F130" s="232"/>
      <c r="G130" s="232"/>
      <c r="H130" s="232"/>
      <c r="I130" s="232"/>
      <c r="J130" s="232"/>
      <c r="K130" s="232"/>
      <c r="L130" s="232"/>
      <c r="M130" s="232"/>
      <c r="N130" s="232"/>
      <c r="O130" s="232"/>
      <c r="P130" s="232"/>
      <c r="Q130" s="232"/>
      <c r="R130" s="232"/>
      <c r="S130" s="232"/>
      <c r="T130" s="232"/>
      <c r="U130" s="232"/>
      <c r="V130" s="232"/>
      <c r="W130" s="232"/>
      <c r="X130" s="232"/>
      <c r="Y130" s="232"/>
      <c r="Z130" s="232"/>
      <c r="AA130" s="232"/>
      <c r="AB130" s="232"/>
    </row>
    <row r="131" spans="1:28" ht="15.75" customHeight="1">
      <c r="A131" s="844"/>
      <c r="B131" s="232"/>
      <c r="C131" s="232"/>
      <c r="D131" s="232"/>
      <c r="E131" s="232"/>
      <c r="F131" s="232"/>
      <c r="G131" s="232"/>
      <c r="H131" s="232"/>
      <c r="I131" s="232"/>
      <c r="J131" s="232"/>
      <c r="K131" s="232"/>
      <c r="L131" s="232"/>
      <c r="M131" s="232"/>
      <c r="N131" s="232"/>
      <c r="O131" s="232"/>
      <c r="P131" s="232"/>
      <c r="Q131" s="232"/>
      <c r="R131" s="232"/>
      <c r="S131" s="232"/>
      <c r="T131" s="232"/>
      <c r="U131" s="232"/>
      <c r="V131" s="232"/>
      <c r="W131" s="232"/>
      <c r="X131" s="232"/>
      <c r="Y131" s="232"/>
      <c r="Z131" s="232"/>
      <c r="AA131" s="232"/>
      <c r="AB131" s="232"/>
    </row>
    <row r="132" spans="1:28" ht="15.75" customHeight="1">
      <c r="A132" s="844"/>
      <c r="B132" s="232"/>
      <c r="C132" s="232"/>
      <c r="D132" s="232"/>
      <c r="E132" s="232"/>
      <c r="F132" s="232"/>
      <c r="G132" s="232"/>
      <c r="H132" s="232"/>
      <c r="I132" s="232"/>
      <c r="J132" s="232"/>
      <c r="K132" s="232"/>
      <c r="L132" s="232"/>
      <c r="M132" s="232"/>
      <c r="N132" s="232"/>
      <c r="O132" s="232"/>
      <c r="P132" s="232"/>
      <c r="Q132" s="232"/>
      <c r="R132" s="232"/>
      <c r="S132" s="232"/>
      <c r="T132" s="232"/>
      <c r="U132" s="232"/>
      <c r="V132" s="232"/>
      <c r="W132" s="232"/>
      <c r="X132" s="232"/>
      <c r="Y132" s="232"/>
      <c r="Z132" s="232"/>
      <c r="AA132" s="232"/>
      <c r="AB132" s="232"/>
    </row>
    <row r="133" spans="1:28" ht="15.75" customHeight="1">
      <c r="A133" s="844"/>
      <c r="B133" s="232"/>
      <c r="C133" s="232"/>
      <c r="D133" s="232"/>
      <c r="E133" s="232"/>
      <c r="F133" s="232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2"/>
      <c r="X133" s="232"/>
      <c r="Y133" s="232"/>
      <c r="Z133" s="232"/>
      <c r="AA133" s="232"/>
      <c r="AB133" s="232"/>
    </row>
    <row r="134" spans="1:28" ht="15.75" customHeight="1">
      <c r="A134" s="844"/>
      <c r="B134" s="232"/>
      <c r="C134" s="232"/>
      <c r="D134" s="232"/>
      <c r="E134" s="232"/>
      <c r="F134" s="232"/>
      <c r="G134" s="232"/>
      <c r="H134" s="232"/>
      <c r="I134" s="232"/>
      <c r="J134" s="232"/>
      <c r="K134" s="232"/>
      <c r="L134" s="232"/>
      <c r="M134" s="232"/>
      <c r="N134" s="232"/>
      <c r="O134" s="232"/>
      <c r="P134" s="232"/>
      <c r="Q134" s="232"/>
      <c r="R134" s="232"/>
      <c r="S134" s="232"/>
      <c r="T134" s="232"/>
      <c r="U134" s="232"/>
      <c r="V134" s="232"/>
      <c r="W134" s="232"/>
      <c r="X134" s="232"/>
      <c r="Y134" s="232"/>
      <c r="Z134" s="232"/>
      <c r="AA134" s="232"/>
      <c r="AB134" s="232"/>
    </row>
    <row r="135" spans="1:28" ht="15.75" customHeight="1">
      <c r="A135" s="844"/>
      <c r="B135" s="232"/>
      <c r="C135" s="232"/>
      <c r="D135" s="232"/>
      <c r="E135" s="232"/>
      <c r="F135" s="232"/>
      <c r="G135" s="232"/>
      <c r="H135" s="232"/>
      <c r="I135" s="232"/>
      <c r="J135" s="232"/>
      <c r="K135" s="232"/>
      <c r="L135" s="232"/>
      <c r="M135" s="232"/>
      <c r="N135" s="232"/>
      <c r="O135" s="232"/>
      <c r="P135" s="232"/>
      <c r="Q135" s="232"/>
      <c r="R135" s="232"/>
      <c r="S135" s="232"/>
      <c r="T135" s="232"/>
      <c r="U135" s="232"/>
      <c r="V135" s="232"/>
      <c r="W135" s="232"/>
      <c r="X135" s="232"/>
      <c r="Y135" s="232"/>
      <c r="Z135" s="232"/>
      <c r="AA135" s="232"/>
      <c r="AB135" s="232"/>
    </row>
    <row r="136" spans="1:28" ht="15.75" customHeight="1">
      <c r="A136" s="844"/>
      <c r="B136" s="232"/>
      <c r="C136" s="232"/>
      <c r="D136" s="232"/>
      <c r="E136" s="232"/>
      <c r="F136" s="232"/>
      <c r="G136" s="232"/>
      <c r="H136" s="232"/>
      <c r="I136" s="232"/>
      <c r="J136" s="232"/>
      <c r="K136" s="232"/>
      <c r="L136" s="232"/>
      <c r="M136" s="232"/>
      <c r="N136" s="232"/>
      <c r="O136" s="232"/>
      <c r="P136" s="232"/>
      <c r="Q136" s="232"/>
      <c r="R136" s="232"/>
      <c r="S136" s="232"/>
      <c r="T136" s="232"/>
      <c r="U136" s="232"/>
      <c r="V136" s="232"/>
      <c r="W136" s="232"/>
      <c r="X136" s="232"/>
      <c r="Y136" s="232"/>
      <c r="Z136" s="232"/>
      <c r="AA136" s="232"/>
      <c r="AB136" s="232"/>
    </row>
    <row r="137" spans="1:28" ht="15.75" customHeight="1">
      <c r="A137" s="844"/>
      <c r="B137" s="232"/>
      <c r="C137" s="232"/>
      <c r="D137" s="232"/>
      <c r="E137" s="232"/>
      <c r="F137" s="232"/>
      <c r="G137" s="232"/>
      <c r="H137" s="232"/>
      <c r="I137" s="232"/>
      <c r="J137" s="232"/>
      <c r="K137" s="232"/>
      <c r="L137" s="232"/>
      <c r="M137" s="232"/>
      <c r="N137" s="232"/>
      <c r="O137" s="232"/>
      <c r="P137" s="232"/>
      <c r="Q137" s="232"/>
      <c r="R137" s="232"/>
      <c r="S137" s="232"/>
      <c r="T137" s="232"/>
      <c r="U137" s="232"/>
      <c r="V137" s="232"/>
      <c r="W137" s="232"/>
      <c r="X137" s="232"/>
      <c r="Y137" s="232"/>
      <c r="Z137" s="232"/>
      <c r="AA137" s="232"/>
      <c r="AB137" s="232"/>
    </row>
    <row r="138" spans="1:28" ht="15.75" customHeight="1">
      <c r="A138" s="844"/>
      <c r="B138" s="232"/>
      <c r="C138" s="232"/>
      <c r="D138" s="232"/>
      <c r="E138" s="232"/>
      <c r="F138" s="232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2"/>
      <c r="X138" s="232"/>
      <c r="Y138" s="232"/>
      <c r="Z138" s="232"/>
      <c r="AA138" s="232"/>
      <c r="AB138" s="232"/>
    </row>
    <row r="139" spans="1:28" ht="15.75" customHeight="1">
      <c r="A139" s="844"/>
      <c r="B139" s="232"/>
      <c r="C139" s="232"/>
      <c r="D139" s="232"/>
      <c r="E139" s="232"/>
      <c r="F139" s="232"/>
      <c r="G139" s="232"/>
      <c r="H139" s="232"/>
      <c r="I139" s="232"/>
      <c r="J139" s="232"/>
      <c r="K139" s="232"/>
      <c r="L139" s="232"/>
      <c r="M139" s="232"/>
      <c r="N139" s="232"/>
      <c r="O139" s="232"/>
      <c r="P139" s="232"/>
      <c r="Q139" s="232"/>
      <c r="R139" s="232"/>
      <c r="S139" s="232"/>
      <c r="T139" s="232"/>
      <c r="U139" s="232"/>
      <c r="V139" s="232"/>
      <c r="W139" s="232"/>
      <c r="X139" s="232"/>
      <c r="Y139" s="232"/>
      <c r="Z139" s="232"/>
      <c r="AA139" s="232"/>
      <c r="AB139" s="232"/>
    </row>
    <row r="140" spans="1:28" ht="15.75" customHeight="1">
      <c r="A140" s="844"/>
      <c r="B140" s="232"/>
      <c r="C140" s="232"/>
      <c r="D140" s="232"/>
      <c r="E140" s="232"/>
      <c r="F140" s="232"/>
      <c r="G140" s="232"/>
      <c r="H140" s="232"/>
      <c r="I140" s="232"/>
      <c r="J140" s="232"/>
      <c r="K140" s="232"/>
      <c r="L140" s="232"/>
      <c r="M140" s="232"/>
      <c r="N140" s="232"/>
      <c r="O140" s="232"/>
      <c r="P140" s="232"/>
      <c r="Q140" s="232"/>
      <c r="R140" s="232"/>
      <c r="S140" s="232"/>
      <c r="T140" s="232"/>
      <c r="U140" s="232"/>
      <c r="V140" s="232"/>
      <c r="W140" s="232"/>
      <c r="X140" s="232"/>
      <c r="Y140" s="232"/>
      <c r="Z140" s="232"/>
      <c r="AA140" s="232"/>
      <c r="AB140" s="232"/>
    </row>
    <row r="141" spans="1:28" ht="15.75" customHeight="1">
      <c r="A141" s="844"/>
      <c r="B141" s="232"/>
      <c r="C141" s="232"/>
      <c r="D141" s="232"/>
      <c r="E141" s="232"/>
      <c r="F141" s="232"/>
      <c r="G141" s="232"/>
      <c r="H141" s="232"/>
      <c r="I141" s="232"/>
      <c r="J141" s="232"/>
      <c r="K141" s="232"/>
      <c r="L141" s="232"/>
      <c r="M141" s="232"/>
      <c r="N141" s="232"/>
      <c r="O141" s="232"/>
      <c r="P141" s="232"/>
      <c r="Q141" s="232"/>
      <c r="R141" s="232"/>
      <c r="S141" s="232"/>
      <c r="T141" s="232"/>
      <c r="U141" s="232"/>
      <c r="V141" s="232"/>
      <c r="W141" s="232"/>
      <c r="X141" s="232"/>
      <c r="Y141" s="232"/>
      <c r="Z141" s="232"/>
      <c r="AA141" s="232"/>
      <c r="AB141" s="232"/>
    </row>
    <row r="142" spans="1:28" ht="15.75" customHeight="1">
      <c r="A142" s="844"/>
      <c r="B142" s="232"/>
      <c r="C142" s="232"/>
      <c r="D142" s="232"/>
      <c r="E142" s="232"/>
      <c r="F142" s="232"/>
      <c r="G142" s="232"/>
      <c r="H142" s="232"/>
      <c r="I142" s="232"/>
      <c r="J142" s="232"/>
      <c r="K142" s="232"/>
      <c r="L142" s="232"/>
      <c r="M142" s="232"/>
      <c r="N142" s="232"/>
      <c r="O142" s="232"/>
      <c r="P142" s="232"/>
      <c r="Q142" s="232"/>
      <c r="R142" s="232"/>
      <c r="S142" s="232"/>
      <c r="T142" s="232"/>
      <c r="U142" s="232"/>
      <c r="V142" s="232"/>
      <c r="W142" s="232"/>
      <c r="X142" s="232"/>
      <c r="Y142" s="232"/>
      <c r="Z142" s="232"/>
      <c r="AA142" s="232"/>
      <c r="AB142" s="232"/>
    </row>
    <row r="143" spans="1:28" ht="15.75" customHeight="1">
      <c r="A143" s="844"/>
      <c r="B143" s="232"/>
      <c r="C143" s="232"/>
      <c r="D143" s="232"/>
      <c r="E143" s="232"/>
      <c r="F143" s="232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2"/>
      <c r="X143" s="232"/>
      <c r="Y143" s="232"/>
      <c r="Z143" s="232"/>
      <c r="AA143" s="232"/>
      <c r="AB143" s="232"/>
    </row>
    <row r="144" spans="1:28" ht="15.75" customHeight="1">
      <c r="A144" s="844"/>
      <c r="B144" s="232"/>
      <c r="C144" s="232"/>
      <c r="D144" s="232"/>
      <c r="E144" s="232"/>
      <c r="F144" s="232"/>
      <c r="G144" s="232"/>
      <c r="H144" s="232"/>
      <c r="I144" s="232"/>
      <c r="J144" s="232"/>
      <c r="K144" s="232"/>
      <c r="L144" s="232"/>
      <c r="M144" s="232"/>
      <c r="N144" s="232"/>
      <c r="O144" s="232"/>
      <c r="P144" s="232"/>
      <c r="Q144" s="232"/>
      <c r="R144" s="232"/>
      <c r="S144" s="232"/>
      <c r="T144" s="232"/>
      <c r="U144" s="232"/>
      <c r="V144" s="232"/>
      <c r="W144" s="232"/>
      <c r="X144" s="232"/>
      <c r="Y144" s="232"/>
      <c r="Z144" s="232"/>
      <c r="AA144" s="232"/>
      <c r="AB144" s="232"/>
    </row>
    <row r="145" spans="1:28" ht="15.75" customHeight="1">
      <c r="A145" s="844"/>
      <c r="B145" s="232"/>
      <c r="C145" s="232"/>
      <c r="D145" s="232"/>
      <c r="E145" s="232"/>
      <c r="F145" s="232"/>
      <c r="G145" s="232"/>
      <c r="H145" s="232"/>
      <c r="I145" s="232"/>
      <c r="J145" s="232"/>
      <c r="K145" s="232"/>
      <c r="L145" s="232"/>
      <c r="M145" s="232"/>
      <c r="N145" s="232"/>
      <c r="O145" s="232"/>
      <c r="P145" s="232"/>
      <c r="Q145" s="232"/>
      <c r="R145" s="232"/>
      <c r="S145" s="232"/>
      <c r="T145" s="232"/>
      <c r="U145" s="232"/>
      <c r="V145" s="232"/>
      <c r="W145" s="232"/>
      <c r="X145" s="232"/>
      <c r="Y145" s="232"/>
      <c r="Z145" s="232"/>
      <c r="AA145" s="232"/>
      <c r="AB145" s="232"/>
    </row>
    <row r="146" spans="1:28" ht="15.75" customHeight="1">
      <c r="A146" s="844"/>
      <c r="B146" s="232"/>
      <c r="C146" s="232"/>
      <c r="D146" s="232"/>
      <c r="E146" s="232"/>
      <c r="F146" s="232"/>
      <c r="G146" s="232"/>
      <c r="H146" s="232"/>
      <c r="I146" s="232"/>
      <c r="J146" s="232"/>
      <c r="K146" s="232"/>
      <c r="L146" s="232"/>
      <c r="M146" s="232"/>
      <c r="N146" s="232"/>
      <c r="O146" s="232"/>
      <c r="P146" s="232"/>
      <c r="Q146" s="232"/>
      <c r="R146" s="232"/>
      <c r="S146" s="232"/>
      <c r="T146" s="232"/>
      <c r="U146" s="232"/>
      <c r="V146" s="232"/>
      <c r="W146" s="232"/>
      <c r="X146" s="232"/>
      <c r="Y146" s="232"/>
      <c r="Z146" s="232"/>
      <c r="AA146" s="232"/>
      <c r="AB146" s="232"/>
    </row>
    <row r="147" spans="1:28" ht="15.75" customHeight="1">
      <c r="A147" s="844"/>
      <c r="B147" s="232"/>
      <c r="C147" s="232"/>
      <c r="D147" s="232"/>
      <c r="E147" s="232"/>
      <c r="F147" s="232"/>
      <c r="G147" s="232"/>
      <c r="H147" s="232"/>
      <c r="I147" s="232"/>
      <c r="J147" s="232"/>
      <c r="K147" s="232"/>
      <c r="L147" s="232"/>
      <c r="M147" s="232"/>
      <c r="N147" s="232"/>
      <c r="O147" s="232"/>
      <c r="P147" s="232"/>
      <c r="Q147" s="232"/>
      <c r="R147" s="232"/>
      <c r="S147" s="232"/>
      <c r="T147" s="232"/>
      <c r="U147" s="232"/>
      <c r="V147" s="232"/>
      <c r="W147" s="232"/>
      <c r="X147" s="232"/>
      <c r="Y147" s="232"/>
      <c r="Z147" s="232"/>
      <c r="AA147" s="232"/>
      <c r="AB147" s="232"/>
    </row>
    <row r="148" spans="1:28" ht="15.75" customHeight="1">
      <c r="A148" s="844"/>
      <c r="B148" s="232"/>
      <c r="C148" s="232"/>
      <c r="D148" s="232"/>
      <c r="E148" s="232"/>
      <c r="F148" s="232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2"/>
      <c r="X148" s="232"/>
      <c r="Y148" s="232"/>
      <c r="Z148" s="232"/>
      <c r="AA148" s="232"/>
      <c r="AB148" s="232"/>
    </row>
    <row r="149" spans="1:28" ht="15.75" customHeight="1">
      <c r="A149" s="844"/>
      <c r="B149" s="232"/>
      <c r="C149" s="232"/>
      <c r="D149" s="232"/>
      <c r="E149" s="232"/>
      <c r="F149" s="232"/>
      <c r="G149" s="232"/>
      <c r="H149" s="232"/>
      <c r="I149" s="232"/>
      <c r="J149" s="232"/>
      <c r="K149" s="232"/>
      <c r="L149" s="232"/>
      <c r="M149" s="232"/>
      <c r="N149" s="232"/>
      <c r="O149" s="232"/>
      <c r="P149" s="232"/>
      <c r="Q149" s="232"/>
      <c r="R149" s="232"/>
      <c r="S149" s="232"/>
      <c r="T149" s="232"/>
      <c r="U149" s="232"/>
      <c r="V149" s="232"/>
      <c r="W149" s="232"/>
      <c r="X149" s="232"/>
      <c r="Y149" s="232"/>
      <c r="Z149" s="232"/>
      <c r="AA149" s="232"/>
      <c r="AB149" s="232"/>
    </row>
    <row r="150" spans="1:28" ht="15.75" customHeight="1">
      <c r="A150" s="844"/>
      <c r="B150" s="232"/>
      <c r="C150" s="232"/>
      <c r="D150" s="232"/>
      <c r="E150" s="232"/>
      <c r="F150" s="232"/>
      <c r="G150" s="232"/>
      <c r="H150" s="232"/>
      <c r="I150" s="232"/>
      <c r="J150" s="232"/>
      <c r="K150" s="232"/>
      <c r="L150" s="232"/>
      <c r="M150" s="232"/>
      <c r="N150" s="232"/>
      <c r="O150" s="232"/>
      <c r="P150" s="232"/>
      <c r="Q150" s="232"/>
      <c r="R150" s="232"/>
      <c r="S150" s="232"/>
      <c r="T150" s="232"/>
      <c r="U150" s="232"/>
      <c r="V150" s="232"/>
      <c r="W150" s="232"/>
      <c r="X150" s="232"/>
      <c r="Y150" s="232"/>
      <c r="Z150" s="232"/>
      <c r="AA150" s="232"/>
      <c r="AB150" s="232"/>
    </row>
    <row r="151" spans="1:28" ht="15.75" customHeight="1">
      <c r="A151" s="844"/>
      <c r="B151" s="232"/>
      <c r="C151" s="232"/>
      <c r="D151" s="232"/>
      <c r="E151" s="232"/>
      <c r="F151" s="232"/>
      <c r="G151" s="232"/>
      <c r="H151" s="232"/>
      <c r="I151" s="232"/>
      <c r="J151" s="232"/>
      <c r="K151" s="232"/>
      <c r="L151" s="232"/>
      <c r="M151" s="232"/>
      <c r="N151" s="232"/>
      <c r="O151" s="232"/>
      <c r="P151" s="232"/>
      <c r="Q151" s="232"/>
      <c r="R151" s="232"/>
      <c r="S151" s="232"/>
      <c r="T151" s="232"/>
      <c r="U151" s="232"/>
      <c r="V151" s="232"/>
      <c r="W151" s="232"/>
      <c r="X151" s="232"/>
      <c r="Y151" s="232"/>
      <c r="Z151" s="232"/>
      <c r="AA151" s="232"/>
      <c r="AB151" s="232"/>
    </row>
    <row r="152" spans="1:28" ht="15.75" customHeight="1">
      <c r="A152" s="844"/>
      <c r="B152" s="232"/>
      <c r="C152" s="232"/>
      <c r="D152" s="232"/>
      <c r="E152" s="232"/>
      <c r="F152" s="232"/>
      <c r="G152" s="232"/>
      <c r="H152" s="232"/>
      <c r="I152" s="232"/>
      <c r="J152" s="232"/>
      <c r="K152" s="232"/>
      <c r="L152" s="232"/>
      <c r="M152" s="232"/>
      <c r="N152" s="232"/>
      <c r="O152" s="232"/>
      <c r="P152" s="232"/>
      <c r="Q152" s="232"/>
      <c r="R152" s="232"/>
      <c r="S152" s="232"/>
      <c r="T152" s="232"/>
      <c r="U152" s="232"/>
      <c r="V152" s="232"/>
      <c r="W152" s="232"/>
      <c r="X152" s="232"/>
      <c r="Y152" s="232"/>
      <c r="Z152" s="232"/>
      <c r="AA152" s="232"/>
      <c r="AB152" s="232"/>
    </row>
    <row r="153" spans="1:28" ht="15.75" customHeight="1">
      <c r="A153" s="844"/>
      <c r="B153" s="232"/>
      <c r="C153" s="232"/>
      <c r="D153" s="232"/>
      <c r="E153" s="232"/>
      <c r="F153" s="232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2"/>
      <c r="X153" s="232"/>
      <c r="Y153" s="232"/>
      <c r="Z153" s="232"/>
      <c r="AA153" s="232"/>
      <c r="AB153" s="232"/>
    </row>
    <row r="154" spans="1:28" ht="15.75" customHeight="1">
      <c r="A154" s="844"/>
      <c r="B154" s="232"/>
      <c r="C154" s="232"/>
      <c r="D154" s="232"/>
      <c r="E154" s="232"/>
      <c r="F154" s="232"/>
      <c r="G154" s="232"/>
      <c r="H154" s="232"/>
      <c r="I154" s="232"/>
      <c r="J154" s="232"/>
      <c r="K154" s="232"/>
      <c r="L154" s="232"/>
      <c r="M154" s="232"/>
      <c r="N154" s="232"/>
      <c r="O154" s="232"/>
      <c r="P154" s="232"/>
      <c r="Q154" s="232"/>
      <c r="R154" s="232"/>
      <c r="S154" s="232"/>
      <c r="T154" s="232"/>
      <c r="U154" s="232"/>
      <c r="V154" s="232"/>
      <c r="W154" s="232"/>
      <c r="X154" s="232"/>
      <c r="Y154" s="232"/>
      <c r="Z154" s="232"/>
      <c r="AA154" s="232"/>
      <c r="AB154" s="232"/>
    </row>
    <row r="155" spans="1:28" ht="15.75" customHeight="1">
      <c r="A155" s="844"/>
      <c r="B155" s="232"/>
      <c r="C155" s="232"/>
      <c r="D155" s="232"/>
      <c r="E155" s="232"/>
      <c r="F155" s="232"/>
      <c r="G155" s="232"/>
      <c r="H155" s="232"/>
      <c r="I155" s="232"/>
      <c r="J155" s="232"/>
      <c r="K155" s="232"/>
      <c r="L155" s="232"/>
      <c r="M155" s="232"/>
      <c r="N155" s="232"/>
      <c r="O155" s="232"/>
      <c r="P155" s="232"/>
      <c r="Q155" s="232"/>
      <c r="R155" s="232"/>
      <c r="S155" s="232"/>
      <c r="T155" s="232"/>
      <c r="U155" s="232"/>
      <c r="V155" s="232"/>
      <c r="W155" s="232"/>
      <c r="X155" s="232"/>
      <c r="Y155" s="232"/>
      <c r="Z155" s="232"/>
      <c r="AA155" s="232"/>
      <c r="AB155" s="232"/>
    </row>
    <row r="156" spans="1:28" ht="15.75" customHeight="1">
      <c r="A156" s="844"/>
      <c r="B156" s="232"/>
      <c r="C156" s="232"/>
      <c r="D156" s="232"/>
      <c r="E156" s="232"/>
      <c r="F156" s="232"/>
      <c r="G156" s="232"/>
      <c r="H156" s="232"/>
      <c r="I156" s="232"/>
      <c r="J156" s="232"/>
      <c r="K156" s="232"/>
      <c r="L156" s="232"/>
      <c r="M156" s="232"/>
      <c r="N156" s="232"/>
      <c r="O156" s="232"/>
      <c r="P156" s="232"/>
      <c r="Q156" s="232"/>
      <c r="R156" s="232"/>
      <c r="S156" s="232"/>
      <c r="T156" s="232"/>
      <c r="U156" s="232"/>
      <c r="V156" s="232"/>
      <c r="W156" s="232"/>
      <c r="X156" s="232"/>
      <c r="Y156" s="232"/>
      <c r="Z156" s="232"/>
      <c r="AA156" s="232"/>
      <c r="AB156" s="232"/>
    </row>
    <row r="157" spans="1:28" ht="15.75" customHeight="1">
      <c r="A157" s="844"/>
      <c r="B157" s="232"/>
      <c r="C157" s="232"/>
      <c r="D157" s="232"/>
      <c r="E157" s="232"/>
      <c r="F157" s="232"/>
      <c r="G157" s="232"/>
      <c r="H157" s="232"/>
      <c r="I157" s="232"/>
      <c r="J157" s="232"/>
      <c r="K157" s="232"/>
      <c r="L157" s="232"/>
      <c r="M157" s="232"/>
      <c r="N157" s="232"/>
      <c r="O157" s="232"/>
      <c r="P157" s="232"/>
      <c r="Q157" s="232"/>
      <c r="R157" s="232"/>
      <c r="S157" s="232"/>
      <c r="T157" s="232"/>
      <c r="U157" s="232"/>
      <c r="V157" s="232"/>
      <c r="W157" s="232"/>
      <c r="X157" s="232"/>
      <c r="Y157" s="232"/>
      <c r="Z157" s="232"/>
      <c r="AA157" s="232"/>
      <c r="AB157" s="232"/>
    </row>
    <row r="158" spans="1:28" ht="15.75" customHeight="1">
      <c r="A158" s="844"/>
      <c r="B158" s="232"/>
      <c r="C158" s="232"/>
      <c r="D158" s="232"/>
      <c r="E158" s="232"/>
      <c r="F158" s="232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2"/>
      <c r="X158" s="232"/>
      <c r="Y158" s="232"/>
      <c r="Z158" s="232"/>
      <c r="AA158" s="232"/>
      <c r="AB158" s="232"/>
    </row>
    <row r="159" spans="1:28" ht="15.75" customHeight="1">
      <c r="A159" s="844"/>
      <c r="B159" s="232"/>
      <c r="C159" s="232"/>
      <c r="D159" s="232"/>
      <c r="E159" s="232"/>
      <c r="F159" s="232"/>
      <c r="G159" s="232"/>
      <c r="H159" s="232"/>
      <c r="I159" s="232"/>
      <c r="J159" s="232"/>
      <c r="K159" s="232"/>
      <c r="L159" s="232"/>
      <c r="M159" s="232"/>
      <c r="N159" s="232"/>
      <c r="O159" s="232"/>
      <c r="P159" s="232"/>
      <c r="Q159" s="232"/>
      <c r="R159" s="232"/>
      <c r="S159" s="232"/>
      <c r="T159" s="232"/>
      <c r="U159" s="232"/>
      <c r="V159" s="232"/>
      <c r="W159" s="232"/>
      <c r="X159" s="232"/>
      <c r="Y159" s="232"/>
      <c r="Z159" s="232"/>
      <c r="AA159" s="232"/>
      <c r="AB159" s="232"/>
    </row>
    <row r="160" spans="1:28" ht="15.75" customHeight="1">
      <c r="A160" s="844"/>
      <c r="B160" s="232"/>
      <c r="C160" s="232"/>
      <c r="D160" s="232"/>
      <c r="E160" s="232"/>
      <c r="F160" s="232"/>
      <c r="G160" s="232"/>
      <c r="H160" s="232"/>
      <c r="I160" s="232"/>
      <c r="J160" s="232"/>
      <c r="K160" s="232"/>
      <c r="L160" s="232"/>
      <c r="M160" s="232"/>
      <c r="N160" s="232"/>
      <c r="O160" s="232"/>
      <c r="P160" s="232"/>
      <c r="Q160" s="232"/>
      <c r="R160" s="232"/>
      <c r="S160" s="232"/>
      <c r="T160" s="232"/>
      <c r="U160" s="232"/>
      <c r="V160" s="232"/>
      <c r="W160" s="232"/>
      <c r="X160" s="232"/>
      <c r="Y160" s="232"/>
      <c r="Z160" s="232"/>
      <c r="AA160" s="232"/>
      <c r="AB160" s="232"/>
    </row>
    <row r="161" spans="1:28" ht="15.75" customHeight="1">
      <c r="A161" s="844"/>
      <c r="B161" s="232"/>
      <c r="C161" s="232"/>
      <c r="D161" s="232"/>
      <c r="E161" s="232"/>
      <c r="F161" s="232"/>
      <c r="G161" s="232"/>
      <c r="H161" s="232"/>
      <c r="I161" s="232"/>
      <c r="J161" s="232"/>
      <c r="K161" s="232"/>
      <c r="L161" s="232"/>
      <c r="M161" s="232"/>
      <c r="N161" s="232"/>
      <c r="O161" s="232"/>
      <c r="P161" s="232"/>
      <c r="Q161" s="232"/>
      <c r="R161" s="232"/>
      <c r="S161" s="232"/>
      <c r="T161" s="232"/>
      <c r="U161" s="232"/>
      <c r="V161" s="232"/>
      <c r="W161" s="232"/>
      <c r="X161" s="232"/>
      <c r="Y161" s="232"/>
      <c r="Z161" s="232"/>
      <c r="AA161" s="232"/>
      <c r="AB161" s="232"/>
    </row>
    <row r="162" spans="1:28" ht="15.75" customHeight="1">
      <c r="A162" s="844"/>
      <c r="B162" s="232"/>
      <c r="C162" s="232"/>
      <c r="D162" s="232"/>
      <c r="E162" s="232"/>
      <c r="F162" s="232"/>
      <c r="G162" s="232"/>
      <c r="H162" s="232"/>
      <c r="I162" s="232"/>
      <c r="J162" s="232"/>
      <c r="K162" s="232"/>
      <c r="L162" s="232"/>
      <c r="M162" s="232"/>
      <c r="N162" s="232"/>
      <c r="O162" s="232"/>
      <c r="P162" s="232"/>
      <c r="Q162" s="232"/>
      <c r="R162" s="232"/>
      <c r="S162" s="232"/>
      <c r="T162" s="232"/>
      <c r="U162" s="232"/>
      <c r="V162" s="232"/>
      <c r="W162" s="232"/>
      <c r="X162" s="232"/>
      <c r="Y162" s="232"/>
      <c r="Z162" s="232"/>
      <c r="AA162" s="232"/>
      <c r="AB162" s="232"/>
    </row>
    <row r="163" spans="1:28" ht="15.75" customHeight="1">
      <c r="A163" s="844"/>
      <c r="B163" s="232"/>
      <c r="C163" s="232"/>
      <c r="D163" s="232"/>
      <c r="E163" s="232"/>
      <c r="F163" s="232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2"/>
      <c r="X163" s="232"/>
      <c r="Y163" s="232"/>
      <c r="Z163" s="232"/>
      <c r="AA163" s="232"/>
      <c r="AB163" s="232"/>
    </row>
    <row r="164" spans="1:28" ht="15.75" customHeight="1">
      <c r="A164" s="844"/>
      <c r="B164" s="232"/>
      <c r="C164" s="232"/>
      <c r="D164" s="232"/>
      <c r="E164" s="232"/>
      <c r="F164" s="232"/>
      <c r="G164" s="232"/>
      <c r="H164" s="232"/>
      <c r="I164" s="232"/>
      <c r="J164" s="232"/>
      <c r="K164" s="232"/>
      <c r="L164" s="232"/>
      <c r="M164" s="232"/>
      <c r="N164" s="232"/>
      <c r="O164" s="232"/>
      <c r="P164" s="232"/>
      <c r="Q164" s="232"/>
      <c r="R164" s="232"/>
      <c r="S164" s="232"/>
      <c r="T164" s="232"/>
      <c r="U164" s="232"/>
      <c r="V164" s="232"/>
      <c r="W164" s="232"/>
      <c r="X164" s="232"/>
      <c r="Y164" s="232"/>
      <c r="Z164" s="232"/>
      <c r="AA164" s="232"/>
      <c r="AB164" s="232"/>
    </row>
    <row r="165" spans="1:28" ht="15.75" customHeight="1">
      <c r="A165" s="844"/>
      <c r="B165" s="232"/>
      <c r="C165" s="232"/>
      <c r="D165" s="232"/>
      <c r="E165" s="232"/>
      <c r="F165" s="232"/>
      <c r="G165" s="232"/>
      <c r="H165" s="232"/>
      <c r="I165" s="232"/>
      <c r="J165" s="232"/>
      <c r="K165" s="232"/>
      <c r="L165" s="232"/>
      <c r="M165" s="232"/>
      <c r="N165" s="232"/>
      <c r="O165" s="232"/>
      <c r="P165" s="232"/>
      <c r="Q165" s="232"/>
      <c r="R165" s="232"/>
      <c r="S165" s="232"/>
      <c r="T165" s="232"/>
      <c r="U165" s="232"/>
      <c r="V165" s="232"/>
      <c r="W165" s="232"/>
      <c r="X165" s="232"/>
      <c r="Y165" s="232"/>
      <c r="Z165" s="232"/>
      <c r="AA165" s="232"/>
      <c r="AB165" s="232"/>
    </row>
    <row r="166" spans="1:28" ht="15.75" customHeight="1">
      <c r="A166" s="844"/>
      <c r="B166" s="232"/>
      <c r="C166" s="232"/>
      <c r="D166" s="232"/>
      <c r="E166" s="232"/>
      <c r="F166" s="232"/>
      <c r="G166" s="232"/>
      <c r="H166" s="232"/>
      <c r="I166" s="232"/>
      <c r="J166" s="232"/>
      <c r="K166" s="232"/>
      <c r="L166" s="232"/>
      <c r="M166" s="232"/>
      <c r="N166" s="232"/>
      <c r="O166" s="232"/>
      <c r="P166" s="232"/>
      <c r="Q166" s="232"/>
      <c r="R166" s="232"/>
      <c r="S166" s="232"/>
      <c r="T166" s="232"/>
      <c r="U166" s="232"/>
      <c r="V166" s="232"/>
      <c r="W166" s="232"/>
      <c r="X166" s="232"/>
      <c r="Y166" s="232"/>
      <c r="Z166" s="232"/>
      <c r="AA166" s="232"/>
      <c r="AB166" s="232"/>
    </row>
    <row r="167" spans="1:28" ht="15.75" customHeight="1">
      <c r="A167" s="844"/>
      <c r="B167" s="232"/>
      <c r="C167" s="232"/>
      <c r="D167" s="232"/>
      <c r="E167" s="232"/>
      <c r="F167" s="232"/>
      <c r="G167" s="232"/>
      <c r="H167" s="232"/>
      <c r="I167" s="232"/>
      <c r="J167" s="232"/>
      <c r="K167" s="232"/>
      <c r="L167" s="232"/>
      <c r="M167" s="232"/>
      <c r="N167" s="232"/>
      <c r="O167" s="232"/>
      <c r="P167" s="232"/>
      <c r="Q167" s="232"/>
      <c r="R167" s="232"/>
      <c r="S167" s="232"/>
      <c r="T167" s="232"/>
      <c r="U167" s="232"/>
      <c r="V167" s="232"/>
      <c r="W167" s="232"/>
      <c r="X167" s="232"/>
      <c r="Y167" s="232"/>
      <c r="Z167" s="232"/>
      <c r="AA167" s="232"/>
      <c r="AB167" s="232"/>
    </row>
    <row r="168" spans="1:28" ht="15.75" customHeight="1">
      <c r="A168" s="844"/>
      <c r="B168" s="232"/>
      <c r="C168" s="232"/>
      <c r="D168" s="232"/>
      <c r="E168" s="232"/>
      <c r="F168" s="232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2"/>
      <c r="X168" s="232"/>
      <c r="Y168" s="232"/>
      <c r="Z168" s="232"/>
      <c r="AA168" s="232"/>
      <c r="AB168" s="232"/>
    </row>
    <row r="169" spans="1:28" ht="15.75" customHeight="1">
      <c r="A169" s="844"/>
      <c r="B169" s="232"/>
      <c r="C169" s="232"/>
      <c r="D169" s="232"/>
      <c r="E169" s="232"/>
      <c r="F169" s="232"/>
      <c r="G169" s="232"/>
      <c r="H169" s="232"/>
      <c r="I169" s="232"/>
      <c r="J169" s="232"/>
      <c r="K169" s="232"/>
      <c r="L169" s="232"/>
      <c r="M169" s="232"/>
      <c r="N169" s="232"/>
      <c r="O169" s="232"/>
      <c r="P169" s="232"/>
      <c r="Q169" s="232"/>
      <c r="R169" s="232"/>
      <c r="S169" s="232"/>
      <c r="T169" s="232"/>
      <c r="U169" s="232"/>
      <c r="V169" s="232"/>
      <c r="W169" s="232"/>
      <c r="X169" s="232"/>
      <c r="Y169" s="232"/>
      <c r="Z169" s="232"/>
      <c r="AA169" s="232"/>
      <c r="AB169" s="232"/>
    </row>
    <row r="170" spans="1:28" ht="15.75" customHeight="1">
      <c r="A170" s="844"/>
      <c r="B170" s="232"/>
      <c r="C170" s="232"/>
      <c r="D170" s="232"/>
      <c r="E170" s="232"/>
      <c r="F170" s="232"/>
      <c r="G170" s="232"/>
      <c r="H170" s="232"/>
      <c r="I170" s="232"/>
      <c r="J170" s="232"/>
      <c r="K170" s="232"/>
      <c r="L170" s="232"/>
      <c r="M170" s="232"/>
      <c r="N170" s="232"/>
      <c r="O170" s="232"/>
      <c r="P170" s="232"/>
      <c r="Q170" s="232"/>
      <c r="R170" s="232"/>
      <c r="S170" s="232"/>
      <c r="T170" s="232"/>
      <c r="U170" s="232"/>
      <c r="V170" s="232"/>
      <c r="W170" s="232"/>
      <c r="X170" s="232"/>
      <c r="Y170" s="232"/>
      <c r="Z170" s="232"/>
      <c r="AA170" s="232"/>
      <c r="AB170" s="232"/>
    </row>
    <row r="171" spans="1:28" ht="15.75" customHeight="1">
      <c r="A171" s="844"/>
      <c r="B171" s="232"/>
      <c r="C171" s="232"/>
      <c r="D171" s="232"/>
      <c r="E171" s="232"/>
      <c r="F171" s="232"/>
      <c r="G171" s="232"/>
      <c r="H171" s="232"/>
      <c r="I171" s="232"/>
      <c r="J171" s="232"/>
      <c r="K171" s="232"/>
      <c r="L171" s="232"/>
      <c r="M171" s="232"/>
      <c r="N171" s="232"/>
      <c r="O171" s="232"/>
      <c r="P171" s="232"/>
      <c r="Q171" s="232"/>
      <c r="R171" s="232"/>
      <c r="S171" s="232"/>
      <c r="T171" s="232"/>
      <c r="U171" s="232"/>
      <c r="V171" s="232"/>
      <c r="W171" s="232"/>
      <c r="X171" s="232"/>
      <c r="Y171" s="232"/>
      <c r="Z171" s="232"/>
      <c r="AA171" s="232"/>
      <c r="AB171" s="232"/>
    </row>
    <row r="172" spans="1:28" ht="15.75" customHeight="1">
      <c r="A172" s="844"/>
      <c r="B172" s="232"/>
      <c r="C172" s="232"/>
      <c r="D172" s="232"/>
      <c r="E172" s="232"/>
      <c r="F172" s="232"/>
      <c r="G172" s="232"/>
      <c r="H172" s="232"/>
      <c r="I172" s="232"/>
      <c r="J172" s="232"/>
      <c r="K172" s="232"/>
      <c r="L172" s="232"/>
      <c r="M172" s="232"/>
      <c r="N172" s="232"/>
      <c r="O172" s="232"/>
      <c r="P172" s="232"/>
      <c r="Q172" s="232"/>
      <c r="R172" s="232"/>
      <c r="S172" s="232"/>
      <c r="T172" s="232"/>
      <c r="U172" s="232"/>
      <c r="V172" s="232"/>
      <c r="W172" s="232"/>
      <c r="X172" s="232"/>
      <c r="Y172" s="232"/>
      <c r="Z172" s="232"/>
      <c r="AA172" s="232"/>
      <c r="AB172" s="232"/>
    </row>
    <row r="173" spans="1:28" ht="15.75" customHeight="1">
      <c r="A173" s="844"/>
      <c r="B173" s="232"/>
      <c r="C173" s="232"/>
      <c r="D173" s="232"/>
      <c r="E173" s="232"/>
      <c r="F173" s="232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2"/>
      <c r="X173" s="232"/>
      <c r="Y173" s="232"/>
      <c r="Z173" s="232"/>
      <c r="AA173" s="232"/>
      <c r="AB173" s="232"/>
    </row>
    <row r="174" spans="1:28" ht="15.75" customHeight="1">
      <c r="A174" s="844"/>
      <c r="B174" s="232"/>
      <c r="C174" s="232"/>
      <c r="D174" s="232"/>
      <c r="E174" s="232"/>
      <c r="F174" s="232"/>
      <c r="G174" s="232"/>
      <c r="H174" s="232"/>
      <c r="I174" s="232"/>
      <c r="J174" s="232"/>
      <c r="K174" s="232"/>
      <c r="L174" s="232"/>
      <c r="M174" s="232"/>
      <c r="N174" s="232"/>
      <c r="O174" s="232"/>
      <c r="P174" s="232"/>
      <c r="Q174" s="232"/>
      <c r="R174" s="232"/>
      <c r="S174" s="232"/>
      <c r="T174" s="232"/>
      <c r="U174" s="232"/>
      <c r="V174" s="232"/>
      <c r="W174" s="232"/>
      <c r="X174" s="232"/>
      <c r="Y174" s="232"/>
      <c r="Z174" s="232"/>
      <c r="AA174" s="232"/>
      <c r="AB174" s="232"/>
    </row>
    <row r="175" spans="1:28" ht="15.75" customHeight="1">
      <c r="A175" s="844"/>
      <c r="B175" s="232"/>
      <c r="C175" s="232"/>
      <c r="D175" s="232"/>
      <c r="E175" s="232"/>
      <c r="F175" s="232"/>
      <c r="G175" s="232"/>
      <c r="H175" s="232"/>
      <c r="I175" s="232"/>
      <c r="J175" s="232"/>
      <c r="K175" s="232"/>
      <c r="L175" s="232"/>
      <c r="M175" s="232"/>
      <c r="N175" s="232"/>
      <c r="O175" s="232"/>
      <c r="P175" s="232"/>
      <c r="Q175" s="232"/>
      <c r="R175" s="232"/>
      <c r="S175" s="232"/>
      <c r="T175" s="232"/>
      <c r="U175" s="232"/>
      <c r="V175" s="232"/>
      <c r="W175" s="232"/>
      <c r="X175" s="232"/>
      <c r="Y175" s="232"/>
      <c r="Z175" s="232"/>
      <c r="AA175" s="232"/>
      <c r="AB175" s="232"/>
    </row>
    <row r="176" spans="1:28" ht="15.75" customHeight="1">
      <c r="A176" s="844"/>
      <c r="B176" s="232"/>
      <c r="C176" s="232"/>
      <c r="D176" s="232"/>
      <c r="E176" s="232"/>
      <c r="F176" s="232"/>
      <c r="G176" s="232"/>
      <c r="H176" s="232"/>
      <c r="I176" s="232"/>
      <c r="J176" s="232"/>
      <c r="K176" s="232"/>
      <c r="L176" s="232"/>
      <c r="M176" s="232"/>
      <c r="N176" s="232"/>
      <c r="O176" s="232"/>
      <c r="P176" s="232"/>
      <c r="Q176" s="232"/>
      <c r="R176" s="232"/>
      <c r="S176" s="232"/>
      <c r="T176" s="232"/>
      <c r="U176" s="232"/>
      <c r="V176" s="232"/>
      <c r="W176" s="232"/>
      <c r="X176" s="232"/>
      <c r="Y176" s="232"/>
      <c r="Z176" s="232"/>
      <c r="AA176" s="232"/>
      <c r="AB176" s="232"/>
    </row>
    <row r="177" spans="1:28" ht="15.75" customHeight="1">
      <c r="A177" s="844"/>
      <c r="B177" s="232"/>
      <c r="C177" s="232"/>
      <c r="D177" s="232"/>
      <c r="E177" s="232"/>
      <c r="F177" s="232"/>
      <c r="G177" s="232"/>
      <c r="H177" s="232"/>
      <c r="I177" s="232"/>
      <c r="J177" s="232"/>
      <c r="K177" s="232"/>
      <c r="L177" s="232"/>
      <c r="M177" s="232"/>
      <c r="N177" s="232"/>
      <c r="O177" s="232"/>
      <c r="P177" s="232"/>
      <c r="Q177" s="232"/>
      <c r="R177" s="232"/>
      <c r="S177" s="232"/>
      <c r="T177" s="232"/>
      <c r="U177" s="232"/>
      <c r="V177" s="232"/>
      <c r="W177" s="232"/>
      <c r="X177" s="232"/>
      <c r="Y177" s="232"/>
      <c r="Z177" s="232"/>
      <c r="AA177" s="232"/>
      <c r="AB177" s="232"/>
    </row>
    <row r="178" spans="1:28" ht="15.75" customHeight="1">
      <c r="A178" s="844"/>
      <c r="B178" s="232"/>
      <c r="C178" s="232"/>
      <c r="D178" s="232"/>
      <c r="E178" s="232"/>
      <c r="F178" s="232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2"/>
      <c r="X178" s="232"/>
      <c r="Y178" s="232"/>
      <c r="Z178" s="232"/>
      <c r="AA178" s="232"/>
      <c r="AB178" s="232"/>
    </row>
    <row r="179" spans="1:28" ht="15.75" customHeight="1">
      <c r="A179" s="844"/>
      <c r="B179" s="232"/>
      <c r="C179" s="232"/>
      <c r="D179" s="232"/>
      <c r="E179" s="232"/>
      <c r="F179" s="232"/>
      <c r="G179" s="232"/>
      <c r="H179" s="232"/>
      <c r="I179" s="232"/>
      <c r="J179" s="232"/>
      <c r="K179" s="232"/>
      <c r="L179" s="232"/>
      <c r="M179" s="232"/>
      <c r="N179" s="232"/>
      <c r="O179" s="232"/>
      <c r="P179" s="232"/>
      <c r="Q179" s="232"/>
      <c r="R179" s="232"/>
      <c r="S179" s="232"/>
      <c r="T179" s="232"/>
      <c r="U179" s="232"/>
      <c r="V179" s="232"/>
      <c r="W179" s="232"/>
      <c r="X179" s="232"/>
      <c r="Y179" s="232"/>
      <c r="Z179" s="232"/>
      <c r="AA179" s="232"/>
      <c r="AB179" s="232"/>
    </row>
    <row r="180" spans="1:28" ht="15.75" customHeight="1">
      <c r="A180" s="844"/>
      <c r="B180" s="232"/>
      <c r="C180" s="232"/>
      <c r="D180" s="232"/>
      <c r="E180" s="232"/>
      <c r="F180" s="232"/>
      <c r="G180" s="232"/>
      <c r="H180" s="232"/>
      <c r="I180" s="232"/>
      <c r="J180" s="232"/>
      <c r="K180" s="232"/>
      <c r="L180" s="232"/>
      <c r="M180" s="232"/>
      <c r="N180" s="232"/>
      <c r="O180" s="232"/>
      <c r="P180" s="232"/>
      <c r="Q180" s="232"/>
      <c r="R180" s="232"/>
      <c r="S180" s="232"/>
      <c r="T180" s="232"/>
      <c r="U180" s="232"/>
      <c r="V180" s="232"/>
      <c r="W180" s="232"/>
      <c r="X180" s="232"/>
      <c r="Y180" s="232"/>
      <c r="Z180" s="232"/>
      <c r="AA180" s="232"/>
      <c r="AB180" s="232"/>
    </row>
    <row r="181" spans="1:28" ht="15.75" customHeight="1">
      <c r="A181" s="844"/>
      <c r="B181" s="232"/>
      <c r="C181" s="232"/>
      <c r="D181" s="232"/>
      <c r="E181" s="232"/>
      <c r="F181" s="232"/>
      <c r="G181" s="232"/>
      <c r="H181" s="232"/>
      <c r="I181" s="232"/>
      <c r="J181" s="232"/>
      <c r="K181" s="232"/>
      <c r="L181" s="232"/>
      <c r="M181" s="232"/>
      <c r="N181" s="232"/>
      <c r="O181" s="232"/>
      <c r="P181" s="232"/>
      <c r="Q181" s="232"/>
      <c r="R181" s="232"/>
      <c r="S181" s="232"/>
      <c r="T181" s="232"/>
      <c r="U181" s="232"/>
      <c r="V181" s="232"/>
      <c r="W181" s="232"/>
      <c r="X181" s="232"/>
      <c r="Y181" s="232"/>
      <c r="Z181" s="232"/>
      <c r="AA181" s="232"/>
      <c r="AB181" s="232"/>
    </row>
    <row r="182" spans="1:28" ht="15.75" customHeight="1">
      <c r="A182" s="844"/>
      <c r="B182" s="232"/>
      <c r="C182" s="232"/>
      <c r="D182" s="232"/>
      <c r="E182" s="232"/>
      <c r="F182" s="232"/>
      <c r="G182" s="232"/>
      <c r="H182" s="232"/>
      <c r="I182" s="232"/>
      <c r="J182" s="232"/>
      <c r="K182" s="232"/>
      <c r="L182" s="232"/>
      <c r="M182" s="232"/>
      <c r="N182" s="232"/>
      <c r="O182" s="232"/>
      <c r="P182" s="232"/>
      <c r="Q182" s="232"/>
      <c r="R182" s="232"/>
      <c r="S182" s="232"/>
      <c r="T182" s="232"/>
      <c r="U182" s="232"/>
      <c r="V182" s="232"/>
      <c r="W182" s="232"/>
      <c r="X182" s="232"/>
      <c r="Y182" s="232"/>
      <c r="Z182" s="232"/>
      <c r="AA182" s="232"/>
      <c r="AB182" s="232"/>
    </row>
    <row r="183" spans="1:28" ht="15.75" customHeight="1">
      <c r="A183" s="844"/>
      <c r="B183" s="232"/>
      <c r="C183" s="232"/>
      <c r="D183" s="232"/>
      <c r="E183" s="232"/>
      <c r="F183" s="232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2"/>
      <c r="X183" s="232"/>
      <c r="Y183" s="232"/>
      <c r="Z183" s="232"/>
      <c r="AA183" s="232"/>
      <c r="AB183" s="232"/>
    </row>
    <row r="184" spans="1:28" ht="15.75" customHeight="1">
      <c r="A184" s="844"/>
      <c r="B184" s="232"/>
      <c r="C184" s="232"/>
      <c r="D184" s="232"/>
      <c r="E184" s="232"/>
      <c r="F184" s="232"/>
      <c r="G184" s="232"/>
      <c r="H184" s="232"/>
      <c r="I184" s="232"/>
      <c r="J184" s="232"/>
      <c r="K184" s="232"/>
      <c r="L184" s="232"/>
      <c r="M184" s="232"/>
      <c r="N184" s="232"/>
      <c r="O184" s="232"/>
      <c r="P184" s="232"/>
      <c r="Q184" s="232"/>
      <c r="R184" s="232"/>
      <c r="S184" s="232"/>
      <c r="T184" s="232"/>
      <c r="U184" s="232"/>
      <c r="V184" s="232"/>
      <c r="W184" s="232"/>
      <c r="X184" s="232"/>
      <c r="Y184" s="232"/>
      <c r="Z184" s="232"/>
      <c r="AA184" s="232"/>
      <c r="AB184" s="232"/>
    </row>
    <row r="185" spans="1:28" ht="15.75" customHeight="1">
      <c r="A185" s="844"/>
      <c r="B185" s="232"/>
      <c r="C185" s="232"/>
      <c r="D185" s="232"/>
      <c r="E185" s="232"/>
      <c r="F185" s="232"/>
      <c r="G185" s="232"/>
      <c r="H185" s="232"/>
      <c r="I185" s="232"/>
      <c r="J185" s="232"/>
      <c r="K185" s="232"/>
      <c r="L185" s="232"/>
      <c r="M185" s="232"/>
      <c r="N185" s="232"/>
      <c r="O185" s="232"/>
      <c r="P185" s="232"/>
      <c r="Q185" s="232"/>
      <c r="R185" s="232"/>
      <c r="S185" s="232"/>
      <c r="T185" s="232"/>
      <c r="U185" s="232"/>
      <c r="V185" s="232"/>
      <c r="W185" s="232"/>
      <c r="X185" s="232"/>
      <c r="Y185" s="232"/>
      <c r="Z185" s="232"/>
      <c r="AA185" s="232"/>
      <c r="AB185" s="232"/>
    </row>
    <row r="186" spans="1:28" ht="15.75" customHeight="1">
      <c r="A186" s="844"/>
      <c r="B186" s="232"/>
      <c r="C186" s="232"/>
      <c r="D186" s="232"/>
      <c r="E186" s="232"/>
      <c r="F186" s="232"/>
      <c r="G186" s="232"/>
      <c r="H186" s="232"/>
      <c r="I186" s="232"/>
      <c r="J186" s="232"/>
      <c r="K186" s="232"/>
      <c r="L186" s="232"/>
      <c r="M186" s="232"/>
      <c r="N186" s="232"/>
      <c r="O186" s="232"/>
      <c r="P186" s="232"/>
      <c r="Q186" s="232"/>
      <c r="R186" s="232"/>
      <c r="S186" s="232"/>
      <c r="T186" s="232"/>
      <c r="U186" s="232"/>
      <c r="V186" s="232"/>
      <c r="W186" s="232"/>
      <c r="X186" s="232"/>
      <c r="Y186" s="232"/>
      <c r="Z186" s="232"/>
      <c r="AA186" s="232"/>
      <c r="AB186" s="232"/>
    </row>
    <row r="187" spans="1:28" ht="15.75" customHeight="1">
      <c r="A187" s="844"/>
      <c r="B187" s="232"/>
      <c r="C187" s="232"/>
      <c r="D187" s="232"/>
      <c r="E187" s="232"/>
      <c r="F187" s="232"/>
      <c r="G187" s="232"/>
      <c r="H187" s="232"/>
      <c r="I187" s="232"/>
      <c r="J187" s="232"/>
      <c r="K187" s="232"/>
      <c r="L187" s="232"/>
      <c r="M187" s="232"/>
      <c r="N187" s="232"/>
      <c r="O187" s="232"/>
      <c r="P187" s="232"/>
      <c r="Q187" s="232"/>
      <c r="R187" s="232"/>
      <c r="S187" s="232"/>
      <c r="T187" s="232"/>
      <c r="U187" s="232"/>
      <c r="V187" s="232"/>
      <c r="W187" s="232"/>
      <c r="X187" s="232"/>
      <c r="Y187" s="232"/>
      <c r="Z187" s="232"/>
      <c r="AA187" s="232"/>
      <c r="AB187" s="232"/>
    </row>
    <row r="188" spans="1:28" ht="15.75" customHeight="1">
      <c r="A188" s="844"/>
      <c r="B188" s="232"/>
      <c r="C188" s="232"/>
      <c r="D188" s="232"/>
      <c r="E188" s="232"/>
      <c r="F188" s="232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2"/>
      <c r="X188" s="232"/>
      <c r="Y188" s="232"/>
      <c r="Z188" s="232"/>
      <c r="AA188" s="232"/>
      <c r="AB188" s="232"/>
    </row>
    <row r="189" spans="1:28" ht="15.75" customHeight="1">
      <c r="A189" s="844"/>
      <c r="B189" s="232"/>
      <c r="C189" s="232"/>
      <c r="D189" s="232"/>
      <c r="E189" s="232"/>
      <c r="F189" s="232"/>
      <c r="G189" s="232"/>
      <c r="H189" s="232"/>
      <c r="I189" s="232"/>
      <c r="J189" s="232"/>
      <c r="K189" s="232"/>
      <c r="L189" s="232"/>
      <c r="M189" s="232"/>
      <c r="N189" s="232"/>
      <c r="O189" s="232"/>
      <c r="P189" s="232"/>
      <c r="Q189" s="232"/>
      <c r="R189" s="232"/>
      <c r="S189" s="232"/>
      <c r="T189" s="232"/>
      <c r="U189" s="232"/>
      <c r="V189" s="232"/>
      <c r="W189" s="232"/>
      <c r="X189" s="232"/>
      <c r="Y189" s="232"/>
      <c r="Z189" s="232"/>
      <c r="AA189" s="232"/>
      <c r="AB189" s="232"/>
    </row>
    <row r="190" spans="1:28" ht="15.75" customHeight="1">
      <c r="A190" s="844"/>
      <c r="B190" s="232"/>
      <c r="C190" s="232"/>
      <c r="D190" s="232"/>
      <c r="E190" s="232"/>
      <c r="F190" s="232"/>
      <c r="G190" s="232"/>
      <c r="H190" s="232"/>
      <c r="I190" s="232"/>
      <c r="J190" s="232"/>
      <c r="K190" s="232"/>
      <c r="L190" s="232"/>
      <c r="M190" s="232"/>
      <c r="N190" s="232"/>
      <c r="O190" s="232"/>
      <c r="P190" s="232"/>
      <c r="Q190" s="232"/>
      <c r="R190" s="232"/>
      <c r="S190" s="232"/>
      <c r="T190" s="232"/>
      <c r="U190" s="232"/>
      <c r="V190" s="232"/>
      <c r="W190" s="232"/>
      <c r="X190" s="232"/>
      <c r="Y190" s="232"/>
      <c r="Z190" s="232"/>
      <c r="AA190" s="232"/>
      <c r="AB190" s="232"/>
    </row>
    <row r="191" spans="1:28" ht="15.75" customHeight="1">
      <c r="A191" s="844"/>
      <c r="B191" s="232"/>
      <c r="C191" s="232"/>
      <c r="D191" s="232"/>
      <c r="E191" s="232"/>
      <c r="F191" s="232"/>
      <c r="G191" s="232"/>
      <c r="H191" s="232"/>
      <c r="I191" s="232"/>
      <c r="J191" s="232"/>
      <c r="K191" s="232"/>
      <c r="L191" s="232"/>
      <c r="M191" s="232"/>
      <c r="N191" s="232"/>
      <c r="O191" s="232"/>
      <c r="P191" s="232"/>
      <c r="Q191" s="232"/>
      <c r="R191" s="232"/>
      <c r="S191" s="232"/>
      <c r="T191" s="232"/>
      <c r="U191" s="232"/>
      <c r="V191" s="232"/>
      <c r="W191" s="232"/>
      <c r="X191" s="232"/>
      <c r="Y191" s="232"/>
      <c r="Z191" s="232"/>
      <c r="AA191" s="232"/>
      <c r="AB191" s="232"/>
    </row>
    <row r="192" spans="1:28" ht="15.75" customHeight="1">
      <c r="A192" s="844"/>
      <c r="B192" s="232"/>
      <c r="C192" s="232"/>
      <c r="D192" s="232"/>
      <c r="E192" s="232"/>
      <c r="F192" s="232"/>
      <c r="G192" s="232"/>
      <c r="H192" s="232"/>
      <c r="I192" s="232"/>
      <c r="J192" s="232"/>
      <c r="K192" s="232"/>
      <c r="L192" s="232"/>
      <c r="M192" s="232"/>
      <c r="N192" s="232"/>
      <c r="O192" s="232"/>
      <c r="P192" s="232"/>
      <c r="Q192" s="232"/>
      <c r="R192" s="232"/>
      <c r="S192" s="232"/>
      <c r="T192" s="232"/>
      <c r="U192" s="232"/>
      <c r="V192" s="232"/>
      <c r="W192" s="232"/>
      <c r="X192" s="232"/>
      <c r="Y192" s="232"/>
      <c r="Z192" s="232"/>
      <c r="AA192" s="232"/>
      <c r="AB192" s="232"/>
    </row>
    <row r="193" spans="1:28" ht="15.75" customHeight="1">
      <c r="A193" s="844"/>
      <c r="B193" s="232"/>
      <c r="C193" s="232"/>
      <c r="D193" s="232"/>
      <c r="E193" s="232"/>
      <c r="F193" s="232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2"/>
      <c r="X193" s="232"/>
      <c r="Y193" s="232"/>
      <c r="Z193" s="232"/>
      <c r="AA193" s="232"/>
      <c r="AB193" s="232"/>
    </row>
    <row r="194" spans="1:28" ht="15.75" customHeight="1">
      <c r="A194" s="844"/>
      <c r="B194" s="232"/>
      <c r="C194" s="232"/>
      <c r="D194" s="232"/>
      <c r="E194" s="232"/>
      <c r="F194" s="232"/>
      <c r="G194" s="232"/>
      <c r="H194" s="232"/>
      <c r="I194" s="232"/>
      <c r="J194" s="232"/>
      <c r="K194" s="232"/>
      <c r="L194" s="232"/>
      <c r="M194" s="232"/>
      <c r="N194" s="232"/>
      <c r="O194" s="232"/>
      <c r="P194" s="232"/>
      <c r="Q194" s="232"/>
      <c r="R194" s="232"/>
      <c r="S194" s="232"/>
      <c r="T194" s="232"/>
      <c r="U194" s="232"/>
      <c r="V194" s="232"/>
      <c r="W194" s="232"/>
      <c r="X194" s="232"/>
      <c r="Y194" s="232"/>
      <c r="Z194" s="232"/>
      <c r="AA194" s="232"/>
      <c r="AB194" s="232"/>
    </row>
    <row r="195" spans="1:28" ht="15.75" customHeight="1">
      <c r="A195" s="844"/>
      <c r="B195" s="232"/>
      <c r="C195" s="232"/>
      <c r="D195" s="232"/>
      <c r="E195" s="232"/>
      <c r="F195" s="232"/>
      <c r="G195" s="232"/>
      <c r="H195" s="232"/>
      <c r="I195" s="232"/>
      <c r="J195" s="232"/>
      <c r="K195" s="232"/>
      <c r="L195" s="232"/>
      <c r="M195" s="232"/>
      <c r="N195" s="232"/>
      <c r="O195" s="232"/>
      <c r="P195" s="232"/>
      <c r="Q195" s="232"/>
      <c r="R195" s="232"/>
      <c r="S195" s="232"/>
      <c r="T195" s="232"/>
      <c r="U195" s="232"/>
      <c r="V195" s="232"/>
      <c r="W195" s="232"/>
      <c r="X195" s="232"/>
      <c r="Y195" s="232"/>
      <c r="Z195" s="232"/>
      <c r="AA195" s="232"/>
      <c r="AB195" s="232"/>
    </row>
    <row r="196" spans="1:28" ht="15.75" customHeight="1">
      <c r="A196" s="844"/>
      <c r="B196" s="232"/>
      <c r="C196" s="232"/>
      <c r="D196" s="232"/>
      <c r="E196" s="232"/>
      <c r="F196" s="232"/>
      <c r="G196" s="232"/>
      <c r="H196" s="232"/>
      <c r="I196" s="232"/>
      <c r="J196" s="232"/>
      <c r="K196" s="232"/>
      <c r="L196" s="232"/>
      <c r="M196" s="232"/>
      <c r="N196" s="232"/>
      <c r="O196" s="232"/>
      <c r="P196" s="232"/>
      <c r="Q196" s="232"/>
      <c r="R196" s="232"/>
      <c r="S196" s="232"/>
      <c r="T196" s="232"/>
      <c r="U196" s="232"/>
      <c r="V196" s="232"/>
      <c r="W196" s="232"/>
      <c r="X196" s="232"/>
      <c r="Y196" s="232"/>
      <c r="Z196" s="232"/>
      <c r="AA196" s="232"/>
      <c r="AB196" s="232"/>
    </row>
    <row r="197" spans="1:28" ht="15.75" customHeight="1">
      <c r="A197" s="844"/>
      <c r="B197" s="232"/>
      <c r="C197" s="232"/>
      <c r="D197" s="232"/>
      <c r="E197" s="232"/>
      <c r="F197" s="232"/>
      <c r="G197" s="232"/>
      <c r="H197" s="232"/>
      <c r="I197" s="232"/>
      <c r="J197" s="232"/>
      <c r="K197" s="232"/>
      <c r="L197" s="232"/>
      <c r="M197" s="232"/>
      <c r="N197" s="232"/>
      <c r="O197" s="232"/>
      <c r="P197" s="232"/>
      <c r="Q197" s="232"/>
      <c r="R197" s="232"/>
      <c r="S197" s="232"/>
      <c r="T197" s="232"/>
      <c r="U197" s="232"/>
      <c r="V197" s="232"/>
      <c r="W197" s="232"/>
      <c r="X197" s="232"/>
      <c r="Y197" s="232"/>
      <c r="Z197" s="232"/>
      <c r="AA197" s="232"/>
      <c r="AB197" s="232"/>
    </row>
    <row r="198" spans="1:28" ht="15.75" customHeight="1">
      <c r="A198" s="844"/>
      <c r="B198" s="232"/>
      <c r="C198" s="232"/>
      <c r="D198" s="232"/>
      <c r="E198" s="232"/>
      <c r="F198" s="232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2"/>
      <c r="X198" s="232"/>
      <c r="Y198" s="232"/>
      <c r="Z198" s="232"/>
      <c r="AA198" s="232"/>
      <c r="AB198" s="232"/>
    </row>
    <row r="199" spans="1:28" ht="15.75" customHeight="1">
      <c r="A199" s="844"/>
      <c r="B199" s="232"/>
      <c r="C199" s="232"/>
      <c r="D199" s="232"/>
      <c r="E199" s="232"/>
      <c r="F199" s="232"/>
      <c r="G199" s="232"/>
      <c r="H199" s="232"/>
      <c r="I199" s="232"/>
      <c r="J199" s="232"/>
      <c r="K199" s="232"/>
      <c r="L199" s="232"/>
      <c r="M199" s="232"/>
      <c r="N199" s="232"/>
      <c r="O199" s="232"/>
      <c r="P199" s="232"/>
      <c r="Q199" s="232"/>
      <c r="R199" s="232"/>
      <c r="S199" s="232"/>
      <c r="T199" s="232"/>
      <c r="U199" s="232"/>
      <c r="V199" s="232"/>
      <c r="W199" s="232"/>
      <c r="X199" s="232"/>
      <c r="Y199" s="232"/>
      <c r="Z199" s="232"/>
      <c r="AA199" s="232"/>
      <c r="AB199" s="232"/>
    </row>
    <row r="200" spans="1:28" ht="15.75" customHeight="1">
      <c r="A200" s="844"/>
      <c r="B200" s="232"/>
      <c r="C200" s="232"/>
      <c r="D200" s="232"/>
      <c r="E200" s="232"/>
      <c r="F200" s="232"/>
      <c r="G200" s="232"/>
      <c r="H200" s="232"/>
      <c r="I200" s="232"/>
      <c r="J200" s="232"/>
      <c r="K200" s="232"/>
      <c r="L200" s="232"/>
      <c r="M200" s="232"/>
      <c r="N200" s="232"/>
      <c r="O200" s="232"/>
      <c r="P200" s="232"/>
      <c r="Q200" s="232"/>
      <c r="R200" s="232"/>
      <c r="S200" s="232"/>
      <c r="T200" s="232"/>
      <c r="U200" s="232"/>
      <c r="V200" s="232"/>
      <c r="W200" s="232"/>
      <c r="X200" s="232"/>
      <c r="Y200" s="232"/>
      <c r="Z200" s="232"/>
      <c r="AA200" s="232"/>
      <c r="AB200" s="232"/>
    </row>
    <row r="201" spans="1:28" ht="15.75" customHeight="1">
      <c r="A201" s="844"/>
      <c r="B201" s="232"/>
      <c r="C201" s="232"/>
      <c r="D201" s="232"/>
      <c r="E201" s="232"/>
      <c r="F201" s="232"/>
      <c r="G201" s="232"/>
      <c r="H201" s="232"/>
      <c r="I201" s="232"/>
      <c r="J201" s="232"/>
      <c r="K201" s="232"/>
      <c r="L201" s="232"/>
      <c r="M201" s="232"/>
      <c r="N201" s="232"/>
      <c r="O201" s="232"/>
      <c r="P201" s="232"/>
      <c r="Q201" s="232"/>
      <c r="R201" s="232"/>
      <c r="S201" s="232"/>
      <c r="T201" s="232"/>
      <c r="U201" s="232"/>
      <c r="V201" s="232"/>
      <c r="W201" s="232"/>
      <c r="X201" s="232"/>
      <c r="Y201" s="232"/>
      <c r="Z201" s="232"/>
      <c r="AA201" s="232"/>
      <c r="AB201" s="232"/>
    </row>
    <row r="202" spans="1:28" ht="15.75" customHeight="1">
      <c r="A202" s="844"/>
      <c r="B202" s="232"/>
      <c r="C202" s="232"/>
      <c r="D202" s="232"/>
      <c r="E202" s="232"/>
      <c r="F202" s="232"/>
      <c r="G202" s="232"/>
      <c r="H202" s="232"/>
      <c r="I202" s="232"/>
      <c r="J202" s="232"/>
      <c r="K202" s="232"/>
      <c r="L202" s="232"/>
      <c r="M202" s="232"/>
      <c r="N202" s="232"/>
      <c r="O202" s="232"/>
      <c r="P202" s="232"/>
      <c r="Q202" s="232"/>
      <c r="R202" s="232"/>
      <c r="S202" s="232"/>
      <c r="T202" s="232"/>
      <c r="U202" s="232"/>
      <c r="V202" s="232"/>
      <c r="W202" s="232"/>
      <c r="X202" s="232"/>
      <c r="Y202" s="232"/>
      <c r="Z202" s="232"/>
      <c r="AA202" s="232"/>
      <c r="AB202" s="232"/>
    </row>
    <row r="203" spans="1:28" ht="15.75" customHeight="1">
      <c r="A203" s="844"/>
      <c r="B203" s="232"/>
      <c r="C203" s="232"/>
      <c r="D203" s="232"/>
      <c r="E203" s="232"/>
      <c r="F203" s="232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2"/>
      <c r="X203" s="232"/>
      <c r="Y203" s="232"/>
      <c r="Z203" s="232"/>
      <c r="AA203" s="232"/>
      <c r="AB203" s="232"/>
    </row>
    <row r="204" spans="1:28" ht="15.75" customHeight="1">
      <c r="A204" s="844"/>
      <c r="B204" s="232"/>
      <c r="C204" s="232"/>
      <c r="D204" s="232"/>
      <c r="E204" s="232"/>
      <c r="F204" s="232"/>
      <c r="G204" s="232"/>
      <c r="H204" s="232"/>
      <c r="I204" s="232"/>
      <c r="J204" s="232"/>
      <c r="K204" s="232"/>
      <c r="L204" s="232"/>
      <c r="M204" s="232"/>
      <c r="N204" s="232"/>
      <c r="O204" s="232"/>
      <c r="P204" s="232"/>
      <c r="Q204" s="232"/>
      <c r="R204" s="232"/>
      <c r="S204" s="232"/>
      <c r="T204" s="232"/>
      <c r="U204" s="232"/>
      <c r="V204" s="232"/>
      <c r="W204" s="232"/>
      <c r="X204" s="232"/>
      <c r="Y204" s="232"/>
      <c r="Z204" s="232"/>
      <c r="AA204" s="232"/>
      <c r="AB204" s="232"/>
    </row>
    <row r="205" spans="1:28" ht="15.75" customHeight="1">
      <c r="A205" s="844"/>
      <c r="B205" s="232"/>
      <c r="C205" s="232"/>
      <c r="D205" s="232"/>
      <c r="E205" s="232"/>
      <c r="F205" s="232"/>
      <c r="G205" s="232"/>
      <c r="H205" s="232"/>
      <c r="I205" s="232"/>
      <c r="J205" s="232"/>
      <c r="K205" s="232"/>
      <c r="L205" s="232"/>
      <c r="M205" s="232"/>
      <c r="N205" s="232"/>
      <c r="O205" s="232"/>
      <c r="P205" s="232"/>
      <c r="Q205" s="232"/>
      <c r="R205" s="232"/>
      <c r="S205" s="232"/>
      <c r="T205" s="232"/>
      <c r="U205" s="232"/>
      <c r="V205" s="232"/>
      <c r="W205" s="232"/>
      <c r="X205" s="232"/>
      <c r="Y205" s="232"/>
      <c r="Z205" s="232"/>
      <c r="AA205" s="232"/>
      <c r="AB205" s="232"/>
    </row>
    <row r="206" spans="1:28" ht="15.75" customHeight="1">
      <c r="A206" s="844"/>
      <c r="B206" s="232"/>
      <c r="C206" s="232"/>
      <c r="D206" s="232"/>
      <c r="E206" s="232"/>
      <c r="F206" s="232"/>
      <c r="G206" s="232"/>
      <c r="H206" s="232"/>
      <c r="I206" s="232"/>
      <c r="J206" s="232"/>
      <c r="K206" s="232"/>
      <c r="L206" s="232"/>
      <c r="M206" s="232"/>
      <c r="N206" s="232"/>
      <c r="O206" s="232"/>
      <c r="P206" s="232"/>
      <c r="Q206" s="232"/>
      <c r="R206" s="232"/>
      <c r="S206" s="232"/>
      <c r="T206" s="232"/>
      <c r="U206" s="232"/>
      <c r="V206" s="232"/>
      <c r="W206" s="232"/>
      <c r="X206" s="232"/>
      <c r="Y206" s="232"/>
      <c r="Z206" s="232"/>
      <c r="AA206" s="232"/>
      <c r="AB206" s="232"/>
    </row>
    <row r="207" spans="1:28" ht="15.75" customHeight="1">
      <c r="A207" s="844"/>
      <c r="B207" s="232"/>
      <c r="C207" s="232"/>
      <c r="D207" s="232"/>
      <c r="E207" s="232"/>
      <c r="F207" s="232"/>
      <c r="G207" s="232"/>
      <c r="H207" s="232"/>
      <c r="I207" s="232"/>
      <c r="J207" s="232"/>
      <c r="K207" s="232"/>
      <c r="L207" s="232"/>
      <c r="M207" s="232"/>
      <c r="N207" s="232"/>
      <c r="O207" s="232"/>
      <c r="P207" s="232"/>
      <c r="Q207" s="232"/>
      <c r="R207" s="232"/>
      <c r="S207" s="232"/>
      <c r="T207" s="232"/>
      <c r="U207" s="232"/>
      <c r="V207" s="232"/>
      <c r="W207" s="232"/>
      <c r="X207" s="232"/>
      <c r="Y207" s="232"/>
      <c r="Z207" s="232"/>
      <c r="AA207" s="232"/>
      <c r="AB207" s="232"/>
    </row>
    <row r="208" spans="1:28" ht="15.75" customHeight="1">
      <c r="A208" s="844"/>
      <c r="B208" s="232"/>
      <c r="C208" s="232"/>
      <c r="D208" s="232"/>
      <c r="E208" s="232"/>
      <c r="F208" s="232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2"/>
      <c r="X208" s="232"/>
      <c r="Y208" s="232"/>
      <c r="Z208" s="232"/>
      <c r="AA208" s="232"/>
      <c r="AB208" s="232"/>
    </row>
    <row r="209" spans="1:28" ht="15.75" customHeight="1">
      <c r="A209" s="844"/>
      <c r="B209" s="232"/>
      <c r="C209" s="232"/>
      <c r="D209" s="232"/>
      <c r="E209" s="232"/>
      <c r="F209" s="232"/>
      <c r="G209" s="232"/>
      <c r="H209" s="232"/>
      <c r="I209" s="232"/>
      <c r="J209" s="232"/>
      <c r="K209" s="232"/>
      <c r="L209" s="232"/>
      <c r="M209" s="232"/>
      <c r="N209" s="232"/>
      <c r="O209" s="232"/>
      <c r="P209" s="232"/>
      <c r="Q209" s="232"/>
      <c r="R209" s="232"/>
      <c r="S209" s="232"/>
      <c r="T209" s="232"/>
      <c r="U209" s="232"/>
      <c r="V209" s="232"/>
      <c r="W209" s="232"/>
      <c r="X209" s="232"/>
      <c r="Y209" s="232"/>
      <c r="Z209" s="232"/>
      <c r="AA209" s="232"/>
      <c r="AB209" s="232"/>
    </row>
    <row r="210" spans="1:28" ht="15.75" customHeight="1">
      <c r="A210" s="844"/>
      <c r="B210" s="232"/>
      <c r="C210" s="232"/>
      <c r="D210" s="232"/>
      <c r="E210" s="232"/>
      <c r="F210" s="232"/>
      <c r="G210" s="232"/>
      <c r="H210" s="232"/>
      <c r="I210" s="232"/>
      <c r="J210" s="232"/>
      <c r="K210" s="232"/>
      <c r="L210" s="232"/>
      <c r="M210" s="232"/>
      <c r="N210" s="232"/>
      <c r="O210" s="232"/>
      <c r="P210" s="232"/>
      <c r="Q210" s="232"/>
      <c r="R210" s="232"/>
      <c r="S210" s="232"/>
      <c r="T210" s="232"/>
      <c r="U210" s="232"/>
      <c r="V210" s="232"/>
      <c r="W210" s="232"/>
      <c r="X210" s="232"/>
      <c r="Y210" s="232"/>
      <c r="Z210" s="232"/>
      <c r="AA210" s="232"/>
      <c r="AB210" s="232"/>
    </row>
    <row r="211" spans="1:28" ht="15.75" customHeight="1">
      <c r="A211" s="844"/>
      <c r="B211" s="232"/>
      <c r="C211" s="232"/>
      <c r="D211" s="232"/>
      <c r="E211" s="232"/>
      <c r="F211" s="232"/>
      <c r="G211" s="232"/>
      <c r="H211" s="232"/>
      <c r="I211" s="232"/>
      <c r="J211" s="232"/>
      <c r="K211" s="232"/>
      <c r="L211" s="232"/>
      <c r="M211" s="232"/>
      <c r="N211" s="232"/>
      <c r="O211" s="232"/>
      <c r="P211" s="232"/>
      <c r="Q211" s="232"/>
      <c r="R211" s="232"/>
      <c r="S211" s="232"/>
      <c r="T211" s="232"/>
      <c r="U211" s="232"/>
      <c r="V211" s="232"/>
      <c r="W211" s="232"/>
      <c r="X211" s="232"/>
      <c r="Y211" s="232"/>
      <c r="Z211" s="232"/>
      <c r="AA211" s="232"/>
      <c r="AB211" s="232"/>
    </row>
    <row r="212" spans="1:28" ht="15.75" customHeight="1">
      <c r="A212" s="844"/>
      <c r="B212" s="232"/>
      <c r="C212" s="232"/>
      <c r="D212" s="232"/>
      <c r="E212" s="232"/>
      <c r="F212" s="232"/>
      <c r="G212" s="232"/>
      <c r="H212" s="232"/>
      <c r="I212" s="232"/>
      <c r="J212" s="232"/>
      <c r="K212" s="232"/>
      <c r="L212" s="232"/>
      <c r="M212" s="232"/>
      <c r="N212" s="232"/>
      <c r="O212" s="232"/>
      <c r="P212" s="232"/>
      <c r="Q212" s="232"/>
      <c r="R212" s="232"/>
      <c r="S212" s="232"/>
      <c r="T212" s="232"/>
      <c r="U212" s="232"/>
      <c r="V212" s="232"/>
      <c r="W212" s="232"/>
      <c r="X212" s="232"/>
      <c r="Y212" s="232"/>
      <c r="Z212" s="232"/>
      <c r="AA212" s="232"/>
      <c r="AB212" s="232"/>
    </row>
    <row r="213" spans="1:28" ht="15.75" customHeight="1">
      <c r="A213" s="844"/>
      <c r="B213" s="232"/>
      <c r="C213" s="232"/>
      <c r="D213" s="232"/>
      <c r="E213" s="232"/>
      <c r="F213" s="232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2"/>
      <c r="X213" s="232"/>
      <c r="Y213" s="232"/>
      <c r="Z213" s="232"/>
      <c r="AA213" s="232"/>
      <c r="AB213" s="232"/>
    </row>
    <row r="214" spans="1:28" ht="15.75" customHeight="1">
      <c r="A214" s="844"/>
      <c r="B214" s="232"/>
      <c r="C214" s="232"/>
      <c r="D214" s="232"/>
      <c r="E214" s="232"/>
      <c r="F214" s="232"/>
      <c r="G214" s="232"/>
      <c r="H214" s="232"/>
      <c r="I214" s="232"/>
      <c r="J214" s="232"/>
      <c r="K214" s="232"/>
      <c r="L214" s="232"/>
      <c r="M214" s="232"/>
      <c r="N214" s="232"/>
      <c r="O214" s="232"/>
      <c r="P214" s="232"/>
      <c r="Q214" s="232"/>
      <c r="R214" s="232"/>
      <c r="S214" s="232"/>
      <c r="T214" s="232"/>
      <c r="U214" s="232"/>
      <c r="V214" s="232"/>
      <c r="W214" s="232"/>
      <c r="X214" s="232"/>
      <c r="Y214" s="232"/>
      <c r="Z214" s="232"/>
      <c r="AA214" s="232"/>
      <c r="AB214" s="232"/>
    </row>
    <row r="215" spans="1:28" ht="15.75" customHeight="1">
      <c r="A215" s="844"/>
      <c r="B215" s="232"/>
      <c r="C215" s="232"/>
      <c r="D215" s="232"/>
      <c r="E215" s="232"/>
      <c r="F215" s="232"/>
      <c r="G215" s="232"/>
      <c r="H215" s="232"/>
      <c r="I215" s="232"/>
      <c r="J215" s="232"/>
      <c r="K215" s="232"/>
      <c r="L215" s="232"/>
      <c r="M215" s="232"/>
      <c r="N215" s="232"/>
      <c r="O215" s="232"/>
      <c r="P215" s="232"/>
      <c r="Q215" s="232"/>
      <c r="R215" s="232"/>
      <c r="S215" s="232"/>
      <c r="T215" s="232"/>
      <c r="U215" s="232"/>
      <c r="V215" s="232"/>
      <c r="W215" s="232"/>
      <c r="X215" s="232"/>
      <c r="Y215" s="232"/>
      <c r="Z215" s="232"/>
      <c r="AA215" s="232"/>
      <c r="AB215" s="232"/>
    </row>
    <row r="216" spans="1:28" ht="15.75" customHeight="1">
      <c r="A216" s="844"/>
      <c r="B216" s="232"/>
      <c r="C216" s="232"/>
      <c r="D216" s="232"/>
      <c r="E216" s="232"/>
      <c r="F216" s="232"/>
      <c r="G216" s="232"/>
      <c r="H216" s="232"/>
      <c r="I216" s="232"/>
      <c r="J216" s="232"/>
      <c r="K216" s="232"/>
      <c r="L216" s="232"/>
      <c r="M216" s="232"/>
      <c r="N216" s="232"/>
      <c r="O216" s="232"/>
      <c r="P216" s="232"/>
      <c r="Q216" s="232"/>
      <c r="R216" s="232"/>
      <c r="S216" s="232"/>
      <c r="T216" s="232"/>
      <c r="U216" s="232"/>
      <c r="V216" s="232"/>
      <c r="W216" s="232"/>
      <c r="X216" s="232"/>
      <c r="Y216" s="232"/>
      <c r="Z216" s="232"/>
      <c r="AA216" s="232"/>
      <c r="AB216" s="232"/>
    </row>
    <row r="217" spans="1:28" ht="15.75" customHeight="1">
      <c r="A217" s="844"/>
      <c r="B217" s="232"/>
      <c r="C217" s="232"/>
      <c r="D217" s="232"/>
      <c r="E217" s="232"/>
      <c r="F217" s="232"/>
      <c r="G217" s="232"/>
      <c r="H217" s="232"/>
      <c r="I217" s="232"/>
      <c r="J217" s="232"/>
      <c r="K217" s="232"/>
      <c r="L217" s="232"/>
      <c r="M217" s="232"/>
      <c r="N217" s="232"/>
      <c r="O217" s="232"/>
      <c r="P217" s="232"/>
      <c r="Q217" s="232"/>
      <c r="R217" s="232"/>
      <c r="S217" s="232"/>
      <c r="T217" s="232"/>
      <c r="U217" s="232"/>
      <c r="V217" s="232"/>
      <c r="W217" s="232"/>
      <c r="X217" s="232"/>
      <c r="Y217" s="232"/>
      <c r="Z217" s="232"/>
      <c r="AA217" s="232"/>
      <c r="AB217" s="232"/>
    </row>
    <row r="218" spans="1:28" ht="15.75" customHeight="1">
      <c r="A218" s="844"/>
      <c r="B218" s="232"/>
      <c r="C218" s="232"/>
      <c r="D218" s="232"/>
      <c r="E218" s="232"/>
      <c r="F218" s="232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2"/>
      <c r="X218" s="232"/>
      <c r="Y218" s="232"/>
      <c r="Z218" s="232"/>
      <c r="AA218" s="232"/>
      <c r="AB218" s="232"/>
    </row>
    <row r="219" spans="1:28" ht="15.75" customHeight="1">
      <c r="A219" s="844"/>
      <c r="B219" s="232"/>
      <c r="C219" s="232"/>
      <c r="D219" s="232"/>
      <c r="E219" s="232"/>
      <c r="F219" s="232"/>
      <c r="G219" s="232"/>
      <c r="H219" s="232"/>
      <c r="I219" s="232"/>
      <c r="J219" s="232"/>
      <c r="K219" s="232"/>
      <c r="L219" s="232"/>
      <c r="M219" s="232"/>
      <c r="N219" s="232"/>
      <c r="O219" s="232"/>
      <c r="P219" s="232"/>
      <c r="Q219" s="232"/>
      <c r="R219" s="232"/>
      <c r="S219" s="232"/>
      <c r="T219" s="232"/>
      <c r="U219" s="232"/>
      <c r="V219" s="232"/>
      <c r="W219" s="232"/>
      <c r="X219" s="232"/>
      <c r="Y219" s="232"/>
      <c r="Z219" s="232"/>
      <c r="AA219" s="232"/>
      <c r="AB219" s="232"/>
    </row>
    <row r="220" spans="1:28" ht="15.75" customHeight="1">
      <c r="A220" s="844"/>
      <c r="B220" s="232"/>
      <c r="C220" s="232"/>
      <c r="D220" s="232"/>
      <c r="E220" s="232"/>
      <c r="F220" s="232"/>
      <c r="G220" s="232"/>
      <c r="H220" s="232"/>
      <c r="I220" s="232"/>
      <c r="J220" s="232"/>
      <c r="K220" s="232"/>
      <c r="L220" s="232"/>
      <c r="M220" s="232"/>
      <c r="N220" s="232"/>
      <c r="O220" s="232"/>
      <c r="P220" s="232"/>
      <c r="Q220" s="232"/>
      <c r="R220" s="232"/>
      <c r="S220" s="232"/>
      <c r="T220" s="232"/>
      <c r="U220" s="232"/>
      <c r="V220" s="232"/>
      <c r="W220" s="232"/>
      <c r="X220" s="232"/>
      <c r="Y220" s="232"/>
      <c r="Z220" s="232"/>
      <c r="AA220" s="232"/>
      <c r="AB220" s="232"/>
    </row>
    <row r="221" spans="1:28" ht="15.75" customHeight="1">
      <c r="A221" s="844"/>
      <c r="B221" s="232"/>
      <c r="C221" s="232"/>
      <c r="D221" s="232"/>
      <c r="E221" s="232"/>
      <c r="F221" s="232"/>
      <c r="G221" s="232"/>
      <c r="H221" s="232"/>
      <c r="I221" s="232"/>
      <c r="J221" s="232"/>
      <c r="K221" s="232"/>
      <c r="L221" s="232"/>
      <c r="M221" s="232"/>
      <c r="N221" s="232"/>
      <c r="O221" s="232"/>
      <c r="P221" s="232"/>
      <c r="Q221" s="232"/>
      <c r="R221" s="232"/>
      <c r="S221" s="232"/>
      <c r="T221" s="232"/>
      <c r="U221" s="232"/>
      <c r="V221" s="232"/>
      <c r="W221" s="232"/>
      <c r="X221" s="232"/>
      <c r="Y221" s="232"/>
      <c r="Z221" s="232"/>
      <c r="AA221" s="232"/>
      <c r="AB221" s="232"/>
    </row>
    <row r="222" spans="1:28" ht="15.75" customHeight="1">
      <c r="A222" s="844"/>
      <c r="B222" s="232"/>
      <c r="C222" s="232"/>
      <c r="D222" s="232"/>
      <c r="E222" s="232"/>
      <c r="F222" s="232"/>
      <c r="G222" s="232"/>
      <c r="H222" s="232"/>
      <c r="I222" s="232"/>
      <c r="J222" s="232"/>
      <c r="K222" s="232"/>
      <c r="L222" s="232"/>
      <c r="M222" s="232"/>
      <c r="N222" s="232"/>
      <c r="O222" s="232"/>
      <c r="P222" s="232"/>
      <c r="Q222" s="232"/>
      <c r="R222" s="232"/>
      <c r="S222" s="232"/>
      <c r="T222" s="232"/>
      <c r="U222" s="232"/>
      <c r="V222" s="232"/>
      <c r="W222" s="232"/>
      <c r="X222" s="232"/>
      <c r="Y222" s="232"/>
      <c r="Z222" s="232"/>
      <c r="AA222" s="232"/>
      <c r="AB222" s="232"/>
    </row>
    <row r="223" spans="1:28" ht="15.75" customHeight="1">
      <c r="A223" s="844"/>
      <c r="B223" s="232"/>
      <c r="C223" s="232"/>
      <c r="D223" s="232"/>
      <c r="E223" s="232"/>
      <c r="F223" s="232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2"/>
      <c r="X223" s="232"/>
      <c r="Y223" s="232"/>
      <c r="Z223" s="232"/>
      <c r="AA223" s="232"/>
      <c r="AB223" s="232"/>
    </row>
    <row r="224" spans="1:28" ht="15.75" customHeight="1">
      <c r="A224" s="844"/>
      <c r="B224" s="232"/>
      <c r="C224" s="232"/>
      <c r="D224" s="232"/>
      <c r="E224" s="232"/>
      <c r="F224" s="232"/>
      <c r="G224" s="232"/>
      <c r="H224" s="232"/>
      <c r="I224" s="232"/>
      <c r="J224" s="232"/>
      <c r="K224" s="232"/>
      <c r="L224" s="232"/>
      <c r="M224" s="232"/>
      <c r="N224" s="232"/>
      <c r="O224" s="232"/>
      <c r="P224" s="232"/>
      <c r="Q224" s="232"/>
      <c r="R224" s="232"/>
      <c r="S224" s="232"/>
      <c r="T224" s="232"/>
      <c r="U224" s="232"/>
      <c r="V224" s="232"/>
      <c r="W224" s="232"/>
      <c r="X224" s="232"/>
      <c r="Y224" s="232"/>
      <c r="Z224" s="232"/>
      <c r="AA224" s="232"/>
      <c r="AB224" s="232"/>
    </row>
    <row r="225" spans="1:28" ht="15.75" customHeight="1">
      <c r="A225" s="844"/>
      <c r="B225" s="232"/>
      <c r="C225" s="232"/>
      <c r="D225" s="232"/>
      <c r="E225" s="232"/>
      <c r="F225" s="232"/>
      <c r="G225" s="232"/>
      <c r="H225" s="232"/>
      <c r="I225" s="232"/>
      <c r="J225" s="232"/>
      <c r="K225" s="232"/>
      <c r="L225" s="232"/>
      <c r="M225" s="232"/>
      <c r="N225" s="232"/>
      <c r="O225" s="232"/>
      <c r="P225" s="232"/>
      <c r="Q225" s="232"/>
      <c r="R225" s="232"/>
      <c r="S225" s="232"/>
      <c r="T225" s="232"/>
      <c r="U225" s="232"/>
      <c r="V225" s="232"/>
      <c r="W225" s="232"/>
      <c r="X225" s="232"/>
      <c r="Y225" s="232"/>
      <c r="Z225" s="232"/>
      <c r="AA225" s="232"/>
      <c r="AB225" s="232"/>
    </row>
    <row r="226" spans="1:28" ht="15.75" customHeight="1">
      <c r="A226" s="844"/>
      <c r="B226" s="232"/>
      <c r="C226" s="232"/>
      <c r="D226" s="232"/>
      <c r="E226" s="232"/>
      <c r="F226" s="232"/>
      <c r="G226" s="232"/>
      <c r="H226" s="232"/>
      <c r="I226" s="232"/>
      <c r="J226" s="232"/>
      <c r="K226" s="232"/>
      <c r="L226" s="232"/>
      <c r="M226" s="232"/>
      <c r="N226" s="232"/>
      <c r="O226" s="232"/>
      <c r="P226" s="232"/>
      <c r="Q226" s="232"/>
      <c r="R226" s="232"/>
      <c r="S226" s="232"/>
      <c r="T226" s="232"/>
      <c r="U226" s="232"/>
      <c r="V226" s="232"/>
      <c r="W226" s="232"/>
      <c r="X226" s="232"/>
      <c r="Y226" s="232"/>
      <c r="Z226" s="232"/>
      <c r="AA226" s="232"/>
      <c r="AB226" s="232"/>
    </row>
    <row r="227" spans="1:28" ht="15.75" customHeight="1">
      <c r="AB227" s="232"/>
    </row>
    <row r="228" spans="1:28" ht="15.75" customHeight="1"/>
    <row r="229" spans="1:28" ht="15.75" customHeight="1"/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8">
    <mergeCell ref="Y7:AA7"/>
    <mergeCell ref="D7:F7"/>
    <mergeCell ref="E8:F8"/>
    <mergeCell ref="G7:I7"/>
    <mergeCell ref="H8:I8"/>
    <mergeCell ref="J7:L7"/>
    <mergeCell ref="K8:L8"/>
    <mergeCell ref="M8:M9"/>
    <mergeCell ref="N8:O8"/>
    <mergeCell ref="P8:P9"/>
    <mergeCell ref="Q8:R8"/>
    <mergeCell ref="Y8:Y9"/>
    <mergeCell ref="Z8:AA8"/>
    <mergeCell ref="S8:S9"/>
    <mergeCell ref="T8:U8"/>
    <mergeCell ref="V8:V9"/>
    <mergeCell ref="W8:X8"/>
    <mergeCell ref="A3:X3"/>
    <mergeCell ref="A7:A9"/>
    <mergeCell ref="B7:B9"/>
    <mergeCell ref="C7:C9"/>
    <mergeCell ref="D8:D9"/>
    <mergeCell ref="G8:G9"/>
    <mergeCell ref="J8:J9"/>
    <mergeCell ref="M7:O7"/>
    <mergeCell ref="P7:R7"/>
    <mergeCell ref="S7:U7"/>
    <mergeCell ref="V7:X7"/>
  </mergeCells>
  <printOptions horizontalCentered="1"/>
  <pageMargins left="0.47244094488188981" right="0.47244094488188981" top="0.74803149606299213" bottom="0.74803149606299213" header="0" footer="0"/>
  <pageSetup paperSize="9" orientation="landscape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1000"/>
  <sheetViews>
    <sheetView workbookViewId="0">
      <selection activeCell="A3" sqref="A3:H12"/>
    </sheetView>
  </sheetViews>
  <sheetFormatPr defaultColWidth="14.42578125" defaultRowHeight="15" customHeight="1"/>
  <cols>
    <col min="1" max="1" width="5.7109375" customWidth="1"/>
    <col min="2" max="2" width="23.7109375" customWidth="1"/>
    <col min="3" max="3" width="25.42578125" customWidth="1"/>
    <col min="4" max="8" width="17.7109375" customWidth="1"/>
    <col min="9" max="26" width="8.7109375" customWidth="1"/>
  </cols>
  <sheetData>
    <row r="1" spans="1:26" ht="15.75">
      <c r="A1" s="1071" t="s">
        <v>1373</v>
      </c>
      <c r="B1" s="953"/>
      <c r="C1" s="953"/>
      <c r="D1" s="953"/>
      <c r="E1" s="953"/>
      <c r="F1" s="953"/>
      <c r="G1" s="953"/>
      <c r="H1" s="953"/>
      <c r="I1" s="557"/>
      <c r="J1" s="557"/>
      <c r="K1" s="557"/>
      <c r="L1" s="557"/>
      <c r="M1" s="557"/>
      <c r="N1" s="557"/>
      <c r="O1" s="557"/>
      <c r="P1" s="557"/>
      <c r="Q1" s="557"/>
      <c r="R1" s="557"/>
      <c r="S1" s="557"/>
      <c r="T1" s="557"/>
      <c r="U1" s="557"/>
      <c r="V1" s="557"/>
      <c r="W1" s="557"/>
      <c r="X1" s="557"/>
      <c r="Y1" s="557"/>
      <c r="Z1" s="557"/>
    </row>
    <row r="2" spans="1:26" ht="15.75">
      <c r="A2" s="887"/>
      <c r="B2" s="887"/>
      <c r="C2" s="887"/>
      <c r="D2" s="887"/>
      <c r="E2" s="887"/>
      <c r="F2" s="887"/>
      <c r="G2" s="887"/>
      <c r="H2" s="887"/>
      <c r="I2" s="557"/>
      <c r="J2" s="557"/>
      <c r="K2" s="557"/>
      <c r="L2" s="557"/>
      <c r="M2" s="557"/>
      <c r="N2" s="557"/>
      <c r="O2" s="557"/>
      <c r="P2" s="557"/>
      <c r="Q2" s="557"/>
      <c r="R2" s="557"/>
      <c r="S2" s="557"/>
      <c r="T2" s="557"/>
      <c r="U2" s="557"/>
      <c r="V2" s="557"/>
      <c r="W2" s="557"/>
      <c r="X2" s="557"/>
      <c r="Y2" s="557"/>
      <c r="Z2" s="557"/>
    </row>
    <row r="3" spans="1:26" ht="15.75">
      <c r="A3" s="1072" t="s">
        <v>1374</v>
      </c>
      <c r="B3" s="953"/>
      <c r="C3" s="953"/>
      <c r="D3" s="953"/>
      <c r="E3" s="953"/>
      <c r="F3" s="953"/>
      <c r="G3" s="953"/>
      <c r="H3" s="953"/>
      <c r="I3" s="557"/>
      <c r="J3" s="557"/>
      <c r="K3" s="557"/>
      <c r="L3" s="557"/>
      <c r="M3" s="557"/>
      <c r="N3" s="557"/>
      <c r="O3" s="557"/>
      <c r="P3" s="557"/>
      <c r="Q3" s="557"/>
      <c r="R3" s="557"/>
      <c r="S3" s="557"/>
      <c r="T3" s="557"/>
      <c r="U3" s="557"/>
      <c r="V3" s="557"/>
      <c r="W3" s="557"/>
      <c r="X3" s="557"/>
      <c r="Y3" s="557"/>
      <c r="Z3" s="557"/>
    </row>
    <row r="4" spans="1:26" ht="15.75">
      <c r="A4" s="888"/>
      <c r="B4" s="888"/>
      <c r="C4" s="888"/>
      <c r="D4" s="139" t="str">
        <f>'1'!$E$5</f>
        <v>KABUPATEN/KOTA</v>
      </c>
      <c r="E4" s="105" t="str">
        <f>'1'!$F$5</f>
        <v>KARANGANYAR</v>
      </c>
      <c r="F4" s="887"/>
      <c r="G4" s="888"/>
      <c r="H4" s="888"/>
      <c r="I4" s="557"/>
      <c r="J4" s="557"/>
      <c r="K4" s="557"/>
      <c r="L4" s="557"/>
      <c r="M4" s="557"/>
      <c r="N4" s="557"/>
      <c r="O4" s="557"/>
      <c r="P4" s="557"/>
      <c r="Q4" s="557"/>
      <c r="R4" s="557"/>
      <c r="S4" s="557"/>
      <c r="T4" s="557"/>
      <c r="U4" s="557"/>
      <c r="V4" s="557"/>
      <c r="W4" s="557"/>
      <c r="X4" s="557"/>
      <c r="Y4" s="557"/>
      <c r="Z4" s="557"/>
    </row>
    <row r="5" spans="1:26" ht="15.75">
      <c r="A5" s="888"/>
      <c r="B5" s="888"/>
      <c r="C5" s="888"/>
      <c r="D5" s="139" t="str">
        <f>'1'!$E$6</f>
        <v>TAHUN</v>
      </c>
      <c r="E5" s="105">
        <f>'1'!$F$6</f>
        <v>2023</v>
      </c>
      <c r="F5" s="887"/>
      <c r="G5" s="888"/>
      <c r="H5" s="888"/>
      <c r="I5" s="557"/>
      <c r="J5" s="557"/>
      <c r="K5" s="557"/>
      <c r="L5" s="557"/>
      <c r="M5" s="557"/>
      <c r="N5" s="557"/>
      <c r="O5" s="557"/>
      <c r="P5" s="557"/>
      <c r="Q5" s="557"/>
      <c r="R5" s="557"/>
      <c r="S5" s="557"/>
      <c r="T5" s="557"/>
      <c r="U5" s="557"/>
      <c r="V5" s="557"/>
      <c r="W5" s="557"/>
      <c r="X5" s="557"/>
      <c r="Y5" s="557"/>
      <c r="Z5" s="557"/>
    </row>
    <row r="6" spans="1:26" ht="16.5">
      <c r="A6" s="889"/>
      <c r="B6" s="889"/>
      <c r="C6" s="889"/>
      <c r="D6" s="889"/>
      <c r="E6" s="889"/>
      <c r="F6" s="889"/>
      <c r="G6" s="889"/>
      <c r="H6" s="889"/>
      <c r="I6" s="635"/>
      <c r="J6" s="635"/>
      <c r="K6" s="635"/>
      <c r="L6" s="635"/>
      <c r="M6" s="635"/>
      <c r="N6" s="635"/>
      <c r="O6" s="635"/>
      <c r="P6" s="635"/>
      <c r="Q6" s="635"/>
      <c r="R6" s="635"/>
      <c r="S6" s="635"/>
      <c r="T6" s="635"/>
      <c r="U6" s="635"/>
      <c r="V6" s="635"/>
      <c r="W6" s="635"/>
      <c r="X6" s="635"/>
      <c r="Y6" s="635"/>
      <c r="Z6" s="635"/>
    </row>
    <row r="7" spans="1:26" ht="47.25">
      <c r="A7" s="114" t="s">
        <v>4</v>
      </c>
      <c r="B7" s="114" t="s">
        <v>324</v>
      </c>
      <c r="C7" s="114" t="s">
        <v>498</v>
      </c>
      <c r="D7" s="172" t="s">
        <v>1375</v>
      </c>
      <c r="E7" s="172" t="s">
        <v>1376</v>
      </c>
      <c r="F7" s="172" t="s">
        <v>1213</v>
      </c>
      <c r="G7" s="172" t="s">
        <v>1377</v>
      </c>
      <c r="H7" s="172" t="s">
        <v>1378</v>
      </c>
      <c r="I7" s="890"/>
      <c r="J7" s="890"/>
      <c r="K7" s="890"/>
      <c r="L7" s="890"/>
      <c r="M7" s="890"/>
      <c r="N7" s="890"/>
      <c r="O7" s="890"/>
      <c r="P7" s="890"/>
      <c r="Q7" s="890"/>
      <c r="R7" s="890"/>
      <c r="S7" s="890"/>
      <c r="T7" s="890"/>
      <c r="U7" s="890"/>
      <c r="V7" s="890"/>
      <c r="W7" s="890"/>
      <c r="X7" s="890"/>
      <c r="Y7" s="890"/>
      <c r="Z7" s="890"/>
    </row>
    <row r="8" spans="1:26" ht="14.25" customHeight="1">
      <c r="A8" s="280">
        <v>1</v>
      </c>
      <c r="B8" s="280">
        <v>2</v>
      </c>
      <c r="C8" s="280">
        <v>3</v>
      </c>
      <c r="D8" s="280">
        <v>4</v>
      </c>
      <c r="E8" s="280">
        <v>5</v>
      </c>
      <c r="F8" s="280">
        <v>6</v>
      </c>
      <c r="G8" s="280">
        <v>7</v>
      </c>
      <c r="H8" s="280">
        <v>8</v>
      </c>
      <c r="I8" s="891"/>
      <c r="J8" s="891"/>
      <c r="K8" s="891"/>
      <c r="L8" s="891"/>
      <c r="M8" s="891"/>
      <c r="N8" s="891"/>
      <c r="O8" s="891"/>
      <c r="P8" s="891"/>
      <c r="Q8" s="891"/>
      <c r="R8" s="891"/>
      <c r="S8" s="891"/>
      <c r="T8" s="891"/>
      <c r="U8" s="891"/>
      <c r="V8" s="891"/>
      <c r="W8" s="891"/>
      <c r="X8" s="891"/>
      <c r="Y8" s="891"/>
      <c r="Z8" s="891"/>
    </row>
    <row r="9" spans="1:26" ht="14.25" customHeight="1">
      <c r="A9" s="892">
        <v>1</v>
      </c>
      <c r="B9" s="893" t="str">
        <f>'9'!B9</f>
        <v>JUMAPOLO</v>
      </c>
      <c r="C9" s="893" t="str">
        <f>'9'!C9</f>
        <v>PUSKESMAS JUMAPOLO</v>
      </c>
      <c r="D9" s="894">
        <v>9</v>
      </c>
      <c r="E9" s="894">
        <v>7</v>
      </c>
      <c r="F9" s="894">
        <v>2</v>
      </c>
      <c r="G9" s="894">
        <v>77.78</v>
      </c>
      <c r="H9" s="894">
        <v>22.22</v>
      </c>
      <c r="I9" s="891"/>
      <c r="J9" s="891"/>
      <c r="K9" s="891"/>
      <c r="L9" s="891"/>
      <c r="M9" s="891"/>
      <c r="N9" s="891"/>
      <c r="O9" s="891"/>
      <c r="P9" s="891"/>
      <c r="Q9" s="891"/>
      <c r="R9" s="891"/>
      <c r="S9" s="891"/>
      <c r="T9" s="891"/>
      <c r="U9" s="891"/>
      <c r="V9" s="891"/>
      <c r="W9" s="891"/>
      <c r="X9" s="891"/>
      <c r="Y9" s="891"/>
      <c r="Z9" s="891"/>
    </row>
    <row r="10" spans="1:26">
      <c r="A10" s="895"/>
      <c r="B10" s="895"/>
      <c r="C10" s="896"/>
      <c r="D10" s="896"/>
      <c r="E10" s="896"/>
      <c r="F10" s="896"/>
      <c r="G10" s="896"/>
      <c r="H10" s="896"/>
      <c r="I10" s="891"/>
      <c r="J10" s="891"/>
      <c r="K10" s="891"/>
      <c r="L10" s="891"/>
      <c r="M10" s="891"/>
      <c r="N10" s="891"/>
      <c r="O10" s="891"/>
      <c r="P10" s="891"/>
      <c r="Q10" s="891"/>
      <c r="R10" s="891"/>
      <c r="S10" s="891"/>
      <c r="T10" s="891"/>
      <c r="U10" s="891"/>
      <c r="V10" s="891"/>
      <c r="W10" s="891"/>
      <c r="X10" s="891"/>
      <c r="Y10" s="891"/>
      <c r="Z10" s="891"/>
    </row>
    <row r="11" spans="1:26">
      <c r="A11" s="895"/>
      <c r="B11" s="895"/>
      <c r="C11" s="896"/>
      <c r="D11" s="896"/>
      <c r="E11" s="896"/>
      <c r="F11" s="896"/>
      <c r="G11" s="896"/>
      <c r="H11" s="896"/>
      <c r="I11" s="891"/>
      <c r="J11" s="891"/>
      <c r="K11" s="891"/>
      <c r="L11" s="891"/>
      <c r="M11" s="891"/>
      <c r="N11" s="891"/>
      <c r="O11" s="891"/>
      <c r="P11" s="891"/>
      <c r="Q11" s="891"/>
      <c r="R11" s="891"/>
      <c r="S11" s="891"/>
      <c r="T11" s="891"/>
      <c r="U11" s="891"/>
      <c r="V11" s="891"/>
      <c r="W11" s="891"/>
      <c r="X11" s="891"/>
      <c r="Y11" s="891"/>
      <c r="Z11" s="891"/>
    </row>
    <row r="12" spans="1:26" ht="15.75">
      <c r="A12" s="1073" t="s">
        <v>1379</v>
      </c>
      <c r="B12" s="993"/>
      <c r="C12" s="990"/>
      <c r="D12" s="897">
        <f t="shared" ref="D12:F12" si="0">SUM(D9:D11)</f>
        <v>9</v>
      </c>
      <c r="E12" s="897">
        <f t="shared" si="0"/>
        <v>7</v>
      </c>
      <c r="F12" s="897">
        <f t="shared" si="0"/>
        <v>2</v>
      </c>
      <c r="G12" s="898">
        <f>E12/D12*100</f>
        <v>77.777777777777786</v>
      </c>
      <c r="H12" s="898">
        <f>F12/D12*100</f>
        <v>22.222222222222221</v>
      </c>
      <c r="I12" s="891"/>
      <c r="J12" s="891"/>
      <c r="K12" s="891"/>
      <c r="L12" s="891"/>
      <c r="M12" s="891"/>
      <c r="N12" s="891"/>
      <c r="O12" s="891"/>
      <c r="P12" s="891"/>
      <c r="Q12" s="891"/>
      <c r="R12" s="891"/>
      <c r="S12" s="891"/>
      <c r="T12" s="891"/>
      <c r="U12" s="891"/>
      <c r="V12" s="891"/>
      <c r="W12" s="891"/>
      <c r="X12" s="891"/>
      <c r="Y12" s="891"/>
      <c r="Z12" s="891"/>
    </row>
    <row r="13" spans="1:26">
      <c r="A13" s="891"/>
      <c r="B13" s="891"/>
      <c r="C13" s="891"/>
      <c r="D13" s="891"/>
      <c r="E13" s="891"/>
      <c r="F13" s="891"/>
      <c r="G13" s="891"/>
      <c r="H13" s="891"/>
      <c r="I13" s="891"/>
      <c r="J13" s="891"/>
      <c r="K13" s="891"/>
      <c r="L13" s="891"/>
      <c r="M13" s="891"/>
      <c r="N13" s="891"/>
      <c r="O13" s="891"/>
      <c r="P13" s="891"/>
      <c r="Q13" s="891"/>
      <c r="R13" s="891"/>
      <c r="S13" s="891"/>
      <c r="T13" s="891"/>
      <c r="U13" s="891"/>
      <c r="V13" s="891"/>
      <c r="W13" s="891"/>
      <c r="X13" s="891"/>
      <c r="Y13" s="891"/>
      <c r="Z13" s="891"/>
    </row>
    <row r="14" spans="1:26">
      <c r="A14" s="459" t="s">
        <v>1380</v>
      </c>
      <c r="B14" s="891"/>
      <c r="C14" s="891"/>
      <c r="D14" s="891"/>
      <c r="E14" s="891"/>
      <c r="F14" s="891"/>
      <c r="G14" s="891"/>
      <c r="H14" s="891"/>
      <c r="I14" s="891"/>
      <c r="J14" s="891"/>
      <c r="K14" s="891"/>
      <c r="L14" s="891"/>
      <c r="M14" s="891"/>
      <c r="N14" s="891"/>
      <c r="O14" s="891"/>
      <c r="P14" s="891"/>
      <c r="Q14" s="891"/>
      <c r="R14" s="891"/>
      <c r="S14" s="891"/>
      <c r="T14" s="891"/>
      <c r="U14" s="891"/>
      <c r="V14" s="891"/>
      <c r="W14" s="891"/>
      <c r="X14" s="891"/>
      <c r="Y14" s="891"/>
      <c r="Z14" s="891"/>
    </row>
    <row r="15" spans="1:26">
      <c r="A15" s="891"/>
      <c r="B15" s="891"/>
      <c r="C15" s="891"/>
      <c r="D15" s="891"/>
      <c r="E15" s="891"/>
      <c r="F15" s="891"/>
      <c r="G15" s="891"/>
      <c r="H15" s="891"/>
      <c r="I15" s="891"/>
      <c r="J15" s="891"/>
      <c r="K15" s="891"/>
      <c r="L15" s="891"/>
      <c r="M15" s="891"/>
      <c r="N15" s="891"/>
      <c r="O15" s="891"/>
      <c r="P15" s="891"/>
      <c r="Q15" s="891"/>
      <c r="R15" s="891"/>
      <c r="S15" s="891"/>
      <c r="T15" s="891"/>
      <c r="U15" s="891"/>
      <c r="V15" s="891"/>
      <c r="W15" s="891"/>
      <c r="X15" s="891"/>
      <c r="Y15" s="891"/>
      <c r="Z15" s="891"/>
    </row>
    <row r="16" spans="1:26">
      <c r="A16" s="891"/>
      <c r="B16" s="891"/>
      <c r="C16" s="891"/>
      <c r="D16" s="891"/>
      <c r="E16" s="891"/>
      <c r="F16" s="891"/>
      <c r="G16" s="891"/>
      <c r="H16" s="891"/>
      <c r="I16" s="891"/>
      <c r="J16" s="891"/>
      <c r="K16" s="891"/>
      <c r="L16" s="891"/>
      <c r="M16" s="891"/>
      <c r="N16" s="891"/>
      <c r="O16" s="891"/>
      <c r="P16" s="891"/>
      <c r="Q16" s="891"/>
      <c r="R16" s="891"/>
      <c r="S16" s="891"/>
      <c r="T16" s="891"/>
      <c r="U16" s="891"/>
      <c r="V16" s="891"/>
      <c r="W16" s="891"/>
      <c r="X16" s="891"/>
      <c r="Y16" s="891"/>
      <c r="Z16" s="891"/>
    </row>
    <row r="17" spans="1:26">
      <c r="A17" s="891"/>
      <c r="B17" s="891"/>
      <c r="C17" s="891"/>
      <c r="D17" s="891"/>
      <c r="E17" s="891"/>
      <c r="F17" s="891"/>
      <c r="G17" s="891"/>
      <c r="H17" s="891"/>
      <c r="I17" s="891"/>
      <c r="J17" s="891"/>
      <c r="K17" s="891"/>
      <c r="L17" s="891"/>
      <c r="M17" s="891"/>
      <c r="N17" s="891"/>
      <c r="O17" s="891"/>
      <c r="P17" s="891"/>
      <c r="Q17" s="891"/>
      <c r="R17" s="891"/>
      <c r="S17" s="891"/>
      <c r="T17" s="891"/>
      <c r="U17" s="891"/>
      <c r="V17" s="891"/>
      <c r="W17" s="891"/>
      <c r="X17" s="891"/>
      <c r="Y17" s="891"/>
      <c r="Z17" s="891"/>
    </row>
    <row r="18" spans="1:26">
      <c r="A18" s="891"/>
      <c r="B18" s="891"/>
      <c r="C18" s="891"/>
      <c r="D18" s="891"/>
      <c r="E18" s="891"/>
      <c r="F18" s="891"/>
      <c r="G18" s="891"/>
      <c r="H18" s="891"/>
      <c r="I18" s="891"/>
      <c r="J18" s="891"/>
      <c r="K18" s="891"/>
      <c r="L18" s="891"/>
      <c r="M18" s="891"/>
      <c r="N18" s="891"/>
      <c r="O18" s="891"/>
      <c r="P18" s="891"/>
      <c r="Q18" s="891"/>
      <c r="R18" s="891"/>
      <c r="S18" s="891"/>
      <c r="T18" s="891"/>
      <c r="U18" s="891"/>
      <c r="V18" s="891"/>
      <c r="W18" s="891"/>
      <c r="X18" s="891"/>
      <c r="Y18" s="891"/>
      <c r="Z18" s="891"/>
    </row>
    <row r="19" spans="1:26">
      <c r="A19" s="891"/>
      <c r="B19" s="891"/>
      <c r="C19" s="891"/>
      <c r="D19" s="891"/>
      <c r="E19" s="891"/>
      <c r="F19" s="891"/>
      <c r="G19" s="891"/>
      <c r="H19" s="891"/>
      <c r="I19" s="891"/>
      <c r="J19" s="891"/>
      <c r="K19" s="891"/>
      <c r="L19" s="891"/>
      <c r="M19" s="891"/>
      <c r="N19" s="891"/>
      <c r="O19" s="891"/>
      <c r="P19" s="891"/>
      <c r="Q19" s="891"/>
      <c r="R19" s="891"/>
      <c r="S19" s="891"/>
      <c r="T19" s="891"/>
      <c r="U19" s="891"/>
      <c r="V19" s="891"/>
      <c r="W19" s="891"/>
      <c r="X19" s="891"/>
      <c r="Y19" s="891"/>
      <c r="Z19" s="891"/>
    </row>
    <row r="20" spans="1:26">
      <c r="A20" s="891"/>
      <c r="B20" s="891"/>
      <c r="C20" s="891"/>
      <c r="D20" s="891"/>
      <c r="E20" s="891"/>
      <c r="F20" s="891"/>
      <c r="G20" s="891"/>
      <c r="H20" s="891"/>
      <c r="I20" s="891"/>
      <c r="J20" s="891"/>
      <c r="K20" s="891"/>
      <c r="L20" s="891"/>
      <c r="M20" s="891"/>
      <c r="N20" s="891"/>
      <c r="O20" s="891"/>
      <c r="P20" s="891"/>
      <c r="Q20" s="891"/>
      <c r="R20" s="891"/>
      <c r="S20" s="891"/>
      <c r="T20" s="891"/>
      <c r="U20" s="891"/>
      <c r="V20" s="891"/>
      <c r="W20" s="891"/>
      <c r="X20" s="891"/>
      <c r="Y20" s="891"/>
      <c r="Z20" s="891"/>
    </row>
    <row r="21" spans="1:26" ht="15.75" customHeight="1">
      <c r="A21" s="891"/>
      <c r="B21" s="891"/>
      <c r="C21" s="891"/>
      <c r="D21" s="891"/>
      <c r="E21" s="891"/>
      <c r="F21" s="891"/>
      <c r="G21" s="891"/>
      <c r="H21" s="891"/>
      <c r="I21" s="891"/>
      <c r="J21" s="891"/>
      <c r="K21" s="891"/>
      <c r="L21" s="891"/>
      <c r="M21" s="891"/>
      <c r="N21" s="891"/>
      <c r="O21" s="891"/>
      <c r="P21" s="891"/>
      <c r="Q21" s="891"/>
      <c r="R21" s="891"/>
      <c r="S21" s="891"/>
      <c r="T21" s="891"/>
      <c r="U21" s="891"/>
      <c r="V21" s="891"/>
      <c r="W21" s="891"/>
      <c r="X21" s="891"/>
      <c r="Y21" s="891"/>
      <c r="Z21" s="891"/>
    </row>
    <row r="22" spans="1:26" ht="15.75" customHeight="1">
      <c r="A22" s="891"/>
      <c r="B22" s="891"/>
      <c r="C22" s="891"/>
      <c r="D22" s="891"/>
      <c r="E22" s="891"/>
      <c r="F22" s="891"/>
      <c r="G22" s="891"/>
      <c r="H22" s="891"/>
      <c r="I22" s="891"/>
      <c r="J22" s="891"/>
      <c r="K22" s="891"/>
      <c r="L22" s="891"/>
      <c r="M22" s="891"/>
      <c r="N22" s="891"/>
      <c r="O22" s="891"/>
      <c r="P22" s="891"/>
      <c r="Q22" s="891"/>
      <c r="R22" s="891"/>
      <c r="S22" s="891"/>
      <c r="T22" s="891"/>
      <c r="U22" s="891"/>
      <c r="V22" s="891"/>
      <c r="W22" s="891"/>
      <c r="X22" s="891"/>
      <c r="Y22" s="891"/>
      <c r="Z22" s="891"/>
    </row>
    <row r="23" spans="1:26" ht="15.75" customHeight="1">
      <c r="A23" s="891"/>
      <c r="B23" s="891"/>
      <c r="C23" s="891"/>
      <c r="D23" s="891"/>
      <c r="E23" s="891"/>
      <c r="F23" s="891"/>
      <c r="G23" s="891"/>
      <c r="H23" s="891"/>
      <c r="I23" s="891"/>
      <c r="J23" s="891"/>
      <c r="K23" s="891"/>
      <c r="L23" s="891"/>
      <c r="M23" s="891"/>
      <c r="N23" s="891"/>
      <c r="O23" s="891"/>
      <c r="P23" s="891"/>
      <c r="Q23" s="891"/>
      <c r="R23" s="891"/>
      <c r="S23" s="891"/>
      <c r="T23" s="891"/>
      <c r="U23" s="891"/>
      <c r="V23" s="891"/>
      <c r="W23" s="891"/>
      <c r="X23" s="891"/>
      <c r="Y23" s="891"/>
      <c r="Z23" s="891"/>
    </row>
    <row r="24" spans="1:26" ht="15.75" customHeight="1">
      <c r="A24" s="891"/>
      <c r="B24" s="891"/>
      <c r="C24" s="891"/>
      <c r="D24" s="891"/>
      <c r="E24" s="891"/>
      <c r="F24" s="891"/>
      <c r="G24" s="891"/>
      <c r="H24" s="891"/>
      <c r="I24" s="891"/>
      <c r="J24" s="891"/>
      <c r="K24" s="891"/>
      <c r="L24" s="891"/>
      <c r="M24" s="891"/>
      <c r="N24" s="891"/>
      <c r="O24" s="891"/>
      <c r="P24" s="891"/>
      <c r="Q24" s="891"/>
      <c r="R24" s="891"/>
      <c r="S24" s="891"/>
      <c r="T24" s="891"/>
      <c r="U24" s="891"/>
      <c r="V24" s="891"/>
      <c r="W24" s="891"/>
      <c r="X24" s="891"/>
      <c r="Y24" s="891"/>
      <c r="Z24" s="891"/>
    </row>
    <row r="25" spans="1:26" ht="15.75" customHeight="1">
      <c r="A25" s="891"/>
      <c r="B25" s="891"/>
      <c r="C25" s="891"/>
      <c r="D25" s="891"/>
      <c r="E25" s="891"/>
      <c r="F25" s="891"/>
      <c r="G25" s="891"/>
      <c r="H25" s="891"/>
      <c r="I25" s="891"/>
      <c r="J25" s="891"/>
      <c r="K25" s="891"/>
      <c r="L25" s="891"/>
      <c r="M25" s="891"/>
      <c r="N25" s="891"/>
      <c r="O25" s="891"/>
      <c r="P25" s="891"/>
      <c r="Q25" s="891"/>
      <c r="R25" s="891"/>
      <c r="S25" s="891"/>
      <c r="T25" s="891"/>
      <c r="U25" s="891"/>
      <c r="V25" s="891"/>
      <c r="W25" s="891"/>
      <c r="X25" s="891"/>
      <c r="Y25" s="891"/>
      <c r="Z25" s="891"/>
    </row>
    <row r="26" spans="1:26" ht="15.75" customHeight="1">
      <c r="A26" s="891"/>
      <c r="B26" s="891"/>
      <c r="C26" s="891"/>
      <c r="D26" s="891"/>
      <c r="E26" s="891"/>
      <c r="F26" s="891"/>
      <c r="G26" s="891"/>
      <c r="H26" s="891"/>
      <c r="I26" s="891"/>
      <c r="J26" s="891"/>
      <c r="K26" s="891"/>
      <c r="L26" s="891"/>
      <c r="M26" s="891"/>
      <c r="N26" s="891"/>
      <c r="O26" s="891"/>
      <c r="P26" s="891"/>
      <c r="Q26" s="891"/>
      <c r="R26" s="891"/>
      <c r="S26" s="891"/>
      <c r="T26" s="891"/>
      <c r="U26" s="891"/>
      <c r="V26" s="891"/>
      <c r="W26" s="891"/>
      <c r="X26" s="891"/>
      <c r="Y26" s="891"/>
      <c r="Z26" s="891"/>
    </row>
    <row r="27" spans="1:26" ht="15.75" customHeight="1">
      <c r="A27" s="891"/>
      <c r="B27" s="891"/>
      <c r="C27" s="891"/>
      <c r="D27" s="891"/>
      <c r="E27" s="891"/>
      <c r="F27" s="891"/>
      <c r="G27" s="891"/>
      <c r="H27" s="891"/>
      <c r="I27" s="891"/>
      <c r="J27" s="891"/>
      <c r="K27" s="891"/>
      <c r="L27" s="891"/>
      <c r="M27" s="891"/>
      <c r="N27" s="891"/>
      <c r="O27" s="891"/>
      <c r="P27" s="891"/>
      <c r="Q27" s="891"/>
      <c r="R27" s="891"/>
      <c r="S27" s="891"/>
      <c r="T27" s="891"/>
      <c r="U27" s="891"/>
      <c r="V27" s="891"/>
      <c r="W27" s="891"/>
      <c r="X27" s="891"/>
      <c r="Y27" s="891"/>
      <c r="Z27" s="891"/>
    </row>
    <row r="28" spans="1:26" ht="15.75" customHeight="1">
      <c r="A28" s="891"/>
      <c r="B28" s="891"/>
      <c r="C28" s="891"/>
      <c r="D28" s="891"/>
      <c r="E28" s="891"/>
      <c r="F28" s="891"/>
      <c r="G28" s="891"/>
      <c r="H28" s="891"/>
      <c r="I28" s="891"/>
      <c r="J28" s="891"/>
      <c r="K28" s="891"/>
      <c r="L28" s="891"/>
      <c r="M28" s="891"/>
      <c r="N28" s="891"/>
      <c r="O28" s="891"/>
      <c r="P28" s="891"/>
      <c r="Q28" s="891"/>
      <c r="R28" s="891"/>
      <c r="S28" s="891"/>
      <c r="T28" s="891"/>
      <c r="U28" s="891"/>
      <c r="V28" s="891"/>
      <c r="W28" s="891"/>
      <c r="X28" s="891"/>
      <c r="Y28" s="891"/>
      <c r="Z28" s="891"/>
    </row>
    <row r="29" spans="1:26" ht="15.75" customHeight="1">
      <c r="A29" s="891"/>
      <c r="B29" s="891"/>
      <c r="C29" s="891"/>
      <c r="D29" s="891"/>
      <c r="E29" s="891"/>
      <c r="F29" s="891"/>
      <c r="G29" s="891"/>
      <c r="H29" s="891"/>
      <c r="I29" s="891"/>
      <c r="J29" s="891"/>
      <c r="K29" s="891"/>
      <c r="L29" s="891"/>
      <c r="M29" s="891"/>
      <c r="N29" s="891"/>
      <c r="O29" s="891"/>
      <c r="P29" s="891"/>
      <c r="Q29" s="891"/>
      <c r="R29" s="891"/>
      <c r="S29" s="891"/>
      <c r="T29" s="891"/>
      <c r="U29" s="891"/>
      <c r="V29" s="891"/>
      <c r="W29" s="891"/>
      <c r="X29" s="891"/>
      <c r="Y29" s="891"/>
      <c r="Z29" s="891"/>
    </row>
    <row r="30" spans="1:26" ht="15.75" customHeight="1">
      <c r="A30" s="891"/>
      <c r="B30" s="891"/>
      <c r="C30" s="891"/>
      <c r="D30" s="891"/>
      <c r="E30" s="891"/>
      <c r="F30" s="891"/>
      <c r="G30" s="891"/>
      <c r="H30" s="891"/>
      <c r="I30" s="891"/>
      <c r="J30" s="891"/>
      <c r="K30" s="891"/>
      <c r="L30" s="891"/>
      <c r="M30" s="891"/>
      <c r="N30" s="891"/>
      <c r="O30" s="891"/>
      <c r="P30" s="891"/>
      <c r="Q30" s="891"/>
      <c r="R30" s="891"/>
      <c r="S30" s="891"/>
      <c r="T30" s="891"/>
      <c r="U30" s="891"/>
      <c r="V30" s="891"/>
      <c r="W30" s="891"/>
      <c r="X30" s="891"/>
      <c r="Y30" s="891"/>
      <c r="Z30" s="891"/>
    </row>
    <row r="31" spans="1:26" ht="15.75" customHeight="1">
      <c r="A31" s="891"/>
      <c r="B31" s="891"/>
      <c r="C31" s="891"/>
      <c r="D31" s="891"/>
      <c r="E31" s="891"/>
      <c r="F31" s="891"/>
      <c r="G31" s="891"/>
      <c r="H31" s="891"/>
      <c r="I31" s="891"/>
      <c r="J31" s="891"/>
      <c r="K31" s="891"/>
      <c r="L31" s="891"/>
      <c r="M31" s="891"/>
      <c r="N31" s="891"/>
      <c r="O31" s="891"/>
      <c r="P31" s="891"/>
      <c r="Q31" s="891"/>
      <c r="R31" s="891"/>
      <c r="S31" s="891"/>
      <c r="T31" s="891"/>
      <c r="U31" s="891"/>
      <c r="V31" s="891"/>
      <c r="W31" s="891"/>
      <c r="X31" s="891"/>
      <c r="Y31" s="891"/>
      <c r="Z31" s="891"/>
    </row>
    <row r="32" spans="1:26" ht="15.75" customHeight="1">
      <c r="A32" s="891"/>
      <c r="B32" s="891"/>
      <c r="C32" s="891"/>
      <c r="D32" s="891"/>
      <c r="E32" s="891"/>
      <c r="F32" s="891"/>
      <c r="G32" s="891"/>
      <c r="H32" s="89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891"/>
      <c r="B33" s="891"/>
      <c r="C33" s="891"/>
      <c r="D33" s="891"/>
      <c r="E33" s="891"/>
      <c r="F33" s="891"/>
      <c r="G33" s="891"/>
      <c r="H33" s="891"/>
      <c r="I33" s="891"/>
      <c r="J33" s="891"/>
      <c r="K33" s="891"/>
      <c r="L33" s="891"/>
      <c r="M33" s="891"/>
      <c r="N33" s="891"/>
      <c r="O33" s="891"/>
      <c r="P33" s="891"/>
      <c r="Q33" s="891"/>
      <c r="R33" s="891"/>
      <c r="S33" s="891"/>
      <c r="T33" s="891"/>
      <c r="U33" s="891"/>
      <c r="V33" s="891"/>
      <c r="W33" s="891"/>
      <c r="X33" s="891"/>
      <c r="Y33" s="891"/>
      <c r="Z33" s="891"/>
    </row>
    <row r="34" spans="1:26" ht="15.75" customHeight="1">
      <c r="A34" s="891"/>
      <c r="B34" s="891"/>
      <c r="C34" s="891"/>
      <c r="D34" s="891"/>
      <c r="E34" s="891"/>
      <c r="F34" s="891"/>
      <c r="G34" s="891"/>
      <c r="H34" s="891"/>
      <c r="I34" s="891"/>
      <c r="J34" s="891"/>
      <c r="K34" s="891"/>
      <c r="L34" s="891"/>
      <c r="M34" s="891"/>
      <c r="N34" s="891"/>
      <c r="O34" s="891"/>
      <c r="P34" s="891"/>
      <c r="Q34" s="891"/>
      <c r="R34" s="891"/>
      <c r="S34" s="891"/>
      <c r="T34" s="891"/>
      <c r="U34" s="891"/>
      <c r="V34" s="891"/>
      <c r="W34" s="891"/>
      <c r="X34" s="891"/>
      <c r="Y34" s="891"/>
      <c r="Z34" s="891"/>
    </row>
    <row r="35" spans="1:26" ht="15.75" customHeight="1">
      <c r="A35" s="891"/>
      <c r="B35" s="891"/>
      <c r="C35" s="891"/>
      <c r="D35" s="891"/>
      <c r="E35" s="891"/>
      <c r="F35" s="891"/>
      <c r="G35" s="891"/>
      <c r="H35" s="891"/>
      <c r="I35" s="891"/>
      <c r="J35" s="891"/>
      <c r="K35" s="891"/>
      <c r="L35" s="891"/>
      <c r="M35" s="891"/>
      <c r="N35" s="891"/>
      <c r="O35" s="891"/>
      <c r="P35" s="891"/>
      <c r="Q35" s="891"/>
      <c r="R35" s="891"/>
      <c r="S35" s="891"/>
      <c r="T35" s="891"/>
      <c r="U35" s="891"/>
      <c r="V35" s="891"/>
      <c r="W35" s="891"/>
      <c r="X35" s="891"/>
      <c r="Y35" s="891"/>
      <c r="Z35" s="891"/>
    </row>
    <row r="36" spans="1:26" ht="15.75" customHeight="1">
      <c r="A36" s="891"/>
      <c r="B36" s="891"/>
      <c r="C36" s="891"/>
      <c r="D36" s="891"/>
      <c r="E36" s="891"/>
      <c r="F36" s="891"/>
      <c r="G36" s="891"/>
      <c r="H36" s="891"/>
      <c r="I36" s="891"/>
      <c r="J36" s="891"/>
      <c r="K36" s="891"/>
      <c r="L36" s="891"/>
      <c r="M36" s="891"/>
      <c r="N36" s="891"/>
      <c r="O36" s="891"/>
      <c r="P36" s="891"/>
      <c r="Q36" s="891"/>
      <c r="R36" s="891"/>
      <c r="S36" s="891"/>
      <c r="T36" s="891"/>
      <c r="U36" s="891"/>
      <c r="V36" s="891"/>
      <c r="W36" s="891"/>
      <c r="X36" s="891"/>
      <c r="Y36" s="891"/>
      <c r="Z36" s="891"/>
    </row>
    <row r="37" spans="1:26" ht="15.75" customHeight="1">
      <c r="A37" s="891"/>
      <c r="B37" s="891"/>
      <c r="C37" s="891"/>
      <c r="D37" s="891"/>
      <c r="E37" s="891"/>
      <c r="F37" s="891"/>
      <c r="G37" s="891"/>
      <c r="H37" s="891"/>
      <c r="I37" s="891"/>
      <c r="J37" s="891"/>
      <c r="K37" s="891"/>
      <c r="L37" s="891"/>
      <c r="M37" s="891"/>
      <c r="N37" s="891"/>
      <c r="O37" s="891"/>
      <c r="P37" s="891"/>
      <c r="Q37" s="891"/>
      <c r="R37" s="891"/>
      <c r="S37" s="891"/>
      <c r="T37" s="891"/>
      <c r="U37" s="891"/>
      <c r="V37" s="891"/>
      <c r="W37" s="891"/>
      <c r="X37" s="891"/>
      <c r="Y37" s="891"/>
      <c r="Z37" s="891"/>
    </row>
    <row r="38" spans="1:26" ht="15.75" customHeight="1">
      <c r="A38" s="891"/>
      <c r="B38" s="891"/>
      <c r="C38" s="891"/>
      <c r="D38" s="891"/>
      <c r="E38" s="891"/>
      <c r="F38" s="891"/>
      <c r="G38" s="891"/>
      <c r="H38" s="891"/>
      <c r="I38" s="891"/>
      <c r="J38" s="891"/>
      <c r="K38" s="891"/>
      <c r="L38" s="891"/>
      <c r="M38" s="891"/>
      <c r="N38" s="891"/>
      <c r="O38" s="891"/>
      <c r="P38" s="891"/>
      <c r="Q38" s="891"/>
      <c r="R38" s="891"/>
      <c r="S38" s="891"/>
      <c r="T38" s="891"/>
      <c r="U38" s="891"/>
      <c r="V38" s="891"/>
      <c r="W38" s="891"/>
      <c r="X38" s="891"/>
      <c r="Y38" s="891"/>
      <c r="Z38" s="891"/>
    </row>
    <row r="39" spans="1:26" ht="15.75" customHeight="1">
      <c r="A39" s="891"/>
      <c r="B39" s="891"/>
      <c r="C39" s="891"/>
      <c r="D39" s="891"/>
      <c r="E39" s="891"/>
      <c r="F39" s="891"/>
      <c r="G39" s="891"/>
      <c r="H39" s="891"/>
      <c r="I39" s="891"/>
      <c r="J39" s="891"/>
      <c r="K39" s="891"/>
      <c r="L39" s="891"/>
      <c r="M39" s="891"/>
      <c r="N39" s="891"/>
      <c r="O39" s="891"/>
      <c r="P39" s="891"/>
      <c r="Q39" s="891"/>
      <c r="R39" s="891"/>
      <c r="S39" s="891"/>
      <c r="T39" s="891"/>
      <c r="U39" s="891"/>
      <c r="V39" s="891"/>
      <c r="W39" s="891"/>
      <c r="X39" s="891"/>
      <c r="Y39" s="891"/>
      <c r="Z39" s="891"/>
    </row>
    <row r="40" spans="1:26" ht="15.75" customHeight="1">
      <c r="A40" s="891"/>
      <c r="B40" s="891"/>
      <c r="C40" s="891"/>
      <c r="D40" s="891"/>
      <c r="E40" s="891"/>
      <c r="F40" s="891"/>
      <c r="G40" s="891"/>
      <c r="H40" s="891"/>
      <c r="I40" s="891"/>
      <c r="J40" s="891"/>
      <c r="K40" s="891"/>
      <c r="L40" s="891"/>
      <c r="M40" s="891"/>
      <c r="N40" s="891"/>
      <c r="O40" s="891"/>
      <c r="P40" s="891"/>
      <c r="Q40" s="891"/>
      <c r="R40" s="891"/>
      <c r="S40" s="891"/>
      <c r="T40" s="891"/>
      <c r="U40" s="891"/>
      <c r="V40" s="891"/>
      <c r="W40" s="891"/>
      <c r="X40" s="891"/>
      <c r="Y40" s="891"/>
      <c r="Z40" s="891"/>
    </row>
    <row r="41" spans="1:26" ht="15.75" customHeight="1">
      <c r="A41" s="891"/>
      <c r="B41" s="891"/>
      <c r="C41" s="891"/>
      <c r="D41" s="891"/>
      <c r="E41" s="891"/>
      <c r="F41" s="891"/>
      <c r="G41" s="891"/>
      <c r="H41" s="891"/>
      <c r="I41" s="891"/>
      <c r="J41" s="891"/>
      <c r="K41" s="891"/>
      <c r="L41" s="891"/>
      <c r="M41" s="891"/>
      <c r="N41" s="891"/>
      <c r="O41" s="891"/>
      <c r="P41" s="891"/>
      <c r="Q41" s="891"/>
      <c r="R41" s="891"/>
      <c r="S41" s="891"/>
      <c r="T41" s="891"/>
      <c r="U41" s="891"/>
      <c r="V41" s="891"/>
      <c r="W41" s="891"/>
      <c r="X41" s="891"/>
      <c r="Y41" s="891"/>
      <c r="Z41" s="891"/>
    </row>
    <row r="42" spans="1:26" ht="15.75" customHeight="1">
      <c r="A42" s="891"/>
      <c r="B42" s="891"/>
      <c r="C42" s="891"/>
      <c r="D42" s="891"/>
      <c r="E42" s="891"/>
      <c r="F42" s="891"/>
      <c r="G42" s="891"/>
      <c r="H42" s="891"/>
      <c r="I42" s="891"/>
      <c r="J42" s="891"/>
      <c r="K42" s="891"/>
      <c r="L42" s="891"/>
      <c r="M42" s="891"/>
      <c r="N42" s="891"/>
      <c r="O42" s="891"/>
      <c r="P42" s="891"/>
      <c r="Q42" s="891"/>
      <c r="R42" s="891"/>
      <c r="S42" s="891"/>
      <c r="T42" s="891"/>
      <c r="U42" s="891"/>
      <c r="V42" s="891"/>
      <c r="W42" s="891"/>
      <c r="X42" s="891"/>
      <c r="Y42" s="891"/>
      <c r="Z42" s="891"/>
    </row>
    <row r="43" spans="1:26" ht="15.75" customHeight="1">
      <c r="A43" s="891"/>
      <c r="B43" s="891"/>
      <c r="C43" s="891"/>
      <c r="D43" s="891"/>
      <c r="E43" s="891"/>
      <c r="F43" s="891"/>
      <c r="G43" s="891"/>
      <c r="H43" s="891"/>
      <c r="I43" s="891"/>
      <c r="J43" s="891"/>
      <c r="K43" s="891"/>
      <c r="L43" s="891"/>
      <c r="M43" s="891"/>
      <c r="N43" s="891"/>
      <c r="O43" s="891"/>
      <c r="P43" s="891"/>
      <c r="Q43" s="891"/>
      <c r="R43" s="891"/>
      <c r="S43" s="891"/>
      <c r="T43" s="891"/>
      <c r="U43" s="891"/>
      <c r="V43" s="891"/>
      <c r="W43" s="891"/>
      <c r="X43" s="891"/>
      <c r="Y43" s="891"/>
      <c r="Z43" s="891"/>
    </row>
    <row r="44" spans="1:26" ht="15.75" customHeight="1">
      <c r="A44" s="891"/>
      <c r="B44" s="891"/>
      <c r="C44" s="891"/>
      <c r="D44" s="891"/>
      <c r="E44" s="891"/>
      <c r="F44" s="891"/>
      <c r="G44" s="891"/>
      <c r="H44" s="891"/>
      <c r="I44" s="891"/>
      <c r="J44" s="891"/>
      <c r="K44" s="891"/>
      <c r="L44" s="891"/>
      <c r="M44" s="891"/>
      <c r="N44" s="891"/>
      <c r="O44" s="891"/>
      <c r="P44" s="891"/>
      <c r="Q44" s="891"/>
      <c r="R44" s="891"/>
      <c r="S44" s="891"/>
      <c r="T44" s="891"/>
      <c r="U44" s="891"/>
      <c r="V44" s="891"/>
      <c r="W44" s="891"/>
      <c r="X44" s="891"/>
      <c r="Y44" s="891"/>
      <c r="Z44" s="891"/>
    </row>
    <row r="45" spans="1:26" ht="15.75" customHeight="1">
      <c r="A45" s="891"/>
      <c r="B45" s="891"/>
      <c r="C45" s="891"/>
      <c r="D45" s="891"/>
      <c r="E45" s="891"/>
      <c r="F45" s="891"/>
      <c r="G45" s="891"/>
      <c r="H45" s="891"/>
      <c r="I45" s="891"/>
      <c r="J45" s="891"/>
      <c r="K45" s="891"/>
      <c r="L45" s="891"/>
      <c r="M45" s="891"/>
      <c r="N45" s="891"/>
      <c r="O45" s="891"/>
      <c r="P45" s="891"/>
      <c r="Q45" s="891"/>
      <c r="R45" s="891"/>
      <c r="S45" s="891"/>
      <c r="T45" s="891"/>
      <c r="U45" s="891"/>
      <c r="V45" s="891"/>
      <c r="W45" s="891"/>
      <c r="X45" s="891"/>
      <c r="Y45" s="891"/>
      <c r="Z45" s="891"/>
    </row>
    <row r="46" spans="1:26" ht="15.75" customHeight="1">
      <c r="A46" s="891"/>
      <c r="B46" s="891"/>
      <c r="C46" s="891"/>
      <c r="D46" s="891"/>
      <c r="E46" s="891"/>
      <c r="F46" s="891"/>
      <c r="G46" s="891"/>
      <c r="H46" s="891"/>
      <c r="I46" s="891"/>
      <c r="J46" s="891"/>
      <c r="K46" s="891"/>
      <c r="L46" s="891"/>
      <c r="M46" s="891"/>
      <c r="N46" s="891"/>
      <c r="O46" s="891"/>
      <c r="P46" s="891"/>
      <c r="Q46" s="891"/>
      <c r="R46" s="891"/>
      <c r="S46" s="891"/>
      <c r="T46" s="891"/>
      <c r="U46" s="891"/>
      <c r="V46" s="891"/>
      <c r="W46" s="891"/>
      <c r="X46" s="891"/>
      <c r="Y46" s="891"/>
      <c r="Z46" s="891"/>
    </row>
    <row r="47" spans="1:26" ht="15.75" customHeight="1">
      <c r="A47" s="891"/>
      <c r="B47" s="891"/>
      <c r="C47" s="891"/>
      <c r="D47" s="891"/>
      <c r="E47" s="891"/>
      <c r="F47" s="891"/>
      <c r="G47" s="891"/>
      <c r="H47" s="891"/>
      <c r="I47" s="891"/>
      <c r="J47" s="891"/>
      <c r="K47" s="891"/>
      <c r="L47" s="891"/>
      <c r="M47" s="891"/>
      <c r="N47" s="891"/>
      <c r="O47" s="891"/>
      <c r="P47" s="891"/>
      <c r="Q47" s="891"/>
      <c r="R47" s="891"/>
      <c r="S47" s="891"/>
      <c r="T47" s="891"/>
      <c r="U47" s="891"/>
      <c r="V47" s="891"/>
      <c r="W47" s="891"/>
      <c r="X47" s="891"/>
      <c r="Y47" s="891"/>
      <c r="Z47" s="891"/>
    </row>
    <row r="48" spans="1:26" ht="15.75" customHeight="1">
      <c r="A48" s="891"/>
      <c r="B48" s="891"/>
      <c r="C48" s="891"/>
      <c r="D48" s="891"/>
      <c r="E48" s="891"/>
      <c r="F48" s="891"/>
      <c r="G48" s="891"/>
      <c r="H48" s="891"/>
      <c r="I48" s="891"/>
      <c r="J48" s="891"/>
      <c r="K48" s="891"/>
      <c r="L48" s="891"/>
      <c r="M48" s="891"/>
      <c r="N48" s="891"/>
      <c r="O48" s="891"/>
      <c r="P48" s="891"/>
      <c r="Q48" s="891"/>
      <c r="R48" s="891"/>
      <c r="S48" s="891"/>
      <c r="T48" s="891"/>
      <c r="U48" s="891"/>
      <c r="V48" s="891"/>
      <c r="W48" s="891"/>
      <c r="X48" s="891"/>
      <c r="Y48" s="891"/>
      <c r="Z48" s="891"/>
    </row>
    <row r="49" spans="1:26" ht="15.75" customHeight="1">
      <c r="A49" s="891"/>
      <c r="B49" s="891"/>
      <c r="C49" s="891"/>
      <c r="D49" s="891"/>
      <c r="E49" s="891"/>
      <c r="F49" s="891"/>
      <c r="G49" s="891"/>
      <c r="H49" s="891"/>
      <c r="I49" s="891"/>
      <c r="J49" s="891"/>
      <c r="K49" s="891"/>
      <c r="L49" s="891"/>
      <c r="M49" s="891"/>
      <c r="N49" s="891"/>
      <c r="O49" s="891"/>
      <c r="P49" s="891"/>
      <c r="Q49" s="891"/>
      <c r="R49" s="891"/>
      <c r="S49" s="891"/>
      <c r="T49" s="891"/>
      <c r="U49" s="891"/>
      <c r="V49" s="891"/>
      <c r="W49" s="891"/>
      <c r="X49" s="891"/>
      <c r="Y49" s="891"/>
      <c r="Z49" s="891"/>
    </row>
    <row r="50" spans="1:26" ht="15.75" customHeight="1">
      <c r="A50" s="891"/>
      <c r="B50" s="891"/>
      <c r="C50" s="891"/>
      <c r="D50" s="891"/>
      <c r="E50" s="891"/>
      <c r="F50" s="891"/>
      <c r="G50" s="891"/>
      <c r="H50" s="891"/>
      <c r="I50" s="891"/>
      <c r="J50" s="891"/>
      <c r="K50" s="891"/>
      <c r="L50" s="891"/>
      <c r="M50" s="891"/>
      <c r="N50" s="891"/>
      <c r="O50" s="891"/>
      <c r="P50" s="891"/>
      <c r="Q50" s="891"/>
      <c r="R50" s="891"/>
      <c r="S50" s="891"/>
      <c r="T50" s="891"/>
      <c r="U50" s="891"/>
      <c r="V50" s="891"/>
      <c r="W50" s="891"/>
      <c r="X50" s="891"/>
      <c r="Y50" s="891"/>
      <c r="Z50" s="891"/>
    </row>
    <row r="51" spans="1:26" ht="15.75" customHeight="1">
      <c r="A51" s="891"/>
      <c r="B51" s="891"/>
      <c r="C51" s="891"/>
      <c r="D51" s="891"/>
      <c r="E51" s="891"/>
      <c r="F51" s="891"/>
      <c r="G51" s="891"/>
      <c r="H51" s="891"/>
      <c r="I51" s="891"/>
      <c r="J51" s="891"/>
      <c r="K51" s="891"/>
      <c r="L51" s="891"/>
      <c r="M51" s="891"/>
      <c r="N51" s="891"/>
      <c r="O51" s="891"/>
      <c r="P51" s="891"/>
      <c r="Q51" s="891"/>
      <c r="R51" s="891"/>
      <c r="S51" s="891"/>
      <c r="T51" s="891"/>
      <c r="U51" s="891"/>
      <c r="V51" s="891"/>
      <c r="W51" s="891"/>
      <c r="X51" s="891"/>
      <c r="Y51" s="891"/>
      <c r="Z51" s="891"/>
    </row>
    <row r="52" spans="1:26" ht="15.75" customHeight="1">
      <c r="A52" s="891"/>
      <c r="B52" s="891"/>
      <c r="C52" s="891"/>
      <c r="D52" s="891"/>
      <c r="E52" s="891"/>
      <c r="F52" s="891"/>
      <c r="G52" s="891"/>
      <c r="H52" s="891"/>
      <c r="I52" s="891"/>
      <c r="J52" s="891"/>
      <c r="K52" s="891"/>
      <c r="L52" s="891"/>
      <c r="M52" s="891"/>
      <c r="N52" s="891"/>
      <c r="O52" s="891"/>
      <c r="P52" s="891"/>
      <c r="Q52" s="891"/>
      <c r="R52" s="891"/>
      <c r="S52" s="891"/>
      <c r="T52" s="891"/>
      <c r="U52" s="891"/>
      <c r="V52" s="891"/>
      <c r="W52" s="891"/>
      <c r="X52" s="891"/>
      <c r="Y52" s="891"/>
      <c r="Z52" s="891"/>
    </row>
    <row r="53" spans="1:26" ht="15.75" customHeight="1">
      <c r="A53" s="891"/>
      <c r="B53" s="891"/>
      <c r="C53" s="891"/>
      <c r="D53" s="891"/>
      <c r="E53" s="891"/>
      <c r="F53" s="891"/>
      <c r="G53" s="891"/>
      <c r="H53" s="891"/>
      <c r="I53" s="891"/>
      <c r="J53" s="891"/>
      <c r="K53" s="891"/>
      <c r="L53" s="891"/>
      <c r="M53" s="891"/>
      <c r="N53" s="891"/>
      <c r="O53" s="891"/>
      <c r="P53" s="891"/>
      <c r="Q53" s="891"/>
      <c r="R53" s="891"/>
      <c r="S53" s="891"/>
      <c r="T53" s="891"/>
      <c r="U53" s="891"/>
      <c r="V53" s="891"/>
      <c r="W53" s="891"/>
      <c r="X53" s="891"/>
      <c r="Y53" s="891"/>
      <c r="Z53" s="891"/>
    </row>
    <row r="54" spans="1:26" ht="15.75" customHeight="1">
      <c r="A54" s="891"/>
      <c r="B54" s="891"/>
      <c r="C54" s="891"/>
      <c r="D54" s="891"/>
      <c r="E54" s="891"/>
      <c r="F54" s="891"/>
      <c r="G54" s="891"/>
      <c r="H54" s="891"/>
      <c r="I54" s="891"/>
      <c r="J54" s="891"/>
      <c r="K54" s="891"/>
      <c r="L54" s="891"/>
      <c r="M54" s="891"/>
      <c r="N54" s="891"/>
      <c r="O54" s="891"/>
      <c r="P54" s="891"/>
      <c r="Q54" s="891"/>
      <c r="R54" s="891"/>
      <c r="S54" s="891"/>
      <c r="T54" s="891"/>
      <c r="U54" s="891"/>
      <c r="V54" s="891"/>
      <c r="W54" s="891"/>
      <c r="X54" s="891"/>
      <c r="Y54" s="891"/>
      <c r="Z54" s="891"/>
    </row>
    <row r="55" spans="1:26" ht="15.75" customHeight="1">
      <c r="A55" s="891"/>
      <c r="B55" s="891"/>
      <c r="C55" s="891"/>
      <c r="D55" s="891"/>
      <c r="E55" s="891"/>
      <c r="F55" s="891"/>
      <c r="G55" s="891"/>
      <c r="H55" s="891"/>
      <c r="I55" s="891"/>
      <c r="J55" s="891"/>
      <c r="K55" s="891"/>
      <c r="L55" s="891"/>
      <c r="M55" s="891"/>
      <c r="N55" s="891"/>
      <c r="O55" s="891"/>
      <c r="P55" s="891"/>
      <c r="Q55" s="891"/>
      <c r="R55" s="891"/>
      <c r="S55" s="891"/>
      <c r="T55" s="891"/>
      <c r="U55" s="891"/>
      <c r="V55" s="891"/>
      <c r="W55" s="891"/>
      <c r="X55" s="891"/>
      <c r="Y55" s="891"/>
      <c r="Z55" s="891"/>
    </row>
    <row r="56" spans="1:26" ht="15.75" customHeight="1">
      <c r="A56" s="891"/>
      <c r="B56" s="891"/>
      <c r="C56" s="891"/>
      <c r="D56" s="891"/>
      <c r="E56" s="891"/>
      <c r="F56" s="891"/>
      <c r="G56" s="891"/>
      <c r="H56" s="891"/>
      <c r="I56" s="891"/>
      <c r="J56" s="891"/>
      <c r="K56" s="891"/>
      <c r="L56" s="891"/>
      <c r="M56" s="891"/>
      <c r="N56" s="891"/>
      <c r="O56" s="891"/>
      <c r="P56" s="891"/>
      <c r="Q56" s="891"/>
      <c r="R56" s="891"/>
      <c r="S56" s="891"/>
      <c r="T56" s="891"/>
      <c r="U56" s="891"/>
      <c r="V56" s="891"/>
      <c r="W56" s="891"/>
      <c r="X56" s="891"/>
      <c r="Y56" s="891"/>
      <c r="Z56" s="891"/>
    </row>
    <row r="57" spans="1:26" ht="15.75" customHeight="1">
      <c r="A57" s="891"/>
      <c r="B57" s="891"/>
      <c r="C57" s="891"/>
      <c r="D57" s="891"/>
      <c r="E57" s="891"/>
      <c r="F57" s="891"/>
      <c r="G57" s="891"/>
      <c r="H57" s="891"/>
      <c r="I57" s="891"/>
      <c r="J57" s="891"/>
      <c r="K57" s="891"/>
      <c r="L57" s="891"/>
      <c r="M57" s="891"/>
      <c r="N57" s="891"/>
      <c r="O57" s="891"/>
      <c r="P57" s="891"/>
      <c r="Q57" s="891"/>
      <c r="R57" s="891"/>
      <c r="S57" s="891"/>
      <c r="T57" s="891"/>
      <c r="U57" s="891"/>
      <c r="V57" s="891"/>
      <c r="W57" s="891"/>
      <c r="X57" s="891"/>
      <c r="Y57" s="891"/>
      <c r="Z57" s="891"/>
    </row>
    <row r="58" spans="1:26" ht="15.75" customHeight="1">
      <c r="A58" s="891"/>
      <c r="B58" s="891"/>
      <c r="C58" s="891"/>
      <c r="D58" s="891"/>
      <c r="E58" s="891"/>
      <c r="F58" s="891"/>
      <c r="G58" s="891"/>
      <c r="H58" s="891"/>
      <c r="I58" s="891"/>
      <c r="J58" s="891"/>
      <c r="K58" s="891"/>
      <c r="L58" s="891"/>
      <c r="M58" s="891"/>
      <c r="N58" s="891"/>
      <c r="O58" s="891"/>
      <c r="P58" s="891"/>
      <c r="Q58" s="891"/>
      <c r="R58" s="891"/>
      <c r="S58" s="891"/>
      <c r="T58" s="891"/>
      <c r="U58" s="891"/>
      <c r="V58" s="891"/>
      <c r="W58" s="891"/>
      <c r="X58" s="891"/>
      <c r="Y58" s="891"/>
      <c r="Z58" s="891"/>
    </row>
    <row r="59" spans="1:26" ht="15.75" customHeight="1">
      <c r="A59" s="891"/>
      <c r="B59" s="891"/>
      <c r="C59" s="891"/>
      <c r="D59" s="891"/>
      <c r="E59" s="891"/>
      <c r="F59" s="891"/>
      <c r="G59" s="891"/>
      <c r="H59" s="891"/>
      <c r="I59" s="891"/>
      <c r="J59" s="891"/>
      <c r="K59" s="891"/>
      <c r="L59" s="891"/>
      <c r="M59" s="891"/>
      <c r="N59" s="891"/>
      <c r="O59" s="891"/>
      <c r="P59" s="891"/>
      <c r="Q59" s="891"/>
      <c r="R59" s="891"/>
      <c r="S59" s="891"/>
      <c r="T59" s="891"/>
      <c r="U59" s="891"/>
      <c r="V59" s="891"/>
      <c r="W59" s="891"/>
      <c r="X59" s="891"/>
      <c r="Y59" s="891"/>
      <c r="Z59" s="891"/>
    </row>
    <row r="60" spans="1:26" ht="15.75" customHeight="1">
      <c r="A60" s="891"/>
      <c r="B60" s="891"/>
      <c r="C60" s="891"/>
      <c r="D60" s="891"/>
      <c r="E60" s="891"/>
      <c r="F60" s="891"/>
      <c r="G60" s="891"/>
      <c r="H60" s="891"/>
      <c r="I60" s="891"/>
      <c r="J60" s="891"/>
      <c r="K60" s="891"/>
      <c r="L60" s="891"/>
      <c r="M60" s="891"/>
      <c r="N60" s="891"/>
      <c r="O60" s="891"/>
      <c r="P60" s="891"/>
      <c r="Q60" s="891"/>
      <c r="R60" s="891"/>
      <c r="S60" s="891"/>
      <c r="T60" s="891"/>
      <c r="U60" s="891"/>
      <c r="V60" s="891"/>
      <c r="W60" s="891"/>
      <c r="X60" s="891"/>
      <c r="Y60" s="891"/>
      <c r="Z60" s="891"/>
    </row>
    <row r="61" spans="1:26" ht="15.75" customHeight="1">
      <c r="A61" s="891"/>
      <c r="B61" s="891"/>
      <c r="C61" s="891"/>
      <c r="D61" s="891"/>
      <c r="E61" s="891"/>
      <c r="F61" s="891"/>
      <c r="G61" s="891"/>
      <c r="H61" s="891"/>
      <c r="I61" s="891"/>
      <c r="J61" s="891"/>
      <c r="K61" s="891"/>
      <c r="L61" s="891"/>
      <c r="M61" s="891"/>
      <c r="N61" s="891"/>
      <c r="O61" s="891"/>
      <c r="P61" s="891"/>
      <c r="Q61" s="891"/>
      <c r="R61" s="891"/>
      <c r="S61" s="891"/>
      <c r="T61" s="891"/>
      <c r="U61" s="891"/>
      <c r="V61" s="891"/>
      <c r="W61" s="891"/>
      <c r="X61" s="891"/>
      <c r="Y61" s="891"/>
      <c r="Z61" s="891"/>
    </row>
    <row r="62" spans="1:26" ht="15.75" customHeight="1">
      <c r="A62" s="891"/>
      <c r="B62" s="891"/>
      <c r="C62" s="891"/>
      <c r="D62" s="891"/>
      <c r="E62" s="891"/>
      <c r="F62" s="891"/>
      <c r="G62" s="891"/>
      <c r="H62" s="891"/>
      <c r="I62" s="891"/>
      <c r="J62" s="891"/>
      <c r="K62" s="891"/>
      <c r="L62" s="891"/>
      <c r="M62" s="891"/>
      <c r="N62" s="891"/>
      <c r="O62" s="891"/>
      <c r="P62" s="891"/>
      <c r="Q62" s="891"/>
      <c r="R62" s="891"/>
      <c r="S62" s="891"/>
      <c r="T62" s="891"/>
      <c r="U62" s="891"/>
      <c r="V62" s="891"/>
      <c r="W62" s="891"/>
      <c r="X62" s="891"/>
      <c r="Y62" s="891"/>
      <c r="Z62" s="891"/>
    </row>
    <row r="63" spans="1:26" ht="15.75" customHeight="1">
      <c r="A63" s="891"/>
      <c r="B63" s="891"/>
      <c r="C63" s="891"/>
      <c r="D63" s="891"/>
      <c r="E63" s="891"/>
      <c r="F63" s="891"/>
      <c r="G63" s="891"/>
      <c r="H63" s="891"/>
      <c r="I63" s="891"/>
      <c r="J63" s="891"/>
      <c r="K63" s="891"/>
      <c r="L63" s="891"/>
      <c r="M63" s="891"/>
      <c r="N63" s="891"/>
      <c r="O63" s="891"/>
      <c r="P63" s="891"/>
      <c r="Q63" s="891"/>
      <c r="R63" s="891"/>
      <c r="S63" s="891"/>
      <c r="T63" s="891"/>
      <c r="U63" s="891"/>
      <c r="V63" s="891"/>
      <c r="W63" s="891"/>
      <c r="X63" s="891"/>
      <c r="Y63" s="891"/>
      <c r="Z63" s="891"/>
    </row>
    <row r="64" spans="1:26" ht="15.75" customHeight="1">
      <c r="A64" s="891"/>
      <c r="B64" s="891"/>
      <c r="C64" s="891"/>
      <c r="D64" s="891"/>
      <c r="E64" s="891"/>
      <c r="F64" s="891"/>
      <c r="G64" s="891"/>
      <c r="H64" s="891"/>
      <c r="I64" s="891"/>
      <c r="J64" s="891"/>
      <c r="K64" s="891"/>
      <c r="L64" s="891"/>
      <c r="M64" s="891"/>
      <c r="N64" s="891"/>
      <c r="O64" s="891"/>
      <c r="P64" s="891"/>
      <c r="Q64" s="891"/>
      <c r="R64" s="891"/>
      <c r="S64" s="891"/>
      <c r="T64" s="891"/>
      <c r="U64" s="891"/>
      <c r="V64" s="891"/>
      <c r="W64" s="891"/>
      <c r="X64" s="891"/>
      <c r="Y64" s="891"/>
      <c r="Z64" s="891"/>
    </row>
    <row r="65" spans="1:26" ht="15.75" customHeight="1">
      <c r="A65" s="891"/>
      <c r="B65" s="891"/>
      <c r="C65" s="891"/>
      <c r="D65" s="891"/>
      <c r="E65" s="891"/>
      <c r="F65" s="891"/>
      <c r="G65" s="891"/>
      <c r="H65" s="891"/>
      <c r="I65" s="891"/>
      <c r="J65" s="891"/>
      <c r="K65" s="891"/>
      <c r="L65" s="891"/>
      <c r="M65" s="891"/>
      <c r="N65" s="891"/>
      <c r="O65" s="891"/>
      <c r="P65" s="891"/>
      <c r="Q65" s="891"/>
      <c r="R65" s="891"/>
      <c r="S65" s="891"/>
      <c r="T65" s="891"/>
      <c r="U65" s="891"/>
      <c r="V65" s="891"/>
      <c r="W65" s="891"/>
      <c r="X65" s="891"/>
      <c r="Y65" s="891"/>
      <c r="Z65" s="891"/>
    </row>
    <row r="66" spans="1:26" ht="15.75" customHeight="1">
      <c r="A66" s="891"/>
      <c r="B66" s="891"/>
      <c r="C66" s="891"/>
      <c r="D66" s="891"/>
      <c r="E66" s="891"/>
      <c r="F66" s="891"/>
      <c r="G66" s="891"/>
      <c r="H66" s="891"/>
      <c r="I66" s="891"/>
      <c r="J66" s="891"/>
      <c r="K66" s="891"/>
      <c r="L66" s="891"/>
      <c r="M66" s="891"/>
      <c r="N66" s="891"/>
      <c r="O66" s="891"/>
      <c r="P66" s="891"/>
      <c r="Q66" s="891"/>
      <c r="R66" s="891"/>
      <c r="S66" s="891"/>
      <c r="T66" s="891"/>
      <c r="U66" s="891"/>
      <c r="V66" s="891"/>
      <c r="W66" s="891"/>
      <c r="X66" s="891"/>
      <c r="Y66" s="891"/>
      <c r="Z66" s="891"/>
    </row>
    <row r="67" spans="1:26" ht="15.75" customHeight="1">
      <c r="A67" s="891"/>
      <c r="B67" s="891"/>
      <c r="C67" s="891"/>
      <c r="D67" s="891"/>
      <c r="E67" s="891"/>
      <c r="F67" s="891"/>
      <c r="G67" s="891"/>
      <c r="H67" s="891"/>
      <c r="I67" s="891"/>
      <c r="J67" s="891"/>
      <c r="K67" s="891"/>
      <c r="L67" s="891"/>
      <c r="M67" s="891"/>
      <c r="N67" s="891"/>
      <c r="O67" s="891"/>
      <c r="P67" s="891"/>
      <c r="Q67" s="891"/>
      <c r="R67" s="891"/>
      <c r="S67" s="891"/>
      <c r="T67" s="891"/>
      <c r="U67" s="891"/>
      <c r="V67" s="891"/>
      <c r="W67" s="891"/>
      <c r="X67" s="891"/>
      <c r="Y67" s="891"/>
      <c r="Z67" s="891"/>
    </row>
    <row r="68" spans="1:26" ht="15.75" customHeight="1">
      <c r="A68" s="891"/>
      <c r="B68" s="891"/>
      <c r="C68" s="891"/>
      <c r="D68" s="891"/>
      <c r="E68" s="891"/>
      <c r="F68" s="891"/>
      <c r="G68" s="891"/>
      <c r="H68" s="891"/>
      <c r="I68" s="891"/>
      <c r="J68" s="891"/>
      <c r="K68" s="891"/>
      <c r="L68" s="891"/>
      <c r="M68" s="891"/>
      <c r="N68" s="891"/>
      <c r="O68" s="891"/>
      <c r="P68" s="891"/>
      <c r="Q68" s="891"/>
      <c r="R68" s="891"/>
      <c r="S68" s="891"/>
      <c r="T68" s="891"/>
      <c r="U68" s="891"/>
      <c r="V68" s="891"/>
      <c r="W68" s="891"/>
      <c r="X68" s="891"/>
      <c r="Y68" s="891"/>
      <c r="Z68" s="891"/>
    </row>
    <row r="69" spans="1:26" ht="15.75" customHeight="1">
      <c r="A69" s="891"/>
      <c r="B69" s="891"/>
      <c r="C69" s="891"/>
      <c r="D69" s="891"/>
      <c r="E69" s="891"/>
      <c r="F69" s="891"/>
      <c r="G69" s="891"/>
      <c r="H69" s="891"/>
      <c r="I69" s="891"/>
      <c r="J69" s="891"/>
      <c r="K69" s="891"/>
      <c r="L69" s="891"/>
      <c r="M69" s="891"/>
      <c r="N69" s="891"/>
      <c r="O69" s="891"/>
      <c r="P69" s="891"/>
      <c r="Q69" s="891"/>
      <c r="R69" s="891"/>
      <c r="S69" s="891"/>
      <c r="T69" s="891"/>
      <c r="U69" s="891"/>
      <c r="V69" s="891"/>
      <c r="W69" s="891"/>
      <c r="X69" s="891"/>
      <c r="Y69" s="891"/>
      <c r="Z69" s="891"/>
    </row>
    <row r="70" spans="1:26" ht="15.75" customHeight="1">
      <c r="A70" s="891"/>
      <c r="B70" s="891"/>
      <c r="C70" s="891"/>
      <c r="D70" s="891"/>
      <c r="E70" s="891"/>
      <c r="F70" s="891"/>
      <c r="G70" s="891"/>
      <c r="H70" s="891"/>
      <c r="I70" s="891"/>
      <c r="J70" s="891"/>
      <c r="K70" s="891"/>
      <c r="L70" s="891"/>
      <c r="M70" s="891"/>
      <c r="N70" s="891"/>
      <c r="O70" s="891"/>
      <c r="P70" s="891"/>
      <c r="Q70" s="891"/>
      <c r="R70" s="891"/>
      <c r="S70" s="891"/>
      <c r="T70" s="891"/>
      <c r="U70" s="891"/>
      <c r="V70" s="891"/>
      <c r="W70" s="891"/>
      <c r="X70" s="891"/>
      <c r="Y70" s="891"/>
      <c r="Z70" s="891"/>
    </row>
    <row r="71" spans="1:26" ht="15.75" customHeight="1">
      <c r="A71" s="891"/>
      <c r="B71" s="891"/>
      <c r="C71" s="891"/>
      <c r="D71" s="891"/>
      <c r="E71" s="891"/>
      <c r="F71" s="891"/>
      <c r="G71" s="891"/>
      <c r="H71" s="891"/>
      <c r="I71" s="891"/>
      <c r="J71" s="891"/>
      <c r="K71" s="891"/>
      <c r="L71" s="891"/>
      <c r="M71" s="891"/>
      <c r="N71" s="891"/>
      <c r="O71" s="891"/>
      <c r="P71" s="891"/>
      <c r="Q71" s="891"/>
      <c r="R71" s="891"/>
      <c r="S71" s="891"/>
      <c r="T71" s="891"/>
      <c r="U71" s="891"/>
      <c r="V71" s="891"/>
      <c r="W71" s="891"/>
      <c r="X71" s="891"/>
      <c r="Y71" s="891"/>
      <c r="Z71" s="891"/>
    </row>
    <row r="72" spans="1:26" ht="15.75" customHeight="1">
      <c r="A72" s="891"/>
      <c r="B72" s="891"/>
      <c r="C72" s="891"/>
      <c r="D72" s="891"/>
      <c r="E72" s="891"/>
      <c r="F72" s="891"/>
      <c r="G72" s="891"/>
      <c r="H72" s="891"/>
      <c r="I72" s="891"/>
      <c r="J72" s="891"/>
      <c r="K72" s="891"/>
      <c r="L72" s="891"/>
      <c r="M72" s="891"/>
      <c r="N72" s="891"/>
      <c r="O72" s="891"/>
      <c r="P72" s="891"/>
      <c r="Q72" s="891"/>
      <c r="R72" s="891"/>
      <c r="S72" s="891"/>
      <c r="T72" s="891"/>
      <c r="U72" s="891"/>
      <c r="V72" s="891"/>
      <c r="W72" s="891"/>
      <c r="X72" s="891"/>
      <c r="Y72" s="891"/>
      <c r="Z72" s="891"/>
    </row>
    <row r="73" spans="1:26" ht="15.75" customHeight="1">
      <c r="A73" s="891"/>
      <c r="B73" s="891"/>
      <c r="C73" s="891"/>
      <c r="D73" s="891"/>
      <c r="E73" s="891"/>
      <c r="F73" s="891"/>
      <c r="G73" s="891"/>
      <c r="H73" s="891"/>
      <c r="I73" s="891"/>
      <c r="J73" s="891"/>
      <c r="K73" s="891"/>
      <c r="L73" s="891"/>
      <c r="M73" s="891"/>
      <c r="N73" s="891"/>
      <c r="O73" s="891"/>
      <c r="P73" s="891"/>
      <c r="Q73" s="891"/>
      <c r="R73" s="891"/>
      <c r="S73" s="891"/>
      <c r="T73" s="891"/>
      <c r="U73" s="891"/>
      <c r="V73" s="891"/>
      <c r="W73" s="891"/>
      <c r="X73" s="891"/>
      <c r="Y73" s="891"/>
      <c r="Z73" s="891"/>
    </row>
    <row r="74" spans="1:26" ht="15.75" customHeight="1">
      <c r="A74" s="891"/>
      <c r="B74" s="891"/>
      <c r="C74" s="891"/>
      <c r="D74" s="891"/>
      <c r="E74" s="891"/>
      <c r="F74" s="891"/>
      <c r="G74" s="891"/>
      <c r="H74" s="891"/>
      <c r="I74" s="891"/>
      <c r="J74" s="891"/>
      <c r="K74" s="891"/>
      <c r="L74" s="891"/>
      <c r="M74" s="891"/>
      <c r="N74" s="891"/>
      <c r="O74" s="891"/>
      <c r="P74" s="891"/>
      <c r="Q74" s="891"/>
      <c r="R74" s="891"/>
      <c r="S74" s="891"/>
      <c r="T74" s="891"/>
      <c r="U74" s="891"/>
      <c r="V74" s="891"/>
      <c r="W74" s="891"/>
      <c r="X74" s="891"/>
      <c r="Y74" s="891"/>
      <c r="Z74" s="891"/>
    </row>
    <row r="75" spans="1:26" ht="15.75" customHeight="1">
      <c r="A75" s="891"/>
      <c r="B75" s="891"/>
      <c r="C75" s="891"/>
      <c r="D75" s="891"/>
      <c r="E75" s="891"/>
      <c r="F75" s="891"/>
      <c r="G75" s="891"/>
      <c r="H75" s="891"/>
      <c r="I75" s="891"/>
      <c r="J75" s="891"/>
      <c r="K75" s="891"/>
      <c r="L75" s="891"/>
      <c r="M75" s="891"/>
      <c r="N75" s="891"/>
      <c r="O75" s="891"/>
      <c r="P75" s="891"/>
      <c r="Q75" s="891"/>
      <c r="R75" s="891"/>
      <c r="S75" s="891"/>
      <c r="T75" s="891"/>
      <c r="U75" s="891"/>
      <c r="V75" s="891"/>
      <c r="W75" s="891"/>
      <c r="X75" s="891"/>
      <c r="Y75" s="891"/>
      <c r="Z75" s="891"/>
    </row>
    <row r="76" spans="1:26" ht="15.75" customHeight="1">
      <c r="A76" s="891"/>
      <c r="B76" s="891"/>
      <c r="C76" s="891"/>
      <c r="D76" s="891"/>
      <c r="E76" s="891"/>
      <c r="F76" s="891"/>
      <c r="G76" s="891"/>
      <c r="H76" s="891"/>
      <c r="I76" s="891"/>
      <c r="J76" s="891"/>
      <c r="K76" s="891"/>
      <c r="L76" s="891"/>
      <c r="M76" s="891"/>
      <c r="N76" s="891"/>
      <c r="O76" s="891"/>
      <c r="P76" s="891"/>
      <c r="Q76" s="891"/>
      <c r="R76" s="891"/>
      <c r="S76" s="891"/>
      <c r="T76" s="891"/>
      <c r="U76" s="891"/>
      <c r="V76" s="891"/>
      <c r="W76" s="891"/>
      <c r="X76" s="891"/>
      <c r="Y76" s="891"/>
      <c r="Z76" s="891"/>
    </row>
    <row r="77" spans="1:26" ht="15.75" customHeight="1">
      <c r="A77" s="891"/>
      <c r="B77" s="891"/>
      <c r="C77" s="891"/>
      <c r="D77" s="891"/>
      <c r="E77" s="891"/>
      <c r="F77" s="891"/>
      <c r="G77" s="891"/>
      <c r="H77" s="891"/>
      <c r="I77" s="891"/>
      <c r="J77" s="891"/>
      <c r="K77" s="891"/>
      <c r="L77" s="891"/>
      <c r="M77" s="891"/>
      <c r="N77" s="891"/>
      <c r="O77" s="891"/>
      <c r="P77" s="891"/>
      <c r="Q77" s="891"/>
      <c r="R77" s="891"/>
      <c r="S77" s="891"/>
      <c r="T77" s="891"/>
      <c r="U77" s="891"/>
      <c r="V77" s="891"/>
      <c r="W77" s="891"/>
      <c r="X77" s="891"/>
      <c r="Y77" s="891"/>
      <c r="Z77" s="891"/>
    </row>
    <row r="78" spans="1:26" ht="15.75" customHeight="1">
      <c r="A78" s="891"/>
      <c r="B78" s="891"/>
      <c r="C78" s="891"/>
      <c r="D78" s="891"/>
      <c r="E78" s="891"/>
      <c r="F78" s="891"/>
      <c r="G78" s="891"/>
      <c r="H78" s="891"/>
      <c r="I78" s="891"/>
      <c r="J78" s="891"/>
      <c r="K78" s="891"/>
      <c r="L78" s="891"/>
      <c r="M78" s="891"/>
      <c r="N78" s="891"/>
      <c r="O78" s="891"/>
      <c r="P78" s="891"/>
      <c r="Q78" s="891"/>
      <c r="R78" s="891"/>
      <c r="S78" s="891"/>
      <c r="T78" s="891"/>
      <c r="U78" s="891"/>
      <c r="V78" s="891"/>
      <c r="W78" s="891"/>
      <c r="X78" s="891"/>
      <c r="Y78" s="891"/>
      <c r="Z78" s="891"/>
    </row>
    <row r="79" spans="1:26" ht="15.75" customHeight="1">
      <c r="A79" s="891"/>
      <c r="B79" s="891"/>
      <c r="C79" s="891"/>
      <c r="D79" s="891"/>
      <c r="E79" s="891"/>
      <c r="F79" s="891"/>
      <c r="G79" s="891"/>
      <c r="H79" s="891"/>
      <c r="I79" s="891"/>
      <c r="J79" s="891"/>
      <c r="K79" s="891"/>
      <c r="L79" s="891"/>
      <c r="M79" s="891"/>
      <c r="N79" s="891"/>
      <c r="O79" s="891"/>
      <c r="P79" s="891"/>
      <c r="Q79" s="891"/>
      <c r="R79" s="891"/>
      <c r="S79" s="891"/>
      <c r="T79" s="891"/>
      <c r="U79" s="891"/>
      <c r="V79" s="891"/>
      <c r="W79" s="891"/>
      <c r="X79" s="891"/>
      <c r="Y79" s="891"/>
      <c r="Z79" s="891"/>
    </row>
    <row r="80" spans="1:26" ht="15.75" customHeight="1">
      <c r="A80" s="891"/>
      <c r="B80" s="891"/>
      <c r="C80" s="891"/>
      <c r="D80" s="891"/>
      <c r="E80" s="891"/>
      <c r="F80" s="891"/>
      <c r="G80" s="891"/>
      <c r="H80" s="891"/>
      <c r="I80" s="891"/>
      <c r="J80" s="891"/>
      <c r="K80" s="891"/>
      <c r="L80" s="891"/>
      <c r="M80" s="891"/>
      <c r="N80" s="891"/>
      <c r="O80" s="891"/>
      <c r="P80" s="891"/>
      <c r="Q80" s="891"/>
      <c r="R80" s="891"/>
      <c r="S80" s="891"/>
      <c r="T80" s="891"/>
      <c r="U80" s="891"/>
      <c r="V80" s="891"/>
      <c r="W80" s="891"/>
      <c r="X80" s="891"/>
      <c r="Y80" s="891"/>
      <c r="Z80" s="891"/>
    </row>
    <row r="81" spans="1:26" ht="15.75" customHeight="1">
      <c r="A81" s="891"/>
      <c r="B81" s="891"/>
      <c r="C81" s="891"/>
      <c r="D81" s="891"/>
      <c r="E81" s="891"/>
      <c r="F81" s="891"/>
      <c r="G81" s="891"/>
      <c r="H81" s="891"/>
      <c r="I81" s="891"/>
      <c r="J81" s="891"/>
      <c r="K81" s="891"/>
      <c r="L81" s="891"/>
      <c r="M81" s="891"/>
      <c r="N81" s="891"/>
      <c r="O81" s="891"/>
      <c r="P81" s="891"/>
      <c r="Q81" s="891"/>
      <c r="R81" s="891"/>
      <c r="S81" s="891"/>
      <c r="T81" s="891"/>
      <c r="U81" s="891"/>
      <c r="V81" s="891"/>
      <c r="W81" s="891"/>
      <c r="X81" s="891"/>
      <c r="Y81" s="891"/>
      <c r="Z81" s="891"/>
    </row>
    <row r="82" spans="1:26" ht="15.75" customHeight="1">
      <c r="A82" s="891"/>
      <c r="B82" s="891"/>
      <c r="C82" s="891"/>
      <c r="D82" s="891"/>
      <c r="E82" s="891"/>
      <c r="F82" s="891"/>
      <c r="G82" s="891"/>
      <c r="H82" s="891"/>
      <c r="I82" s="891"/>
      <c r="J82" s="891"/>
      <c r="K82" s="891"/>
      <c r="L82" s="891"/>
      <c r="M82" s="891"/>
      <c r="N82" s="891"/>
      <c r="O82" s="891"/>
      <c r="P82" s="891"/>
      <c r="Q82" s="891"/>
      <c r="R82" s="891"/>
      <c r="S82" s="891"/>
      <c r="T82" s="891"/>
      <c r="U82" s="891"/>
      <c r="V82" s="891"/>
      <c r="W82" s="891"/>
      <c r="X82" s="891"/>
      <c r="Y82" s="891"/>
      <c r="Z82" s="891"/>
    </row>
    <row r="83" spans="1:26" ht="15.75" customHeight="1">
      <c r="A83" s="891"/>
      <c r="B83" s="891"/>
      <c r="C83" s="891"/>
      <c r="D83" s="891"/>
      <c r="E83" s="891"/>
      <c r="F83" s="891"/>
      <c r="G83" s="891"/>
      <c r="H83" s="891"/>
      <c r="I83" s="891"/>
      <c r="J83" s="891"/>
      <c r="K83" s="891"/>
      <c r="L83" s="891"/>
      <c r="M83" s="891"/>
      <c r="N83" s="891"/>
      <c r="O83" s="891"/>
      <c r="P83" s="891"/>
      <c r="Q83" s="891"/>
      <c r="R83" s="891"/>
      <c r="S83" s="891"/>
      <c r="T83" s="891"/>
      <c r="U83" s="891"/>
      <c r="V83" s="891"/>
      <c r="W83" s="891"/>
      <c r="X83" s="891"/>
      <c r="Y83" s="891"/>
      <c r="Z83" s="891"/>
    </row>
    <row r="84" spans="1:26" ht="15.75" customHeight="1">
      <c r="A84" s="891"/>
      <c r="B84" s="891"/>
      <c r="C84" s="891"/>
      <c r="D84" s="891"/>
      <c r="E84" s="891"/>
      <c r="F84" s="891"/>
      <c r="G84" s="891"/>
      <c r="H84" s="891"/>
      <c r="I84" s="891"/>
      <c r="J84" s="891"/>
      <c r="K84" s="891"/>
      <c r="L84" s="891"/>
      <c r="M84" s="891"/>
      <c r="N84" s="891"/>
      <c r="O84" s="891"/>
      <c r="P84" s="891"/>
      <c r="Q84" s="891"/>
      <c r="R84" s="891"/>
      <c r="S84" s="891"/>
      <c r="T84" s="891"/>
      <c r="U84" s="891"/>
      <c r="V84" s="891"/>
      <c r="W84" s="891"/>
      <c r="X84" s="891"/>
      <c r="Y84" s="891"/>
      <c r="Z84" s="891"/>
    </row>
    <row r="85" spans="1:26" ht="15.75" customHeight="1">
      <c r="A85" s="891"/>
      <c r="B85" s="891"/>
      <c r="C85" s="891"/>
      <c r="D85" s="891"/>
      <c r="E85" s="891"/>
      <c r="F85" s="891"/>
      <c r="G85" s="891"/>
      <c r="H85" s="891"/>
      <c r="I85" s="891"/>
      <c r="J85" s="891"/>
      <c r="K85" s="891"/>
      <c r="L85" s="891"/>
      <c r="M85" s="891"/>
      <c r="N85" s="891"/>
      <c r="O85" s="891"/>
      <c r="P85" s="891"/>
      <c r="Q85" s="891"/>
      <c r="R85" s="891"/>
      <c r="S85" s="891"/>
      <c r="T85" s="891"/>
      <c r="U85" s="891"/>
      <c r="V85" s="891"/>
      <c r="W85" s="891"/>
      <c r="X85" s="891"/>
      <c r="Y85" s="891"/>
      <c r="Z85" s="891"/>
    </row>
    <row r="86" spans="1:26" ht="15.75" customHeight="1">
      <c r="A86" s="891"/>
      <c r="B86" s="891"/>
      <c r="C86" s="891"/>
      <c r="D86" s="891"/>
      <c r="E86" s="891"/>
      <c r="F86" s="891"/>
      <c r="G86" s="891"/>
      <c r="H86" s="891"/>
      <c r="I86" s="891"/>
      <c r="J86" s="891"/>
      <c r="K86" s="891"/>
      <c r="L86" s="891"/>
      <c r="M86" s="891"/>
      <c r="N86" s="891"/>
      <c r="O86" s="891"/>
      <c r="P86" s="891"/>
      <c r="Q86" s="891"/>
      <c r="R86" s="891"/>
      <c r="S86" s="891"/>
      <c r="T86" s="891"/>
      <c r="U86" s="891"/>
      <c r="V86" s="891"/>
      <c r="W86" s="891"/>
      <c r="X86" s="891"/>
      <c r="Y86" s="891"/>
      <c r="Z86" s="891"/>
    </row>
    <row r="87" spans="1:26" ht="15.75" customHeight="1">
      <c r="A87" s="891"/>
      <c r="B87" s="891"/>
      <c r="C87" s="891"/>
      <c r="D87" s="891"/>
      <c r="E87" s="891"/>
      <c r="F87" s="891"/>
      <c r="G87" s="891"/>
      <c r="H87" s="891"/>
      <c r="I87" s="891"/>
      <c r="J87" s="891"/>
      <c r="K87" s="891"/>
      <c r="L87" s="891"/>
      <c r="M87" s="891"/>
      <c r="N87" s="891"/>
      <c r="O87" s="891"/>
      <c r="P87" s="891"/>
      <c r="Q87" s="891"/>
      <c r="R87" s="891"/>
      <c r="S87" s="891"/>
      <c r="T87" s="891"/>
      <c r="U87" s="891"/>
      <c r="V87" s="891"/>
      <c r="W87" s="891"/>
      <c r="X87" s="891"/>
      <c r="Y87" s="891"/>
      <c r="Z87" s="891"/>
    </row>
    <row r="88" spans="1:26" ht="15.75" customHeight="1">
      <c r="A88" s="891"/>
      <c r="B88" s="891"/>
      <c r="C88" s="891"/>
      <c r="D88" s="891"/>
      <c r="E88" s="891"/>
      <c r="F88" s="891"/>
      <c r="G88" s="891"/>
      <c r="H88" s="891"/>
      <c r="I88" s="891"/>
      <c r="J88" s="891"/>
      <c r="K88" s="891"/>
      <c r="L88" s="891"/>
      <c r="M88" s="891"/>
      <c r="N88" s="891"/>
      <c r="O88" s="891"/>
      <c r="P88" s="891"/>
      <c r="Q88" s="891"/>
      <c r="R88" s="891"/>
      <c r="S88" s="891"/>
      <c r="T88" s="891"/>
      <c r="U88" s="891"/>
      <c r="V88" s="891"/>
      <c r="W88" s="891"/>
      <c r="X88" s="891"/>
      <c r="Y88" s="891"/>
      <c r="Z88" s="891"/>
    </row>
    <row r="89" spans="1:26" ht="15.75" customHeight="1">
      <c r="A89" s="891"/>
      <c r="B89" s="891"/>
      <c r="C89" s="891"/>
      <c r="D89" s="891"/>
      <c r="E89" s="891"/>
      <c r="F89" s="891"/>
      <c r="G89" s="891"/>
      <c r="H89" s="891"/>
      <c r="I89" s="891"/>
      <c r="J89" s="891"/>
      <c r="K89" s="891"/>
      <c r="L89" s="891"/>
      <c r="M89" s="891"/>
      <c r="N89" s="891"/>
      <c r="O89" s="891"/>
      <c r="P89" s="891"/>
      <c r="Q89" s="891"/>
      <c r="R89" s="891"/>
      <c r="S89" s="891"/>
      <c r="T89" s="891"/>
      <c r="U89" s="891"/>
      <c r="V89" s="891"/>
      <c r="W89" s="891"/>
      <c r="X89" s="891"/>
      <c r="Y89" s="891"/>
      <c r="Z89" s="891"/>
    </row>
    <row r="90" spans="1:26" ht="15.75" customHeight="1">
      <c r="A90" s="891"/>
      <c r="B90" s="891"/>
      <c r="C90" s="891"/>
      <c r="D90" s="891"/>
      <c r="E90" s="891"/>
      <c r="F90" s="891"/>
      <c r="G90" s="891"/>
      <c r="H90" s="891"/>
      <c r="I90" s="891"/>
      <c r="J90" s="891"/>
      <c r="K90" s="891"/>
      <c r="L90" s="891"/>
      <c r="M90" s="891"/>
      <c r="N90" s="891"/>
      <c r="O90" s="891"/>
      <c r="P90" s="891"/>
      <c r="Q90" s="891"/>
      <c r="R90" s="891"/>
      <c r="S90" s="891"/>
      <c r="T90" s="891"/>
      <c r="U90" s="891"/>
      <c r="V90" s="891"/>
      <c r="W90" s="891"/>
      <c r="X90" s="891"/>
      <c r="Y90" s="891"/>
      <c r="Z90" s="891"/>
    </row>
    <row r="91" spans="1:26" ht="15.75" customHeight="1">
      <c r="A91" s="891"/>
      <c r="B91" s="891"/>
      <c r="C91" s="891"/>
      <c r="D91" s="891"/>
      <c r="E91" s="891"/>
      <c r="F91" s="891"/>
      <c r="G91" s="891"/>
      <c r="H91" s="891"/>
      <c r="I91" s="891"/>
      <c r="J91" s="891"/>
      <c r="K91" s="891"/>
      <c r="L91" s="891"/>
      <c r="M91" s="891"/>
      <c r="N91" s="891"/>
      <c r="O91" s="891"/>
      <c r="P91" s="891"/>
      <c r="Q91" s="891"/>
      <c r="R91" s="891"/>
      <c r="S91" s="891"/>
      <c r="T91" s="891"/>
      <c r="U91" s="891"/>
      <c r="V91" s="891"/>
      <c r="W91" s="891"/>
      <c r="X91" s="891"/>
      <c r="Y91" s="891"/>
      <c r="Z91" s="891"/>
    </row>
    <row r="92" spans="1:26" ht="15.75" customHeight="1">
      <c r="A92" s="891"/>
      <c r="B92" s="891"/>
      <c r="C92" s="891"/>
      <c r="D92" s="891"/>
      <c r="E92" s="891"/>
      <c r="F92" s="891"/>
      <c r="G92" s="891"/>
      <c r="H92" s="891"/>
      <c r="I92" s="891"/>
      <c r="J92" s="891"/>
      <c r="K92" s="891"/>
      <c r="L92" s="891"/>
      <c r="M92" s="891"/>
      <c r="N92" s="891"/>
      <c r="O92" s="891"/>
      <c r="P92" s="891"/>
      <c r="Q92" s="891"/>
      <c r="R92" s="891"/>
      <c r="S92" s="891"/>
      <c r="T92" s="891"/>
      <c r="U92" s="891"/>
      <c r="V92" s="891"/>
      <c r="W92" s="891"/>
      <c r="X92" s="891"/>
      <c r="Y92" s="891"/>
      <c r="Z92" s="891"/>
    </row>
    <row r="93" spans="1:26" ht="15.75" customHeight="1">
      <c r="A93" s="891"/>
      <c r="B93" s="891"/>
      <c r="C93" s="891"/>
      <c r="D93" s="891"/>
      <c r="E93" s="891"/>
      <c r="F93" s="891"/>
      <c r="G93" s="891"/>
      <c r="H93" s="891"/>
      <c r="I93" s="891"/>
      <c r="J93" s="891"/>
      <c r="K93" s="891"/>
      <c r="L93" s="891"/>
      <c r="M93" s="891"/>
      <c r="N93" s="891"/>
      <c r="O93" s="891"/>
      <c r="P93" s="891"/>
      <c r="Q93" s="891"/>
      <c r="R93" s="891"/>
      <c r="S93" s="891"/>
      <c r="T93" s="891"/>
      <c r="U93" s="891"/>
      <c r="V93" s="891"/>
      <c r="W93" s="891"/>
      <c r="X93" s="891"/>
      <c r="Y93" s="891"/>
      <c r="Z93" s="891"/>
    </row>
    <row r="94" spans="1:26" ht="15.75" customHeight="1">
      <c r="A94" s="891"/>
      <c r="B94" s="891"/>
      <c r="C94" s="891"/>
      <c r="D94" s="891"/>
      <c r="E94" s="891"/>
      <c r="F94" s="891"/>
      <c r="G94" s="891"/>
      <c r="H94" s="891"/>
      <c r="I94" s="891"/>
      <c r="J94" s="891"/>
      <c r="K94" s="891"/>
      <c r="L94" s="891"/>
      <c r="M94" s="891"/>
      <c r="N94" s="891"/>
      <c r="O94" s="891"/>
      <c r="P94" s="891"/>
      <c r="Q94" s="891"/>
      <c r="R94" s="891"/>
      <c r="S94" s="891"/>
      <c r="T94" s="891"/>
      <c r="U94" s="891"/>
      <c r="V94" s="891"/>
      <c r="W94" s="891"/>
      <c r="X94" s="891"/>
      <c r="Y94" s="891"/>
      <c r="Z94" s="891"/>
    </row>
    <row r="95" spans="1:26" ht="15.75" customHeight="1">
      <c r="A95" s="891"/>
      <c r="B95" s="891"/>
      <c r="C95" s="891"/>
      <c r="D95" s="891"/>
      <c r="E95" s="891"/>
      <c r="F95" s="891"/>
      <c r="G95" s="891"/>
      <c r="H95" s="891"/>
      <c r="I95" s="891"/>
      <c r="J95" s="891"/>
      <c r="K95" s="891"/>
      <c r="L95" s="891"/>
      <c r="M95" s="891"/>
      <c r="N95" s="891"/>
      <c r="O95" s="891"/>
      <c r="P95" s="891"/>
      <c r="Q95" s="891"/>
      <c r="R95" s="891"/>
      <c r="S95" s="891"/>
      <c r="T95" s="891"/>
      <c r="U95" s="891"/>
      <c r="V95" s="891"/>
      <c r="W95" s="891"/>
      <c r="X95" s="891"/>
      <c r="Y95" s="891"/>
      <c r="Z95" s="891"/>
    </row>
    <row r="96" spans="1:26" ht="15.75" customHeight="1">
      <c r="A96" s="891"/>
      <c r="B96" s="891"/>
      <c r="C96" s="891"/>
      <c r="D96" s="891"/>
      <c r="E96" s="891"/>
      <c r="F96" s="891"/>
      <c r="G96" s="891"/>
      <c r="H96" s="891"/>
      <c r="I96" s="891"/>
      <c r="J96" s="891"/>
      <c r="K96" s="891"/>
      <c r="L96" s="891"/>
      <c r="M96" s="891"/>
      <c r="N96" s="891"/>
      <c r="O96" s="891"/>
      <c r="P96" s="891"/>
      <c r="Q96" s="891"/>
      <c r="R96" s="891"/>
      <c r="S96" s="891"/>
      <c r="T96" s="891"/>
      <c r="U96" s="891"/>
      <c r="V96" s="891"/>
      <c r="W96" s="891"/>
      <c r="X96" s="891"/>
      <c r="Y96" s="891"/>
      <c r="Z96" s="891"/>
    </row>
    <row r="97" spans="1:26" ht="15.75" customHeight="1">
      <c r="A97" s="891"/>
      <c r="B97" s="891"/>
      <c r="C97" s="891"/>
      <c r="D97" s="891"/>
      <c r="E97" s="891"/>
      <c r="F97" s="891"/>
      <c r="G97" s="891"/>
      <c r="H97" s="891"/>
      <c r="I97" s="891"/>
      <c r="J97" s="891"/>
      <c r="K97" s="891"/>
      <c r="L97" s="891"/>
      <c r="M97" s="891"/>
      <c r="N97" s="891"/>
      <c r="O97" s="891"/>
      <c r="P97" s="891"/>
      <c r="Q97" s="891"/>
      <c r="R97" s="891"/>
      <c r="S97" s="891"/>
      <c r="T97" s="891"/>
      <c r="U97" s="891"/>
      <c r="V97" s="891"/>
      <c r="W97" s="891"/>
      <c r="X97" s="891"/>
      <c r="Y97" s="891"/>
      <c r="Z97" s="891"/>
    </row>
    <row r="98" spans="1:26" ht="15.75" customHeight="1">
      <c r="A98" s="891"/>
      <c r="B98" s="891"/>
      <c r="C98" s="891"/>
      <c r="D98" s="891"/>
      <c r="E98" s="891"/>
      <c r="F98" s="891"/>
      <c r="G98" s="891"/>
      <c r="H98" s="891"/>
      <c r="I98" s="891"/>
      <c r="J98" s="891"/>
      <c r="K98" s="891"/>
      <c r="L98" s="891"/>
      <c r="M98" s="891"/>
      <c r="N98" s="891"/>
      <c r="O98" s="891"/>
      <c r="P98" s="891"/>
      <c r="Q98" s="891"/>
      <c r="R98" s="891"/>
      <c r="S98" s="891"/>
      <c r="T98" s="891"/>
      <c r="U98" s="891"/>
      <c r="V98" s="891"/>
      <c r="W98" s="891"/>
      <c r="X98" s="891"/>
      <c r="Y98" s="891"/>
      <c r="Z98" s="891"/>
    </row>
    <row r="99" spans="1:26" ht="15.75" customHeight="1">
      <c r="A99" s="891"/>
      <c r="B99" s="891"/>
      <c r="C99" s="891"/>
      <c r="D99" s="891"/>
      <c r="E99" s="891"/>
      <c r="F99" s="891"/>
      <c r="G99" s="891"/>
      <c r="H99" s="891"/>
      <c r="I99" s="891"/>
      <c r="J99" s="891"/>
      <c r="K99" s="891"/>
      <c r="L99" s="891"/>
      <c r="M99" s="891"/>
      <c r="N99" s="891"/>
      <c r="O99" s="891"/>
      <c r="P99" s="891"/>
      <c r="Q99" s="891"/>
      <c r="R99" s="891"/>
      <c r="S99" s="891"/>
      <c r="T99" s="891"/>
      <c r="U99" s="891"/>
      <c r="V99" s="891"/>
      <c r="W99" s="891"/>
      <c r="X99" s="891"/>
      <c r="Y99" s="891"/>
      <c r="Z99" s="891"/>
    </row>
    <row r="100" spans="1:26" ht="15.75" customHeight="1">
      <c r="A100" s="891"/>
      <c r="B100" s="891"/>
      <c r="C100" s="891"/>
      <c r="D100" s="891"/>
      <c r="E100" s="891"/>
      <c r="F100" s="891"/>
      <c r="G100" s="891"/>
      <c r="H100" s="891"/>
      <c r="I100" s="891"/>
      <c r="J100" s="891"/>
      <c r="K100" s="891"/>
      <c r="L100" s="891"/>
      <c r="M100" s="891"/>
      <c r="N100" s="891"/>
      <c r="O100" s="891"/>
      <c r="P100" s="891"/>
      <c r="Q100" s="891"/>
      <c r="R100" s="891"/>
      <c r="S100" s="891"/>
      <c r="T100" s="891"/>
      <c r="U100" s="891"/>
      <c r="V100" s="891"/>
      <c r="W100" s="891"/>
      <c r="X100" s="891"/>
      <c r="Y100" s="891"/>
      <c r="Z100" s="891"/>
    </row>
    <row r="101" spans="1:26" ht="15.75" customHeight="1">
      <c r="A101" s="891"/>
      <c r="B101" s="891"/>
      <c r="C101" s="891"/>
      <c r="D101" s="891"/>
      <c r="E101" s="891"/>
      <c r="F101" s="891"/>
      <c r="G101" s="891"/>
      <c r="H101" s="891"/>
      <c r="I101" s="891"/>
      <c r="J101" s="891"/>
      <c r="K101" s="891"/>
      <c r="L101" s="891"/>
      <c r="M101" s="891"/>
      <c r="N101" s="891"/>
      <c r="O101" s="891"/>
      <c r="P101" s="891"/>
      <c r="Q101" s="891"/>
      <c r="R101" s="891"/>
      <c r="S101" s="891"/>
      <c r="T101" s="891"/>
      <c r="U101" s="891"/>
      <c r="V101" s="891"/>
      <c r="W101" s="891"/>
      <c r="X101" s="891"/>
      <c r="Y101" s="891"/>
      <c r="Z101" s="891"/>
    </row>
    <row r="102" spans="1:26" ht="15.75" customHeight="1">
      <c r="A102" s="891"/>
      <c r="B102" s="891"/>
      <c r="C102" s="891"/>
      <c r="D102" s="891"/>
      <c r="E102" s="891"/>
      <c r="F102" s="891"/>
      <c r="G102" s="891"/>
      <c r="H102" s="891"/>
      <c r="I102" s="891"/>
      <c r="J102" s="891"/>
      <c r="K102" s="891"/>
      <c r="L102" s="891"/>
      <c r="M102" s="891"/>
      <c r="N102" s="891"/>
      <c r="O102" s="891"/>
      <c r="P102" s="891"/>
      <c r="Q102" s="891"/>
      <c r="R102" s="891"/>
      <c r="S102" s="891"/>
      <c r="T102" s="891"/>
      <c r="U102" s="891"/>
      <c r="V102" s="891"/>
      <c r="W102" s="891"/>
      <c r="X102" s="891"/>
      <c r="Y102" s="891"/>
      <c r="Z102" s="891"/>
    </row>
    <row r="103" spans="1:26" ht="15.75" customHeight="1">
      <c r="A103" s="891"/>
      <c r="B103" s="891"/>
      <c r="C103" s="891"/>
      <c r="D103" s="891"/>
      <c r="E103" s="891"/>
      <c r="F103" s="891"/>
      <c r="G103" s="891"/>
      <c r="H103" s="891"/>
      <c r="I103" s="891"/>
      <c r="J103" s="891"/>
      <c r="K103" s="891"/>
      <c r="L103" s="891"/>
      <c r="M103" s="891"/>
      <c r="N103" s="891"/>
      <c r="O103" s="891"/>
      <c r="P103" s="891"/>
      <c r="Q103" s="891"/>
      <c r="R103" s="891"/>
      <c r="S103" s="891"/>
      <c r="T103" s="891"/>
      <c r="U103" s="891"/>
      <c r="V103" s="891"/>
      <c r="W103" s="891"/>
      <c r="X103" s="891"/>
      <c r="Y103" s="891"/>
      <c r="Z103" s="891"/>
    </row>
    <row r="104" spans="1:26" ht="15.75" customHeight="1">
      <c r="A104" s="891"/>
      <c r="B104" s="891"/>
      <c r="C104" s="891"/>
      <c r="D104" s="891"/>
      <c r="E104" s="891"/>
      <c r="F104" s="891"/>
      <c r="G104" s="891"/>
      <c r="H104" s="891"/>
      <c r="I104" s="891"/>
      <c r="J104" s="891"/>
      <c r="K104" s="891"/>
      <c r="L104" s="891"/>
      <c r="M104" s="891"/>
      <c r="N104" s="891"/>
      <c r="O104" s="891"/>
      <c r="P104" s="891"/>
      <c r="Q104" s="891"/>
      <c r="R104" s="891"/>
      <c r="S104" s="891"/>
      <c r="T104" s="891"/>
      <c r="U104" s="891"/>
      <c r="V104" s="891"/>
      <c r="W104" s="891"/>
      <c r="X104" s="891"/>
      <c r="Y104" s="891"/>
      <c r="Z104" s="891"/>
    </row>
    <row r="105" spans="1:26" ht="15.75" customHeight="1">
      <c r="A105" s="891"/>
      <c r="B105" s="891"/>
      <c r="C105" s="891"/>
      <c r="D105" s="891"/>
      <c r="E105" s="891"/>
      <c r="F105" s="891"/>
      <c r="G105" s="891"/>
      <c r="H105" s="891"/>
      <c r="I105" s="891"/>
      <c r="J105" s="891"/>
      <c r="K105" s="891"/>
      <c r="L105" s="891"/>
      <c r="M105" s="891"/>
      <c r="N105" s="891"/>
      <c r="O105" s="891"/>
      <c r="P105" s="891"/>
      <c r="Q105" s="891"/>
      <c r="R105" s="891"/>
      <c r="S105" s="891"/>
      <c r="T105" s="891"/>
      <c r="U105" s="891"/>
      <c r="V105" s="891"/>
      <c r="W105" s="891"/>
      <c r="X105" s="891"/>
      <c r="Y105" s="891"/>
      <c r="Z105" s="891"/>
    </row>
    <row r="106" spans="1:26" ht="15.75" customHeight="1">
      <c r="A106" s="891"/>
      <c r="B106" s="891"/>
      <c r="C106" s="891"/>
      <c r="D106" s="891"/>
      <c r="E106" s="891"/>
      <c r="F106" s="891"/>
      <c r="G106" s="891"/>
      <c r="H106" s="891"/>
      <c r="I106" s="891"/>
      <c r="J106" s="891"/>
      <c r="K106" s="891"/>
      <c r="L106" s="891"/>
      <c r="M106" s="891"/>
      <c r="N106" s="891"/>
      <c r="O106" s="891"/>
      <c r="P106" s="891"/>
      <c r="Q106" s="891"/>
      <c r="R106" s="891"/>
      <c r="S106" s="891"/>
      <c r="T106" s="891"/>
      <c r="U106" s="891"/>
      <c r="V106" s="891"/>
      <c r="W106" s="891"/>
      <c r="X106" s="891"/>
      <c r="Y106" s="891"/>
      <c r="Z106" s="891"/>
    </row>
    <row r="107" spans="1:26" ht="15.75" customHeight="1">
      <c r="A107" s="891"/>
      <c r="B107" s="891"/>
      <c r="C107" s="891"/>
      <c r="D107" s="891"/>
      <c r="E107" s="891"/>
      <c r="F107" s="891"/>
      <c r="G107" s="891"/>
      <c r="H107" s="891"/>
      <c r="I107" s="891"/>
      <c r="J107" s="891"/>
      <c r="K107" s="891"/>
      <c r="L107" s="891"/>
      <c r="M107" s="891"/>
      <c r="N107" s="891"/>
      <c r="O107" s="891"/>
      <c r="P107" s="891"/>
      <c r="Q107" s="891"/>
      <c r="R107" s="891"/>
      <c r="S107" s="891"/>
      <c r="T107" s="891"/>
      <c r="U107" s="891"/>
      <c r="V107" s="891"/>
      <c r="W107" s="891"/>
      <c r="X107" s="891"/>
      <c r="Y107" s="891"/>
      <c r="Z107" s="891"/>
    </row>
    <row r="108" spans="1:26" ht="15.75" customHeight="1">
      <c r="A108" s="891"/>
      <c r="B108" s="891"/>
      <c r="C108" s="891"/>
      <c r="D108" s="891"/>
      <c r="E108" s="891"/>
      <c r="F108" s="891"/>
      <c r="G108" s="891"/>
      <c r="H108" s="891"/>
      <c r="I108" s="891"/>
      <c r="J108" s="891"/>
      <c r="K108" s="891"/>
      <c r="L108" s="891"/>
      <c r="M108" s="891"/>
      <c r="N108" s="891"/>
      <c r="O108" s="891"/>
      <c r="P108" s="891"/>
      <c r="Q108" s="891"/>
      <c r="R108" s="891"/>
      <c r="S108" s="891"/>
      <c r="T108" s="891"/>
      <c r="U108" s="891"/>
      <c r="V108" s="891"/>
      <c r="W108" s="891"/>
      <c r="X108" s="891"/>
      <c r="Y108" s="891"/>
      <c r="Z108" s="891"/>
    </row>
    <row r="109" spans="1:26" ht="15.75" customHeight="1">
      <c r="A109" s="891"/>
      <c r="B109" s="891"/>
      <c r="C109" s="891"/>
      <c r="D109" s="891"/>
      <c r="E109" s="891"/>
      <c r="F109" s="891"/>
      <c r="G109" s="891"/>
      <c r="H109" s="891"/>
      <c r="I109" s="891"/>
      <c r="J109" s="891"/>
      <c r="K109" s="891"/>
      <c r="L109" s="891"/>
      <c r="M109" s="891"/>
      <c r="N109" s="891"/>
      <c r="O109" s="891"/>
      <c r="P109" s="891"/>
      <c r="Q109" s="891"/>
      <c r="R109" s="891"/>
      <c r="S109" s="891"/>
      <c r="T109" s="891"/>
      <c r="U109" s="891"/>
      <c r="V109" s="891"/>
      <c r="W109" s="891"/>
      <c r="X109" s="891"/>
      <c r="Y109" s="891"/>
      <c r="Z109" s="891"/>
    </row>
    <row r="110" spans="1:26" ht="15.75" customHeight="1">
      <c r="A110" s="891"/>
      <c r="B110" s="891"/>
      <c r="C110" s="891"/>
      <c r="D110" s="891"/>
      <c r="E110" s="891"/>
      <c r="F110" s="891"/>
      <c r="G110" s="891"/>
      <c r="H110" s="891"/>
      <c r="I110" s="891"/>
      <c r="J110" s="891"/>
      <c r="K110" s="891"/>
      <c r="L110" s="891"/>
      <c r="M110" s="891"/>
      <c r="N110" s="891"/>
      <c r="O110" s="891"/>
      <c r="P110" s="891"/>
      <c r="Q110" s="891"/>
      <c r="R110" s="891"/>
      <c r="S110" s="891"/>
      <c r="T110" s="891"/>
      <c r="U110" s="891"/>
      <c r="V110" s="891"/>
      <c r="W110" s="891"/>
      <c r="X110" s="891"/>
      <c r="Y110" s="891"/>
      <c r="Z110" s="891"/>
    </row>
    <row r="111" spans="1:26" ht="15.75" customHeight="1">
      <c r="A111" s="891"/>
      <c r="B111" s="891"/>
      <c r="C111" s="891"/>
      <c r="D111" s="891"/>
      <c r="E111" s="891"/>
      <c r="F111" s="891"/>
      <c r="G111" s="891"/>
      <c r="H111" s="891"/>
      <c r="I111" s="891"/>
      <c r="J111" s="891"/>
      <c r="K111" s="891"/>
      <c r="L111" s="891"/>
      <c r="M111" s="891"/>
      <c r="N111" s="891"/>
      <c r="O111" s="891"/>
      <c r="P111" s="891"/>
      <c r="Q111" s="891"/>
      <c r="R111" s="891"/>
      <c r="S111" s="891"/>
      <c r="T111" s="891"/>
      <c r="U111" s="891"/>
      <c r="V111" s="891"/>
      <c r="W111" s="891"/>
      <c r="X111" s="891"/>
      <c r="Y111" s="891"/>
      <c r="Z111" s="891"/>
    </row>
    <row r="112" spans="1:26" ht="15.75" customHeight="1">
      <c r="A112" s="891"/>
      <c r="B112" s="891"/>
      <c r="C112" s="891"/>
      <c r="D112" s="891"/>
      <c r="E112" s="891"/>
      <c r="F112" s="891"/>
      <c r="G112" s="891"/>
      <c r="H112" s="891"/>
      <c r="I112" s="891"/>
      <c r="J112" s="891"/>
      <c r="K112" s="891"/>
      <c r="L112" s="891"/>
      <c r="M112" s="891"/>
      <c r="N112" s="891"/>
      <c r="O112" s="891"/>
      <c r="P112" s="891"/>
      <c r="Q112" s="891"/>
      <c r="R112" s="891"/>
      <c r="S112" s="891"/>
      <c r="T112" s="891"/>
      <c r="U112" s="891"/>
      <c r="V112" s="891"/>
      <c r="W112" s="891"/>
      <c r="X112" s="891"/>
      <c r="Y112" s="891"/>
      <c r="Z112" s="891"/>
    </row>
    <row r="113" spans="1:26" ht="15.75" customHeight="1">
      <c r="A113" s="891"/>
      <c r="B113" s="891"/>
      <c r="C113" s="891"/>
      <c r="D113" s="891"/>
      <c r="E113" s="891"/>
      <c r="F113" s="891"/>
      <c r="G113" s="891"/>
      <c r="H113" s="891"/>
      <c r="I113" s="891"/>
      <c r="J113" s="891"/>
      <c r="K113" s="891"/>
      <c r="L113" s="891"/>
      <c r="M113" s="891"/>
      <c r="N113" s="891"/>
      <c r="O113" s="891"/>
      <c r="P113" s="891"/>
      <c r="Q113" s="891"/>
      <c r="R113" s="891"/>
      <c r="S113" s="891"/>
      <c r="T113" s="891"/>
      <c r="U113" s="891"/>
      <c r="V113" s="891"/>
      <c r="W113" s="891"/>
      <c r="X113" s="891"/>
      <c r="Y113" s="891"/>
      <c r="Z113" s="891"/>
    </row>
    <row r="114" spans="1:26" ht="15.75" customHeight="1">
      <c r="A114" s="891"/>
      <c r="B114" s="891"/>
      <c r="C114" s="891"/>
      <c r="D114" s="891"/>
      <c r="E114" s="891"/>
      <c r="F114" s="891"/>
      <c r="G114" s="891"/>
      <c r="H114" s="891"/>
      <c r="I114" s="891"/>
      <c r="J114" s="891"/>
      <c r="K114" s="891"/>
      <c r="L114" s="891"/>
      <c r="M114" s="891"/>
      <c r="N114" s="891"/>
      <c r="O114" s="891"/>
      <c r="P114" s="891"/>
      <c r="Q114" s="891"/>
      <c r="R114" s="891"/>
      <c r="S114" s="891"/>
      <c r="T114" s="891"/>
      <c r="U114" s="891"/>
      <c r="V114" s="891"/>
      <c r="W114" s="891"/>
      <c r="X114" s="891"/>
      <c r="Y114" s="891"/>
      <c r="Z114" s="891"/>
    </row>
    <row r="115" spans="1:26" ht="15.75" customHeight="1">
      <c r="A115" s="891"/>
      <c r="B115" s="891"/>
      <c r="C115" s="891"/>
      <c r="D115" s="891"/>
      <c r="E115" s="891"/>
      <c r="F115" s="891"/>
      <c r="G115" s="891"/>
      <c r="H115" s="891"/>
      <c r="I115" s="891"/>
      <c r="J115" s="891"/>
      <c r="K115" s="891"/>
      <c r="L115" s="891"/>
      <c r="M115" s="891"/>
      <c r="N115" s="891"/>
      <c r="O115" s="891"/>
      <c r="P115" s="891"/>
      <c r="Q115" s="891"/>
      <c r="R115" s="891"/>
      <c r="S115" s="891"/>
      <c r="T115" s="891"/>
      <c r="U115" s="891"/>
      <c r="V115" s="891"/>
      <c r="W115" s="891"/>
      <c r="X115" s="891"/>
      <c r="Y115" s="891"/>
      <c r="Z115" s="891"/>
    </row>
    <row r="116" spans="1:26" ht="15.75" customHeight="1">
      <c r="A116" s="891"/>
      <c r="B116" s="891"/>
      <c r="C116" s="891"/>
      <c r="D116" s="891"/>
      <c r="E116" s="891"/>
      <c r="F116" s="891"/>
      <c r="G116" s="891"/>
      <c r="H116" s="891"/>
      <c r="I116" s="891"/>
      <c r="J116" s="891"/>
      <c r="K116" s="891"/>
      <c r="L116" s="891"/>
      <c r="M116" s="891"/>
      <c r="N116" s="891"/>
      <c r="O116" s="891"/>
      <c r="P116" s="891"/>
      <c r="Q116" s="891"/>
      <c r="R116" s="891"/>
      <c r="S116" s="891"/>
      <c r="T116" s="891"/>
      <c r="U116" s="891"/>
      <c r="V116" s="891"/>
      <c r="W116" s="891"/>
      <c r="X116" s="891"/>
      <c r="Y116" s="891"/>
      <c r="Z116" s="891"/>
    </row>
    <row r="117" spans="1:26" ht="15.75" customHeight="1">
      <c r="A117" s="891"/>
      <c r="B117" s="891"/>
      <c r="C117" s="891"/>
      <c r="D117" s="891"/>
      <c r="E117" s="891"/>
      <c r="F117" s="891"/>
      <c r="G117" s="891"/>
      <c r="H117" s="891"/>
      <c r="I117" s="891"/>
      <c r="J117" s="891"/>
      <c r="K117" s="891"/>
      <c r="L117" s="891"/>
      <c r="M117" s="891"/>
      <c r="N117" s="891"/>
      <c r="O117" s="891"/>
      <c r="P117" s="891"/>
      <c r="Q117" s="891"/>
      <c r="R117" s="891"/>
      <c r="S117" s="891"/>
      <c r="T117" s="891"/>
      <c r="U117" s="891"/>
      <c r="V117" s="891"/>
      <c r="W117" s="891"/>
      <c r="X117" s="891"/>
      <c r="Y117" s="891"/>
      <c r="Z117" s="891"/>
    </row>
    <row r="118" spans="1:26" ht="15.75" customHeight="1">
      <c r="A118" s="891"/>
      <c r="B118" s="891"/>
      <c r="C118" s="891"/>
      <c r="D118" s="891"/>
      <c r="E118" s="891"/>
      <c r="F118" s="891"/>
      <c r="G118" s="891"/>
      <c r="H118" s="891"/>
      <c r="I118" s="891"/>
      <c r="J118" s="891"/>
      <c r="K118" s="891"/>
      <c r="L118" s="891"/>
      <c r="M118" s="891"/>
      <c r="N118" s="891"/>
      <c r="O118" s="891"/>
      <c r="P118" s="891"/>
      <c r="Q118" s="891"/>
      <c r="R118" s="891"/>
      <c r="S118" s="891"/>
      <c r="T118" s="891"/>
      <c r="U118" s="891"/>
      <c r="V118" s="891"/>
      <c r="W118" s="891"/>
      <c r="X118" s="891"/>
      <c r="Y118" s="891"/>
      <c r="Z118" s="891"/>
    </row>
    <row r="119" spans="1:26" ht="15.75" customHeight="1">
      <c r="A119" s="891"/>
      <c r="B119" s="891"/>
      <c r="C119" s="891"/>
      <c r="D119" s="891"/>
      <c r="E119" s="891"/>
      <c r="F119" s="891"/>
      <c r="G119" s="891"/>
      <c r="H119" s="891"/>
      <c r="I119" s="891"/>
      <c r="J119" s="891"/>
      <c r="K119" s="891"/>
      <c r="L119" s="891"/>
      <c r="M119" s="891"/>
      <c r="N119" s="891"/>
      <c r="O119" s="891"/>
      <c r="P119" s="891"/>
      <c r="Q119" s="891"/>
      <c r="R119" s="891"/>
      <c r="S119" s="891"/>
      <c r="T119" s="891"/>
      <c r="U119" s="891"/>
      <c r="V119" s="891"/>
      <c r="W119" s="891"/>
      <c r="X119" s="891"/>
      <c r="Y119" s="891"/>
      <c r="Z119" s="891"/>
    </row>
    <row r="120" spans="1:26" ht="15.75" customHeight="1">
      <c r="A120" s="891"/>
      <c r="B120" s="891"/>
      <c r="C120" s="891"/>
      <c r="D120" s="891"/>
      <c r="E120" s="891"/>
      <c r="F120" s="891"/>
      <c r="G120" s="891"/>
      <c r="H120" s="891"/>
      <c r="I120" s="891"/>
      <c r="J120" s="891"/>
      <c r="K120" s="891"/>
      <c r="L120" s="891"/>
      <c r="M120" s="891"/>
      <c r="N120" s="891"/>
      <c r="O120" s="891"/>
      <c r="P120" s="891"/>
      <c r="Q120" s="891"/>
      <c r="R120" s="891"/>
      <c r="S120" s="891"/>
      <c r="T120" s="891"/>
      <c r="U120" s="891"/>
      <c r="V120" s="891"/>
      <c r="W120" s="891"/>
      <c r="X120" s="891"/>
      <c r="Y120" s="891"/>
      <c r="Z120" s="891"/>
    </row>
    <row r="121" spans="1:26" ht="15.75" customHeight="1">
      <c r="A121" s="891"/>
      <c r="B121" s="891"/>
      <c r="C121" s="891"/>
      <c r="D121" s="891"/>
      <c r="E121" s="891"/>
      <c r="F121" s="891"/>
      <c r="G121" s="891"/>
      <c r="H121" s="891"/>
      <c r="I121" s="891"/>
      <c r="J121" s="891"/>
      <c r="K121" s="891"/>
      <c r="L121" s="891"/>
      <c r="M121" s="891"/>
      <c r="N121" s="891"/>
      <c r="O121" s="891"/>
      <c r="P121" s="891"/>
      <c r="Q121" s="891"/>
      <c r="R121" s="891"/>
      <c r="S121" s="891"/>
      <c r="T121" s="891"/>
      <c r="U121" s="891"/>
      <c r="V121" s="891"/>
      <c r="W121" s="891"/>
      <c r="X121" s="891"/>
      <c r="Y121" s="891"/>
      <c r="Z121" s="891"/>
    </row>
    <row r="122" spans="1:26" ht="15.75" customHeight="1">
      <c r="A122" s="891"/>
      <c r="B122" s="891"/>
      <c r="C122" s="891"/>
      <c r="D122" s="891"/>
      <c r="E122" s="891"/>
      <c r="F122" s="891"/>
      <c r="G122" s="891"/>
      <c r="H122" s="891"/>
      <c r="I122" s="891"/>
      <c r="J122" s="891"/>
      <c r="K122" s="891"/>
      <c r="L122" s="891"/>
      <c r="M122" s="891"/>
      <c r="N122" s="891"/>
      <c r="O122" s="891"/>
      <c r="P122" s="891"/>
      <c r="Q122" s="891"/>
      <c r="R122" s="891"/>
      <c r="S122" s="891"/>
      <c r="T122" s="891"/>
      <c r="U122" s="891"/>
      <c r="V122" s="891"/>
      <c r="W122" s="891"/>
      <c r="X122" s="891"/>
      <c r="Y122" s="891"/>
      <c r="Z122" s="891"/>
    </row>
    <row r="123" spans="1:26" ht="15.75" customHeight="1">
      <c r="A123" s="891"/>
      <c r="B123" s="891"/>
      <c r="C123" s="891"/>
      <c r="D123" s="891"/>
      <c r="E123" s="891"/>
      <c r="F123" s="891"/>
      <c r="G123" s="891"/>
      <c r="H123" s="891"/>
      <c r="I123" s="891"/>
      <c r="J123" s="891"/>
      <c r="K123" s="891"/>
      <c r="L123" s="891"/>
      <c r="M123" s="891"/>
      <c r="N123" s="891"/>
      <c r="O123" s="891"/>
      <c r="P123" s="891"/>
      <c r="Q123" s="891"/>
      <c r="R123" s="891"/>
      <c r="S123" s="891"/>
      <c r="T123" s="891"/>
      <c r="U123" s="891"/>
      <c r="V123" s="891"/>
      <c r="W123" s="891"/>
      <c r="X123" s="891"/>
      <c r="Y123" s="891"/>
      <c r="Z123" s="891"/>
    </row>
    <row r="124" spans="1:26" ht="15.75" customHeight="1">
      <c r="A124" s="891"/>
      <c r="B124" s="891"/>
      <c r="C124" s="891"/>
      <c r="D124" s="891"/>
      <c r="E124" s="891"/>
      <c r="F124" s="891"/>
      <c r="G124" s="891"/>
      <c r="H124" s="891"/>
      <c r="I124" s="891"/>
      <c r="J124" s="891"/>
      <c r="K124" s="891"/>
      <c r="L124" s="891"/>
      <c r="M124" s="891"/>
      <c r="N124" s="891"/>
      <c r="O124" s="891"/>
      <c r="P124" s="891"/>
      <c r="Q124" s="891"/>
      <c r="R124" s="891"/>
      <c r="S124" s="891"/>
      <c r="T124" s="891"/>
      <c r="U124" s="891"/>
      <c r="V124" s="891"/>
      <c r="W124" s="891"/>
      <c r="X124" s="891"/>
      <c r="Y124" s="891"/>
      <c r="Z124" s="891"/>
    </row>
    <row r="125" spans="1:26" ht="15.75" customHeight="1">
      <c r="A125" s="891"/>
      <c r="B125" s="891"/>
      <c r="C125" s="891"/>
      <c r="D125" s="891"/>
      <c r="E125" s="891"/>
      <c r="F125" s="891"/>
      <c r="G125" s="891"/>
      <c r="H125" s="891"/>
      <c r="I125" s="891"/>
      <c r="J125" s="891"/>
      <c r="K125" s="891"/>
      <c r="L125" s="891"/>
      <c r="M125" s="891"/>
      <c r="N125" s="891"/>
      <c r="O125" s="891"/>
      <c r="P125" s="891"/>
      <c r="Q125" s="891"/>
      <c r="R125" s="891"/>
      <c r="S125" s="891"/>
      <c r="T125" s="891"/>
      <c r="U125" s="891"/>
      <c r="V125" s="891"/>
      <c r="W125" s="891"/>
      <c r="X125" s="891"/>
      <c r="Y125" s="891"/>
      <c r="Z125" s="891"/>
    </row>
    <row r="126" spans="1:26" ht="15.75" customHeight="1">
      <c r="A126" s="891"/>
      <c r="B126" s="891"/>
      <c r="C126" s="891"/>
      <c r="D126" s="891"/>
      <c r="E126" s="891"/>
      <c r="F126" s="891"/>
      <c r="G126" s="891"/>
      <c r="H126" s="891"/>
      <c r="I126" s="891"/>
      <c r="J126" s="891"/>
      <c r="K126" s="891"/>
      <c r="L126" s="891"/>
      <c r="M126" s="891"/>
      <c r="N126" s="891"/>
      <c r="O126" s="891"/>
      <c r="P126" s="891"/>
      <c r="Q126" s="891"/>
      <c r="R126" s="891"/>
      <c r="S126" s="891"/>
      <c r="T126" s="891"/>
      <c r="U126" s="891"/>
      <c r="V126" s="891"/>
      <c r="W126" s="891"/>
      <c r="X126" s="891"/>
      <c r="Y126" s="891"/>
      <c r="Z126" s="891"/>
    </row>
    <row r="127" spans="1:26" ht="15.75" customHeight="1">
      <c r="A127" s="891"/>
      <c r="B127" s="891"/>
      <c r="C127" s="891"/>
      <c r="D127" s="891"/>
      <c r="E127" s="891"/>
      <c r="F127" s="891"/>
      <c r="G127" s="891"/>
      <c r="H127" s="891"/>
      <c r="I127" s="891"/>
      <c r="J127" s="891"/>
      <c r="K127" s="891"/>
      <c r="L127" s="891"/>
      <c r="M127" s="891"/>
      <c r="N127" s="891"/>
      <c r="O127" s="891"/>
      <c r="P127" s="891"/>
      <c r="Q127" s="891"/>
      <c r="R127" s="891"/>
      <c r="S127" s="891"/>
      <c r="T127" s="891"/>
      <c r="U127" s="891"/>
      <c r="V127" s="891"/>
      <c r="W127" s="891"/>
      <c r="X127" s="891"/>
      <c r="Y127" s="891"/>
      <c r="Z127" s="891"/>
    </row>
    <row r="128" spans="1:26" ht="15.75" customHeight="1">
      <c r="A128" s="891"/>
      <c r="B128" s="891"/>
      <c r="C128" s="891"/>
      <c r="D128" s="891"/>
      <c r="E128" s="891"/>
      <c r="F128" s="891"/>
      <c r="G128" s="891"/>
      <c r="H128" s="891"/>
      <c r="I128" s="891"/>
      <c r="J128" s="891"/>
      <c r="K128" s="891"/>
      <c r="L128" s="891"/>
      <c r="M128" s="891"/>
      <c r="N128" s="891"/>
      <c r="O128" s="891"/>
      <c r="P128" s="891"/>
      <c r="Q128" s="891"/>
      <c r="R128" s="891"/>
      <c r="S128" s="891"/>
      <c r="T128" s="891"/>
      <c r="U128" s="891"/>
      <c r="V128" s="891"/>
      <c r="W128" s="891"/>
      <c r="X128" s="891"/>
      <c r="Y128" s="891"/>
      <c r="Z128" s="891"/>
    </row>
    <row r="129" spans="1:26" ht="15.75" customHeight="1">
      <c r="A129" s="891"/>
      <c r="B129" s="891"/>
      <c r="C129" s="891"/>
      <c r="D129" s="891"/>
      <c r="E129" s="891"/>
      <c r="F129" s="891"/>
      <c r="G129" s="891"/>
      <c r="H129" s="891"/>
      <c r="I129" s="891"/>
      <c r="J129" s="891"/>
      <c r="K129" s="891"/>
      <c r="L129" s="891"/>
      <c r="M129" s="891"/>
      <c r="N129" s="891"/>
      <c r="O129" s="891"/>
      <c r="P129" s="891"/>
      <c r="Q129" s="891"/>
      <c r="R129" s="891"/>
      <c r="S129" s="891"/>
      <c r="T129" s="891"/>
      <c r="U129" s="891"/>
      <c r="V129" s="891"/>
      <c r="W129" s="891"/>
      <c r="X129" s="891"/>
      <c r="Y129" s="891"/>
      <c r="Z129" s="891"/>
    </row>
    <row r="130" spans="1:26" ht="15.75" customHeight="1">
      <c r="A130" s="891"/>
      <c r="B130" s="891"/>
      <c r="C130" s="891"/>
      <c r="D130" s="891"/>
      <c r="E130" s="891"/>
      <c r="F130" s="891"/>
      <c r="G130" s="891"/>
      <c r="H130" s="891"/>
      <c r="I130" s="891"/>
      <c r="J130" s="891"/>
      <c r="K130" s="891"/>
      <c r="L130" s="891"/>
      <c r="M130" s="891"/>
      <c r="N130" s="891"/>
      <c r="O130" s="891"/>
      <c r="P130" s="891"/>
      <c r="Q130" s="891"/>
      <c r="R130" s="891"/>
      <c r="S130" s="891"/>
      <c r="T130" s="891"/>
      <c r="U130" s="891"/>
      <c r="V130" s="891"/>
      <c r="W130" s="891"/>
      <c r="X130" s="891"/>
      <c r="Y130" s="891"/>
      <c r="Z130" s="891"/>
    </row>
    <row r="131" spans="1:26" ht="15.75" customHeight="1">
      <c r="A131" s="891"/>
      <c r="B131" s="891"/>
      <c r="C131" s="891"/>
      <c r="D131" s="891"/>
      <c r="E131" s="891"/>
      <c r="F131" s="891"/>
      <c r="G131" s="891"/>
      <c r="H131" s="891"/>
      <c r="I131" s="891"/>
      <c r="J131" s="891"/>
      <c r="K131" s="891"/>
      <c r="L131" s="891"/>
      <c r="M131" s="891"/>
      <c r="N131" s="891"/>
      <c r="O131" s="891"/>
      <c r="P131" s="891"/>
      <c r="Q131" s="891"/>
      <c r="R131" s="891"/>
      <c r="S131" s="891"/>
      <c r="T131" s="891"/>
      <c r="U131" s="891"/>
      <c r="V131" s="891"/>
      <c r="W131" s="891"/>
      <c r="X131" s="891"/>
      <c r="Y131" s="891"/>
      <c r="Z131" s="891"/>
    </row>
    <row r="132" spans="1:26" ht="15.75" customHeight="1">
      <c r="A132" s="891"/>
      <c r="B132" s="891"/>
      <c r="C132" s="891"/>
      <c r="D132" s="891"/>
      <c r="E132" s="891"/>
      <c r="F132" s="891"/>
      <c r="G132" s="891"/>
      <c r="H132" s="891"/>
      <c r="I132" s="891"/>
      <c r="J132" s="891"/>
      <c r="K132" s="891"/>
      <c r="L132" s="891"/>
      <c r="M132" s="891"/>
      <c r="N132" s="891"/>
      <c r="O132" s="891"/>
      <c r="P132" s="891"/>
      <c r="Q132" s="891"/>
      <c r="R132" s="891"/>
      <c r="S132" s="891"/>
      <c r="T132" s="891"/>
      <c r="U132" s="891"/>
      <c r="V132" s="891"/>
      <c r="W132" s="891"/>
      <c r="X132" s="891"/>
      <c r="Y132" s="891"/>
      <c r="Z132" s="891"/>
    </row>
    <row r="133" spans="1:26" ht="15.75" customHeight="1">
      <c r="A133" s="891"/>
      <c r="B133" s="891"/>
      <c r="C133" s="891"/>
      <c r="D133" s="891"/>
      <c r="E133" s="891"/>
      <c r="F133" s="891"/>
      <c r="G133" s="891"/>
      <c r="H133" s="891"/>
      <c r="I133" s="891"/>
      <c r="J133" s="891"/>
      <c r="K133" s="891"/>
      <c r="L133" s="891"/>
      <c r="M133" s="891"/>
      <c r="N133" s="891"/>
      <c r="O133" s="891"/>
      <c r="P133" s="891"/>
      <c r="Q133" s="891"/>
      <c r="R133" s="891"/>
      <c r="S133" s="891"/>
      <c r="T133" s="891"/>
      <c r="U133" s="891"/>
      <c r="V133" s="891"/>
      <c r="W133" s="891"/>
      <c r="X133" s="891"/>
      <c r="Y133" s="891"/>
      <c r="Z133" s="891"/>
    </row>
    <row r="134" spans="1:26" ht="15.75" customHeight="1">
      <c r="A134" s="891"/>
      <c r="B134" s="891"/>
      <c r="C134" s="891"/>
      <c r="D134" s="891"/>
      <c r="E134" s="891"/>
      <c r="F134" s="891"/>
      <c r="G134" s="891"/>
      <c r="H134" s="891"/>
      <c r="I134" s="891"/>
      <c r="J134" s="891"/>
      <c r="K134" s="891"/>
      <c r="L134" s="891"/>
      <c r="M134" s="891"/>
      <c r="N134" s="891"/>
      <c r="O134" s="891"/>
      <c r="P134" s="891"/>
      <c r="Q134" s="891"/>
      <c r="R134" s="891"/>
      <c r="S134" s="891"/>
      <c r="T134" s="891"/>
      <c r="U134" s="891"/>
      <c r="V134" s="891"/>
      <c r="W134" s="891"/>
      <c r="X134" s="891"/>
      <c r="Y134" s="891"/>
      <c r="Z134" s="891"/>
    </row>
    <row r="135" spans="1:26" ht="15.75" customHeight="1">
      <c r="A135" s="891"/>
      <c r="B135" s="891"/>
      <c r="C135" s="891"/>
      <c r="D135" s="891"/>
      <c r="E135" s="891"/>
      <c r="F135" s="891"/>
      <c r="G135" s="891"/>
      <c r="H135" s="891"/>
      <c r="I135" s="891"/>
      <c r="J135" s="891"/>
      <c r="K135" s="891"/>
      <c r="L135" s="891"/>
      <c r="M135" s="891"/>
      <c r="N135" s="891"/>
      <c r="O135" s="891"/>
      <c r="P135" s="891"/>
      <c r="Q135" s="891"/>
      <c r="R135" s="891"/>
      <c r="S135" s="891"/>
      <c r="T135" s="891"/>
      <c r="U135" s="891"/>
      <c r="V135" s="891"/>
      <c r="W135" s="891"/>
      <c r="X135" s="891"/>
      <c r="Y135" s="891"/>
      <c r="Z135" s="891"/>
    </row>
    <row r="136" spans="1:26" ht="15.75" customHeight="1">
      <c r="A136" s="891"/>
      <c r="B136" s="891"/>
      <c r="C136" s="891"/>
      <c r="D136" s="891"/>
      <c r="E136" s="891"/>
      <c r="F136" s="891"/>
      <c r="G136" s="891"/>
      <c r="H136" s="891"/>
      <c r="I136" s="891"/>
      <c r="J136" s="891"/>
      <c r="K136" s="891"/>
      <c r="L136" s="891"/>
      <c r="M136" s="891"/>
      <c r="N136" s="891"/>
      <c r="O136" s="891"/>
      <c r="P136" s="891"/>
      <c r="Q136" s="891"/>
      <c r="R136" s="891"/>
      <c r="S136" s="891"/>
      <c r="T136" s="891"/>
      <c r="U136" s="891"/>
      <c r="V136" s="891"/>
      <c r="W136" s="891"/>
      <c r="X136" s="891"/>
      <c r="Y136" s="891"/>
      <c r="Z136" s="891"/>
    </row>
    <row r="137" spans="1:26" ht="15.75" customHeight="1">
      <c r="A137" s="891"/>
      <c r="B137" s="891"/>
      <c r="C137" s="891"/>
      <c r="D137" s="891"/>
      <c r="E137" s="891"/>
      <c r="F137" s="891"/>
      <c r="G137" s="891"/>
      <c r="H137" s="891"/>
      <c r="I137" s="891"/>
      <c r="J137" s="891"/>
      <c r="K137" s="891"/>
      <c r="L137" s="891"/>
      <c r="M137" s="891"/>
      <c r="N137" s="891"/>
      <c r="O137" s="891"/>
      <c r="P137" s="891"/>
      <c r="Q137" s="891"/>
      <c r="R137" s="891"/>
      <c r="S137" s="891"/>
      <c r="T137" s="891"/>
      <c r="U137" s="891"/>
      <c r="V137" s="891"/>
      <c r="W137" s="891"/>
      <c r="X137" s="891"/>
      <c r="Y137" s="891"/>
      <c r="Z137" s="891"/>
    </row>
    <row r="138" spans="1:26" ht="15.75" customHeight="1">
      <c r="A138" s="891"/>
      <c r="B138" s="891"/>
      <c r="C138" s="891"/>
      <c r="D138" s="891"/>
      <c r="E138" s="891"/>
      <c r="F138" s="891"/>
      <c r="G138" s="891"/>
      <c r="H138" s="891"/>
      <c r="I138" s="891"/>
      <c r="J138" s="891"/>
      <c r="K138" s="891"/>
      <c r="L138" s="891"/>
      <c r="M138" s="891"/>
      <c r="N138" s="891"/>
      <c r="O138" s="891"/>
      <c r="P138" s="891"/>
      <c r="Q138" s="891"/>
      <c r="R138" s="891"/>
      <c r="S138" s="891"/>
      <c r="T138" s="891"/>
      <c r="U138" s="891"/>
      <c r="V138" s="891"/>
      <c r="W138" s="891"/>
      <c r="X138" s="891"/>
      <c r="Y138" s="891"/>
      <c r="Z138" s="891"/>
    </row>
    <row r="139" spans="1:26" ht="15.75" customHeight="1">
      <c r="A139" s="891"/>
      <c r="B139" s="891"/>
      <c r="C139" s="891"/>
      <c r="D139" s="891"/>
      <c r="E139" s="891"/>
      <c r="F139" s="891"/>
      <c r="G139" s="891"/>
      <c r="H139" s="891"/>
      <c r="I139" s="891"/>
      <c r="J139" s="891"/>
      <c r="K139" s="891"/>
      <c r="L139" s="891"/>
      <c r="M139" s="891"/>
      <c r="N139" s="891"/>
      <c r="O139" s="891"/>
      <c r="P139" s="891"/>
      <c r="Q139" s="891"/>
      <c r="R139" s="891"/>
      <c r="S139" s="891"/>
      <c r="T139" s="891"/>
      <c r="U139" s="891"/>
      <c r="V139" s="891"/>
      <c r="W139" s="891"/>
      <c r="X139" s="891"/>
      <c r="Y139" s="891"/>
      <c r="Z139" s="891"/>
    </row>
    <row r="140" spans="1:26" ht="15.75" customHeight="1">
      <c r="A140" s="891"/>
      <c r="B140" s="891"/>
      <c r="C140" s="891"/>
      <c r="D140" s="891"/>
      <c r="E140" s="891"/>
      <c r="F140" s="891"/>
      <c r="G140" s="891"/>
      <c r="H140" s="891"/>
      <c r="I140" s="891"/>
      <c r="J140" s="891"/>
      <c r="K140" s="891"/>
      <c r="L140" s="891"/>
      <c r="M140" s="891"/>
      <c r="N140" s="891"/>
      <c r="O140" s="891"/>
      <c r="P140" s="891"/>
      <c r="Q140" s="891"/>
      <c r="R140" s="891"/>
      <c r="S140" s="891"/>
      <c r="T140" s="891"/>
      <c r="U140" s="891"/>
      <c r="V140" s="891"/>
      <c r="W140" s="891"/>
      <c r="X140" s="891"/>
      <c r="Y140" s="891"/>
      <c r="Z140" s="891"/>
    </row>
    <row r="141" spans="1:26" ht="15.75" customHeight="1">
      <c r="A141" s="891"/>
      <c r="B141" s="891"/>
      <c r="C141" s="891"/>
      <c r="D141" s="891"/>
      <c r="E141" s="891"/>
      <c r="F141" s="891"/>
      <c r="G141" s="891"/>
      <c r="H141" s="891"/>
      <c r="I141" s="891"/>
      <c r="J141" s="891"/>
      <c r="K141" s="891"/>
      <c r="L141" s="891"/>
      <c r="M141" s="891"/>
      <c r="N141" s="891"/>
      <c r="O141" s="891"/>
      <c r="P141" s="891"/>
      <c r="Q141" s="891"/>
      <c r="R141" s="891"/>
      <c r="S141" s="891"/>
      <c r="T141" s="891"/>
      <c r="U141" s="891"/>
      <c r="V141" s="891"/>
      <c r="W141" s="891"/>
      <c r="X141" s="891"/>
      <c r="Y141" s="891"/>
      <c r="Z141" s="891"/>
    </row>
    <row r="142" spans="1:26" ht="15.75" customHeight="1">
      <c r="A142" s="891"/>
      <c r="B142" s="891"/>
      <c r="C142" s="891"/>
      <c r="D142" s="891"/>
      <c r="E142" s="891"/>
      <c r="F142" s="891"/>
      <c r="G142" s="891"/>
      <c r="H142" s="891"/>
      <c r="I142" s="891"/>
      <c r="J142" s="891"/>
      <c r="K142" s="891"/>
      <c r="L142" s="891"/>
      <c r="M142" s="891"/>
      <c r="N142" s="891"/>
      <c r="O142" s="891"/>
      <c r="P142" s="891"/>
      <c r="Q142" s="891"/>
      <c r="R142" s="891"/>
      <c r="S142" s="891"/>
      <c r="T142" s="891"/>
      <c r="U142" s="891"/>
      <c r="V142" s="891"/>
      <c r="W142" s="891"/>
      <c r="X142" s="891"/>
      <c r="Y142" s="891"/>
      <c r="Z142" s="891"/>
    </row>
    <row r="143" spans="1:26" ht="15.75" customHeight="1">
      <c r="A143" s="891"/>
      <c r="B143" s="891"/>
      <c r="C143" s="891"/>
      <c r="D143" s="891"/>
      <c r="E143" s="891"/>
      <c r="F143" s="891"/>
      <c r="G143" s="891"/>
      <c r="H143" s="891"/>
      <c r="I143" s="891"/>
      <c r="J143" s="891"/>
      <c r="K143" s="891"/>
      <c r="L143" s="891"/>
      <c r="M143" s="891"/>
      <c r="N143" s="891"/>
      <c r="O143" s="891"/>
      <c r="P143" s="891"/>
      <c r="Q143" s="891"/>
      <c r="R143" s="891"/>
      <c r="S143" s="891"/>
      <c r="T143" s="891"/>
      <c r="U143" s="891"/>
      <c r="V143" s="891"/>
      <c r="W143" s="891"/>
      <c r="X143" s="891"/>
      <c r="Y143" s="891"/>
      <c r="Z143" s="891"/>
    </row>
    <row r="144" spans="1:26" ht="15.75" customHeight="1">
      <c r="A144" s="891"/>
      <c r="B144" s="891"/>
      <c r="C144" s="891"/>
      <c r="D144" s="891"/>
      <c r="E144" s="891"/>
      <c r="F144" s="891"/>
      <c r="G144" s="891"/>
      <c r="H144" s="891"/>
      <c r="I144" s="891"/>
      <c r="J144" s="891"/>
      <c r="K144" s="891"/>
      <c r="L144" s="891"/>
      <c r="M144" s="891"/>
      <c r="N144" s="891"/>
      <c r="O144" s="891"/>
      <c r="P144" s="891"/>
      <c r="Q144" s="891"/>
      <c r="R144" s="891"/>
      <c r="S144" s="891"/>
      <c r="T144" s="891"/>
      <c r="U144" s="891"/>
      <c r="V144" s="891"/>
      <c r="W144" s="891"/>
      <c r="X144" s="891"/>
      <c r="Y144" s="891"/>
      <c r="Z144" s="891"/>
    </row>
    <row r="145" spans="1:26" ht="15.75" customHeight="1">
      <c r="A145" s="891"/>
      <c r="B145" s="891"/>
      <c r="C145" s="891"/>
      <c r="D145" s="891"/>
      <c r="E145" s="891"/>
      <c r="F145" s="891"/>
      <c r="G145" s="891"/>
      <c r="H145" s="891"/>
      <c r="I145" s="891"/>
      <c r="J145" s="891"/>
      <c r="K145" s="891"/>
      <c r="L145" s="891"/>
      <c r="M145" s="891"/>
      <c r="N145" s="891"/>
      <c r="O145" s="891"/>
      <c r="P145" s="891"/>
      <c r="Q145" s="891"/>
      <c r="R145" s="891"/>
      <c r="S145" s="891"/>
      <c r="T145" s="891"/>
      <c r="U145" s="891"/>
      <c r="V145" s="891"/>
      <c r="W145" s="891"/>
      <c r="X145" s="891"/>
      <c r="Y145" s="891"/>
      <c r="Z145" s="891"/>
    </row>
    <row r="146" spans="1:26" ht="15.75" customHeight="1">
      <c r="A146" s="891"/>
      <c r="B146" s="891"/>
      <c r="C146" s="891"/>
      <c r="D146" s="891"/>
      <c r="E146" s="891"/>
      <c r="F146" s="891"/>
      <c r="G146" s="891"/>
      <c r="H146" s="891"/>
      <c r="I146" s="891"/>
      <c r="J146" s="891"/>
      <c r="K146" s="891"/>
      <c r="L146" s="891"/>
      <c r="M146" s="891"/>
      <c r="N146" s="891"/>
      <c r="O146" s="891"/>
      <c r="P146" s="891"/>
      <c r="Q146" s="891"/>
      <c r="R146" s="891"/>
      <c r="S146" s="891"/>
      <c r="T146" s="891"/>
      <c r="U146" s="891"/>
      <c r="V146" s="891"/>
      <c r="W146" s="891"/>
      <c r="X146" s="891"/>
      <c r="Y146" s="891"/>
      <c r="Z146" s="891"/>
    </row>
    <row r="147" spans="1:26" ht="15.75" customHeight="1">
      <c r="A147" s="891"/>
      <c r="B147" s="891"/>
      <c r="C147" s="891"/>
      <c r="D147" s="891"/>
      <c r="E147" s="891"/>
      <c r="F147" s="891"/>
      <c r="G147" s="891"/>
      <c r="H147" s="891"/>
      <c r="I147" s="891"/>
      <c r="J147" s="891"/>
      <c r="K147" s="891"/>
      <c r="L147" s="891"/>
      <c r="M147" s="891"/>
      <c r="N147" s="891"/>
      <c r="O147" s="891"/>
      <c r="P147" s="891"/>
      <c r="Q147" s="891"/>
      <c r="R147" s="891"/>
      <c r="S147" s="891"/>
      <c r="T147" s="891"/>
      <c r="U147" s="891"/>
      <c r="V147" s="891"/>
      <c r="W147" s="891"/>
      <c r="X147" s="891"/>
      <c r="Y147" s="891"/>
      <c r="Z147" s="891"/>
    </row>
    <row r="148" spans="1:26" ht="15.75" customHeight="1">
      <c r="A148" s="891"/>
      <c r="B148" s="891"/>
      <c r="C148" s="891"/>
      <c r="D148" s="891"/>
      <c r="E148" s="891"/>
      <c r="F148" s="891"/>
      <c r="G148" s="891"/>
      <c r="H148" s="891"/>
      <c r="I148" s="891"/>
      <c r="J148" s="891"/>
      <c r="K148" s="891"/>
      <c r="L148" s="891"/>
      <c r="M148" s="891"/>
      <c r="N148" s="891"/>
      <c r="O148" s="891"/>
      <c r="P148" s="891"/>
      <c r="Q148" s="891"/>
      <c r="R148" s="891"/>
      <c r="S148" s="891"/>
      <c r="T148" s="891"/>
      <c r="U148" s="891"/>
      <c r="V148" s="891"/>
      <c r="W148" s="891"/>
      <c r="X148" s="891"/>
      <c r="Y148" s="891"/>
      <c r="Z148" s="891"/>
    </row>
    <row r="149" spans="1:26" ht="15.75" customHeight="1">
      <c r="A149" s="891"/>
      <c r="B149" s="891"/>
      <c r="C149" s="891"/>
      <c r="D149" s="891"/>
      <c r="E149" s="891"/>
      <c r="F149" s="891"/>
      <c r="G149" s="891"/>
      <c r="H149" s="891"/>
      <c r="I149" s="891"/>
      <c r="J149" s="891"/>
      <c r="K149" s="891"/>
      <c r="L149" s="891"/>
      <c r="M149" s="891"/>
      <c r="N149" s="891"/>
      <c r="O149" s="891"/>
      <c r="P149" s="891"/>
      <c r="Q149" s="891"/>
      <c r="R149" s="891"/>
      <c r="S149" s="891"/>
      <c r="T149" s="891"/>
      <c r="U149" s="891"/>
      <c r="V149" s="891"/>
      <c r="W149" s="891"/>
      <c r="X149" s="891"/>
      <c r="Y149" s="891"/>
      <c r="Z149" s="891"/>
    </row>
    <row r="150" spans="1:26" ht="15.75" customHeight="1">
      <c r="A150" s="891"/>
      <c r="B150" s="891"/>
      <c r="C150" s="891"/>
      <c r="D150" s="891"/>
      <c r="E150" s="891"/>
      <c r="F150" s="891"/>
      <c r="G150" s="891"/>
      <c r="H150" s="891"/>
      <c r="I150" s="891"/>
      <c r="J150" s="891"/>
      <c r="K150" s="891"/>
      <c r="L150" s="891"/>
      <c r="M150" s="891"/>
      <c r="N150" s="891"/>
      <c r="O150" s="891"/>
      <c r="P150" s="891"/>
      <c r="Q150" s="891"/>
      <c r="R150" s="891"/>
      <c r="S150" s="891"/>
      <c r="T150" s="891"/>
      <c r="U150" s="891"/>
      <c r="V150" s="891"/>
      <c r="W150" s="891"/>
      <c r="X150" s="891"/>
      <c r="Y150" s="891"/>
      <c r="Z150" s="891"/>
    </row>
    <row r="151" spans="1:26" ht="15.75" customHeight="1">
      <c r="A151" s="891"/>
      <c r="B151" s="891"/>
      <c r="C151" s="891"/>
      <c r="D151" s="891"/>
      <c r="E151" s="891"/>
      <c r="F151" s="891"/>
      <c r="G151" s="891"/>
      <c r="H151" s="891"/>
      <c r="I151" s="891"/>
      <c r="J151" s="891"/>
      <c r="K151" s="891"/>
      <c r="L151" s="891"/>
      <c r="M151" s="891"/>
      <c r="N151" s="891"/>
      <c r="O151" s="891"/>
      <c r="P151" s="891"/>
      <c r="Q151" s="891"/>
      <c r="R151" s="891"/>
      <c r="S151" s="891"/>
      <c r="T151" s="891"/>
      <c r="U151" s="891"/>
      <c r="V151" s="891"/>
      <c r="W151" s="891"/>
      <c r="X151" s="891"/>
      <c r="Y151" s="891"/>
      <c r="Z151" s="891"/>
    </row>
    <row r="152" spans="1:26" ht="15.75" customHeight="1">
      <c r="A152" s="891"/>
      <c r="B152" s="891"/>
      <c r="C152" s="891"/>
      <c r="D152" s="891"/>
      <c r="E152" s="891"/>
      <c r="F152" s="891"/>
      <c r="G152" s="891"/>
      <c r="H152" s="891"/>
      <c r="I152" s="891"/>
      <c r="J152" s="891"/>
      <c r="K152" s="891"/>
      <c r="L152" s="891"/>
      <c r="M152" s="891"/>
      <c r="N152" s="891"/>
      <c r="O152" s="891"/>
      <c r="P152" s="891"/>
      <c r="Q152" s="891"/>
      <c r="R152" s="891"/>
      <c r="S152" s="891"/>
      <c r="T152" s="891"/>
      <c r="U152" s="891"/>
      <c r="V152" s="891"/>
      <c r="W152" s="891"/>
      <c r="X152" s="891"/>
      <c r="Y152" s="891"/>
      <c r="Z152" s="891"/>
    </row>
    <row r="153" spans="1:26" ht="15.75" customHeight="1">
      <c r="A153" s="891"/>
      <c r="B153" s="891"/>
      <c r="C153" s="891"/>
      <c r="D153" s="891"/>
      <c r="E153" s="891"/>
      <c r="F153" s="891"/>
      <c r="G153" s="891"/>
      <c r="H153" s="891"/>
      <c r="I153" s="891"/>
      <c r="J153" s="891"/>
      <c r="K153" s="891"/>
      <c r="L153" s="891"/>
      <c r="M153" s="891"/>
      <c r="N153" s="891"/>
      <c r="O153" s="891"/>
      <c r="P153" s="891"/>
      <c r="Q153" s="891"/>
      <c r="R153" s="891"/>
      <c r="S153" s="891"/>
      <c r="T153" s="891"/>
      <c r="U153" s="891"/>
      <c r="V153" s="891"/>
      <c r="W153" s="891"/>
      <c r="X153" s="891"/>
      <c r="Y153" s="891"/>
      <c r="Z153" s="891"/>
    </row>
    <row r="154" spans="1:26" ht="15.75" customHeight="1">
      <c r="A154" s="891"/>
      <c r="B154" s="891"/>
      <c r="C154" s="891"/>
      <c r="D154" s="891"/>
      <c r="E154" s="891"/>
      <c r="F154" s="891"/>
      <c r="G154" s="891"/>
      <c r="H154" s="891"/>
      <c r="I154" s="891"/>
      <c r="J154" s="891"/>
      <c r="K154" s="891"/>
      <c r="L154" s="891"/>
      <c r="M154" s="891"/>
      <c r="N154" s="891"/>
      <c r="O154" s="891"/>
      <c r="P154" s="891"/>
      <c r="Q154" s="891"/>
      <c r="R154" s="891"/>
      <c r="S154" s="891"/>
      <c r="T154" s="891"/>
      <c r="U154" s="891"/>
      <c r="V154" s="891"/>
      <c r="W154" s="891"/>
      <c r="X154" s="891"/>
      <c r="Y154" s="891"/>
      <c r="Z154" s="891"/>
    </row>
    <row r="155" spans="1:26" ht="15.75" customHeight="1">
      <c r="A155" s="891"/>
      <c r="B155" s="891"/>
      <c r="C155" s="891"/>
      <c r="D155" s="891"/>
      <c r="E155" s="891"/>
      <c r="F155" s="891"/>
      <c r="G155" s="891"/>
      <c r="H155" s="891"/>
      <c r="I155" s="891"/>
      <c r="J155" s="891"/>
      <c r="K155" s="891"/>
      <c r="L155" s="891"/>
      <c r="M155" s="891"/>
      <c r="N155" s="891"/>
      <c r="O155" s="891"/>
      <c r="P155" s="891"/>
      <c r="Q155" s="891"/>
      <c r="R155" s="891"/>
      <c r="S155" s="891"/>
      <c r="T155" s="891"/>
      <c r="U155" s="891"/>
      <c r="V155" s="891"/>
      <c r="W155" s="891"/>
      <c r="X155" s="891"/>
      <c r="Y155" s="891"/>
      <c r="Z155" s="891"/>
    </row>
    <row r="156" spans="1:26" ht="15.75" customHeight="1">
      <c r="A156" s="891"/>
      <c r="B156" s="891"/>
      <c r="C156" s="891"/>
      <c r="D156" s="891"/>
      <c r="E156" s="891"/>
      <c r="F156" s="891"/>
      <c r="G156" s="891"/>
      <c r="H156" s="891"/>
      <c r="I156" s="891"/>
      <c r="J156" s="891"/>
      <c r="K156" s="891"/>
      <c r="L156" s="891"/>
      <c r="M156" s="891"/>
      <c r="N156" s="891"/>
      <c r="O156" s="891"/>
      <c r="P156" s="891"/>
      <c r="Q156" s="891"/>
      <c r="R156" s="891"/>
      <c r="S156" s="891"/>
      <c r="T156" s="891"/>
      <c r="U156" s="891"/>
      <c r="V156" s="891"/>
      <c r="W156" s="891"/>
      <c r="X156" s="891"/>
      <c r="Y156" s="891"/>
      <c r="Z156" s="891"/>
    </row>
    <row r="157" spans="1:26" ht="15.75" customHeight="1">
      <c r="A157" s="891"/>
      <c r="B157" s="891"/>
      <c r="C157" s="891"/>
      <c r="D157" s="891"/>
      <c r="E157" s="891"/>
      <c r="F157" s="891"/>
      <c r="G157" s="891"/>
      <c r="H157" s="891"/>
      <c r="I157" s="891"/>
      <c r="J157" s="891"/>
      <c r="K157" s="891"/>
      <c r="L157" s="891"/>
      <c r="M157" s="891"/>
      <c r="N157" s="891"/>
      <c r="O157" s="891"/>
      <c r="P157" s="891"/>
      <c r="Q157" s="891"/>
      <c r="R157" s="891"/>
      <c r="S157" s="891"/>
      <c r="T157" s="891"/>
      <c r="U157" s="891"/>
      <c r="V157" s="891"/>
      <c r="W157" s="891"/>
      <c r="X157" s="891"/>
      <c r="Y157" s="891"/>
      <c r="Z157" s="891"/>
    </row>
    <row r="158" spans="1:26" ht="15.75" customHeight="1">
      <c r="A158" s="891"/>
      <c r="B158" s="891"/>
      <c r="C158" s="891"/>
      <c r="D158" s="891"/>
      <c r="E158" s="891"/>
      <c r="F158" s="891"/>
      <c r="G158" s="891"/>
      <c r="H158" s="891"/>
      <c r="I158" s="891"/>
      <c r="J158" s="891"/>
      <c r="K158" s="891"/>
      <c r="L158" s="891"/>
      <c r="M158" s="891"/>
      <c r="N158" s="891"/>
      <c r="O158" s="891"/>
      <c r="P158" s="891"/>
      <c r="Q158" s="891"/>
      <c r="R158" s="891"/>
      <c r="S158" s="891"/>
      <c r="T158" s="891"/>
      <c r="U158" s="891"/>
      <c r="V158" s="891"/>
      <c r="W158" s="891"/>
      <c r="X158" s="891"/>
      <c r="Y158" s="891"/>
      <c r="Z158" s="891"/>
    </row>
    <row r="159" spans="1:26" ht="15.75" customHeight="1">
      <c r="A159" s="891"/>
      <c r="B159" s="891"/>
      <c r="C159" s="891"/>
      <c r="D159" s="891"/>
      <c r="E159" s="891"/>
      <c r="F159" s="891"/>
      <c r="G159" s="891"/>
      <c r="H159" s="891"/>
      <c r="I159" s="891"/>
      <c r="J159" s="891"/>
      <c r="K159" s="891"/>
      <c r="L159" s="891"/>
      <c r="M159" s="891"/>
      <c r="N159" s="891"/>
      <c r="O159" s="891"/>
      <c r="P159" s="891"/>
      <c r="Q159" s="891"/>
      <c r="R159" s="891"/>
      <c r="S159" s="891"/>
      <c r="T159" s="891"/>
      <c r="U159" s="891"/>
      <c r="V159" s="891"/>
      <c r="W159" s="891"/>
      <c r="X159" s="891"/>
      <c r="Y159" s="891"/>
      <c r="Z159" s="891"/>
    </row>
    <row r="160" spans="1:26" ht="15.75" customHeight="1">
      <c r="A160" s="891"/>
      <c r="B160" s="891"/>
      <c r="C160" s="891"/>
      <c r="D160" s="891"/>
      <c r="E160" s="891"/>
      <c r="F160" s="891"/>
      <c r="G160" s="891"/>
      <c r="H160" s="891"/>
      <c r="I160" s="891"/>
      <c r="J160" s="891"/>
      <c r="K160" s="891"/>
      <c r="L160" s="891"/>
      <c r="M160" s="891"/>
      <c r="N160" s="891"/>
      <c r="O160" s="891"/>
      <c r="P160" s="891"/>
      <c r="Q160" s="891"/>
      <c r="R160" s="891"/>
      <c r="S160" s="891"/>
      <c r="T160" s="891"/>
      <c r="U160" s="891"/>
      <c r="V160" s="891"/>
      <c r="W160" s="891"/>
      <c r="X160" s="891"/>
      <c r="Y160" s="891"/>
      <c r="Z160" s="891"/>
    </row>
    <row r="161" spans="1:26" ht="15.75" customHeight="1">
      <c r="A161" s="891"/>
      <c r="B161" s="891"/>
      <c r="C161" s="891"/>
      <c r="D161" s="891"/>
      <c r="E161" s="891"/>
      <c r="F161" s="891"/>
      <c r="G161" s="891"/>
      <c r="H161" s="891"/>
      <c r="I161" s="891"/>
      <c r="J161" s="891"/>
      <c r="K161" s="891"/>
      <c r="L161" s="891"/>
      <c r="M161" s="891"/>
      <c r="N161" s="891"/>
      <c r="O161" s="891"/>
      <c r="P161" s="891"/>
      <c r="Q161" s="891"/>
      <c r="R161" s="891"/>
      <c r="S161" s="891"/>
      <c r="T161" s="891"/>
      <c r="U161" s="891"/>
      <c r="V161" s="891"/>
      <c r="W161" s="891"/>
      <c r="X161" s="891"/>
      <c r="Y161" s="891"/>
      <c r="Z161" s="891"/>
    </row>
    <row r="162" spans="1:26" ht="15.75" customHeight="1">
      <c r="A162" s="891"/>
      <c r="B162" s="891"/>
      <c r="C162" s="891"/>
      <c r="D162" s="891"/>
      <c r="E162" s="891"/>
      <c r="F162" s="891"/>
      <c r="G162" s="891"/>
      <c r="H162" s="891"/>
      <c r="I162" s="891"/>
      <c r="J162" s="891"/>
      <c r="K162" s="891"/>
      <c r="L162" s="891"/>
      <c r="M162" s="891"/>
      <c r="N162" s="891"/>
      <c r="O162" s="891"/>
      <c r="P162" s="891"/>
      <c r="Q162" s="891"/>
      <c r="R162" s="891"/>
      <c r="S162" s="891"/>
      <c r="T162" s="891"/>
      <c r="U162" s="891"/>
      <c r="V162" s="891"/>
      <c r="W162" s="891"/>
      <c r="X162" s="891"/>
      <c r="Y162" s="891"/>
      <c r="Z162" s="891"/>
    </row>
    <row r="163" spans="1:26" ht="15.75" customHeight="1">
      <c r="A163" s="891"/>
      <c r="B163" s="891"/>
      <c r="C163" s="891"/>
      <c r="D163" s="891"/>
      <c r="E163" s="891"/>
      <c r="F163" s="891"/>
      <c r="G163" s="891"/>
      <c r="H163" s="891"/>
      <c r="I163" s="891"/>
      <c r="J163" s="891"/>
      <c r="K163" s="891"/>
      <c r="L163" s="891"/>
      <c r="M163" s="891"/>
      <c r="N163" s="891"/>
      <c r="O163" s="891"/>
      <c r="P163" s="891"/>
      <c r="Q163" s="891"/>
      <c r="R163" s="891"/>
      <c r="S163" s="891"/>
      <c r="T163" s="891"/>
      <c r="U163" s="891"/>
      <c r="V163" s="891"/>
      <c r="W163" s="891"/>
      <c r="X163" s="891"/>
      <c r="Y163" s="891"/>
      <c r="Z163" s="891"/>
    </row>
    <row r="164" spans="1:26" ht="15.75" customHeight="1">
      <c r="A164" s="891"/>
      <c r="B164" s="891"/>
      <c r="C164" s="891"/>
      <c r="D164" s="891"/>
      <c r="E164" s="891"/>
      <c r="F164" s="891"/>
      <c r="G164" s="891"/>
      <c r="H164" s="891"/>
      <c r="I164" s="891"/>
      <c r="J164" s="891"/>
      <c r="K164" s="891"/>
      <c r="L164" s="891"/>
      <c r="M164" s="891"/>
      <c r="N164" s="891"/>
      <c r="O164" s="891"/>
      <c r="P164" s="891"/>
      <c r="Q164" s="891"/>
      <c r="R164" s="891"/>
      <c r="S164" s="891"/>
      <c r="T164" s="891"/>
      <c r="U164" s="891"/>
      <c r="V164" s="891"/>
      <c r="W164" s="891"/>
      <c r="X164" s="891"/>
      <c r="Y164" s="891"/>
      <c r="Z164" s="891"/>
    </row>
    <row r="165" spans="1:26" ht="15.75" customHeight="1">
      <c r="A165" s="891"/>
      <c r="B165" s="891"/>
      <c r="C165" s="891"/>
      <c r="D165" s="891"/>
      <c r="E165" s="891"/>
      <c r="F165" s="891"/>
      <c r="G165" s="891"/>
      <c r="H165" s="891"/>
      <c r="I165" s="891"/>
      <c r="J165" s="891"/>
      <c r="K165" s="891"/>
      <c r="L165" s="891"/>
      <c r="M165" s="891"/>
      <c r="N165" s="891"/>
      <c r="O165" s="891"/>
      <c r="P165" s="891"/>
      <c r="Q165" s="891"/>
      <c r="R165" s="891"/>
      <c r="S165" s="891"/>
      <c r="T165" s="891"/>
      <c r="U165" s="891"/>
      <c r="V165" s="891"/>
      <c r="W165" s="891"/>
      <c r="X165" s="891"/>
      <c r="Y165" s="891"/>
      <c r="Z165" s="891"/>
    </row>
    <row r="166" spans="1:26" ht="15.75" customHeight="1">
      <c r="A166" s="891"/>
      <c r="B166" s="891"/>
      <c r="C166" s="891"/>
      <c r="D166" s="891"/>
      <c r="E166" s="891"/>
      <c r="F166" s="891"/>
      <c r="G166" s="891"/>
      <c r="H166" s="891"/>
      <c r="I166" s="891"/>
      <c r="J166" s="891"/>
      <c r="K166" s="891"/>
      <c r="L166" s="891"/>
      <c r="M166" s="891"/>
      <c r="N166" s="891"/>
      <c r="O166" s="891"/>
      <c r="P166" s="891"/>
      <c r="Q166" s="891"/>
      <c r="R166" s="891"/>
      <c r="S166" s="891"/>
      <c r="T166" s="891"/>
      <c r="U166" s="891"/>
      <c r="V166" s="891"/>
      <c r="W166" s="891"/>
      <c r="X166" s="891"/>
      <c r="Y166" s="891"/>
      <c r="Z166" s="891"/>
    </row>
    <row r="167" spans="1:26" ht="15.75" customHeight="1">
      <c r="A167" s="891"/>
      <c r="B167" s="891"/>
      <c r="C167" s="891"/>
      <c r="D167" s="891"/>
      <c r="E167" s="891"/>
      <c r="F167" s="891"/>
      <c r="G167" s="891"/>
      <c r="H167" s="891"/>
      <c r="I167" s="891"/>
      <c r="J167" s="891"/>
      <c r="K167" s="891"/>
      <c r="L167" s="891"/>
      <c r="M167" s="891"/>
      <c r="N167" s="891"/>
      <c r="O167" s="891"/>
      <c r="P167" s="891"/>
      <c r="Q167" s="891"/>
      <c r="R167" s="891"/>
      <c r="S167" s="891"/>
      <c r="T167" s="891"/>
      <c r="U167" s="891"/>
      <c r="V167" s="891"/>
      <c r="W167" s="891"/>
      <c r="X167" s="891"/>
      <c r="Y167" s="891"/>
      <c r="Z167" s="891"/>
    </row>
    <row r="168" spans="1:26" ht="15.75" customHeight="1">
      <c r="A168" s="891"/>
      <c r="B168" s="891"/>
      <c r="C168" s="891"/>
      <c r="D168" s="891"/>
      <c r="E168" s="891"/>
      <c r="F168" s="891"/>
      <c r="G168" s="891"/>
      <c r="H168" s="891"/>
      <c r="I168" s="891"/>
      <c r="J168" s="891"/>
      <c r="K168" s="891"/>
      <c r="L168" s="891"/>
      <c r="M168" s="891"/>
      <c r="N168" s="891"/>
      <c r="O168" s="891"/>
      <c r="P168" s="891"/>
      <c r="Q168" s="891"/>
      <c r="R168" s="891"/>
      <c r="S168" s="891"/>
      <c r="T168" s="891"/>
      <c r="U168" s="891"/>
      <c r="V168" s="891"/>
      <c r="W168" s="891"/>
      <c r="X168" s="891"/>
      <c r="Y168" s="891"/>
      <c r="Z168" s="891"/>
    </row>
    <row r="169" spans="1:26" ht="15.75" customHeight="1">
      <c r="A169" s="891"/>
      <c r="B169" s="891"/>
      <c r="C169" s="891"/>
      <c r="D169" s="891"/>
      <c r="E169" s="891"/>
      <c r="F169" s="891"/>
      <c r="G169" s="891"/>
      <c r="H169" s="891"/>
      <c r="I169" s="891"/>
      <c r="J169" s="891"/>
      <c r="K169" s="891"/>
      <c r="L169" s="891"/>
      <c r="M169" s="891"/>
      <c r="N169" s="891"/>
      <c r="O169" s="891"/>
      <c r="P169" s="891"/>
      <c r="Q169" s="891"/>
      <c r="R169" s="891"/>
      <c r="S169" s="891"/>
      <c r="T169" s="891"/>
      <c r="U169" s="891"/>
      <c r="V169" s="891"/>
      <c r="W169" s="891"/>
      <c r="X169" s="891"/>
      <c r="Y169" s="891"/>
      <c r="Z169" s="891"/>
    </row>
    <row r="170" spans="1:26" ht="15.75" customHeight="1">
      <c r="A170" s="891"/>
      <c r="B170" s="891"/>
      <c r="C170" s="891"/>
      <c r="D170" s="891"/>
      <c r="E170" s="891"/>
      <c r="F170" s="891"/>
      <c r="G170" s="891"/>
      <c r="H170" s="891"/>
      <c r="I170" s="891"/>
      <c r="J170" s="891"/>
      <c r="K170" s="891"/>
      <c r="L170" s="891"/>
      <c r="M170" s="891"/>
      <c r="N170" s="891"/>
      <c r="O170" s="891"/>
      <c r="P170" s="891"/>
      <c r="Q170" s="891"/>
      <c r="R170" s="891"/>
      <c r="S170" s="891"/>
      <c r="T170" s="891"/>
      <c r="U170" s="891"/>
      <c r="V170" s="891"/>
      <c r="W170" s="891"/>
      <c r="X170" s="891"/>
      <c r="Y170" s="891"/>
      <c r="Z170" s="891"/>
    </row>
    <row r="171" spans="1:26" ht="15.75" customHeight="1">
      <c r="A171" s="891"/>
      <c r="B171" s="891"/>
      <c r="C171" s="891"/>
      <c r="D171" s="891"/>
      <c r="E171" s="891"/>
      <c r="F171" s="891"/>
      <c r="G171" s="891"/>
      <c r="H171" s="891"/>
      <c r="I171" s="891"/>
      <c r="J171" s="891"/>
      <c r="K171" s="891"/>
      <c r="L171" s="891"/>
      <c r="M171" s="891"/>
      <c r="N171" s="891"/>
      <c r="O171" s="891"/>
      <c r="P171" s="891"/>
      <c r="Q171" s="891"/>
      <c r="R171" s="891"/>
      <c r="S171" s="891"/>
      <c r="T171" s="891"/>
      <c r="U171" s="891"/>
      <c r="V171" s="891"/>
      <c r="W171" s="891"/>
      <c r="X171" s="891"/>
      <c r="Y171" s="891"/>
      <c r="Z171" s="891"/>
    </row>
    <row r="172" spans="1:26" ht="15.75" customHeight="1">
      <c r="A172" s="891"/>
      <c r="B172" s="891"/>
      <c r="C172" s="891"/>
      <c r="D172" s="891"/>
      <c r="E172" s="891"/>
      <c r="F172" s="891"/>
      <c r="G172" s="891"/>
      <c r="H172" s="891"/>
      <c r="I172" s="891"/>
      <c r="J172" s="891"/>
      <c r="K172" s="891"/>
      <c r="L172" s="891"/>
      <c r="M172" s="891"/>
      <c r="N172" s="891"/>
      <c r="O172" s="891"/>
      <c r="P172" s="891"/>
      <c r="Q172" s="891"/>
      <c r="R172" s="891"/>
      <c r="S172" s="891"/>
      <c r="T172" s="891"/>
      <c r="U172" s="891"/>
      <c r="V172" s="891"/>
      <c r="W172" s="891"/>
      <c r="X172" s="891"/>
      <c r="Y172" s="891"/>
      <c r="Z172" s="891"/>
    </row>
    <row r="173" spans="1:26" ht="15.75" customHeight="1">
      <c r="A173" s="891"/>
      <c r="B173" s="891"/>
      <c r="C173" s="891"/>
      <c r="D173" s="891"/>
      <c r="E173" s="891"/>
      <c r="F173" s="891"/>
      <c r="G173" s="891"/>
      <c r="H173" s="891"/>
      <c r="I173" s="891"/>
      <c r="J173" s="891"/>
      <c r="K173" s="891"/>
      <c r="L173" s="891"/>
      <c r="M173" s="891"/>
      <c r="N173" s="891"/>
      <c r="O173" s="891"/>
      <c r="P173" s="891"/>
      <c r="Q173" s="891"/>
      <c r="R173" s="891"/>
      <c r="S173" s="891"/>
      <c r="T173" s="891"/>
      <c r="U173" s="891"/>
      <c r="V173" s="891"/>
      <c r="W173" s="891"/>
      <c r="X173" s="891"/>
      <c r="Y173" s="891"/>
      <c r="Z173" s="891"/>
    </row>
    <row r="174" spans="1:26" ht="15.75" customHeight="1">
      <c r="A174" s="891"/>
      <c r="B174" s="891"/>
      <c r="C174" s="891"/>
      <c r="D174" s="891"/>
      <c r="E174" s="891"/>
      <c r="F174" s="891"/>
      <c r="G174" s="891"/>
      <c r="H174" s="891"/>
      <c r="I174" s="891"/>
      <c r="J174" s="891"/>
      <c r="K174" s="891"/>
      <c r="L174" s="891"/>
      <c r="M174" s="891"/>
      <c r="N174" s="891"/>
      <c r="O174" s="891"/>
      <c r="P174" s="891"/>
      <c r="Q174" s="891"/>
      <c r="R174" s="891"/>
      <c r="S174" s="891"/>
      <c r="T174" s="891"/>
      <c r="U174" s="891"/>
      <c r="V174" s="891"/>
      <c r="W174" s="891"/>
      <c r="X174" s="891"/>
      <c r="Y174" s="891"/>
      <c r="Z174" s="891"/>
    </row>
    <row r="175" spans="1:26" ht="15.75" customHeight="1">
      <c r="A175" s="891"/>
      <c r="B175" s="891"/>
      <c r="C175" s="891"/>
      <c r="D175" s="891"/>
      <c r="E175" s="891"/>
      <c r="F175" s="891"/>
      <c r="G175" s="891"/>
      <c r="H175" s="891"/>
      <c r="I175" s="891"/>
      <c r="J175" s="891"/>
      <c r="K175" s="891"/>
      <c r="L175" s="891"/>
      <c r="M175" s="891"/>
      <c r="N175" s="891"/>
      <c r="O175" s="891"/>
      <c r="P175" s="891"/>
      <c r="Q175" s="891"/>
      <c r="R175" s="891"/>
      <c r="S175" s="891"/>
      <c r="T175" s="891"/>
      <c r="U175" s="891"/>
      <c r="V175" s="891"/>
      <c r="W175" s="891"/>
      <c r="X175" s="891"/>
      <c r="Y175" s="891"/>
      <c r="Z175" s="891"/>
    </row>
    <row r="176" spans="1:26" ht="15.75" customHeight="1">
      <c r="A176" s="891"/>
      <c r="B176" s="891"/>
      <c r="C176" s="891"/>
      <c r="D176" s="891"/>
      <c r="E176" s="891"/>
      <c r="F176" s="891"/>
      <c r="G176" s="891"/>
      <c r="H176" s="891"/>
      <c r="I176" s="891"/>
      <c r="J176" s="891"/>
      <c r="K176" s="891"/>
      <c r="L176" s="891"/>
      <c r="M176" s="891"/>
      <c r="N176" s="891"/>
      <c r="O176" s="891"/>
      <c r="P176" s="891"/>
      <c r="Q176" s="891"/>
      <c r="R176" s="891"/>
      <c r="S176" s="891"/>
      <c r="T176" s="891"/>
      <c r="U176" s="891"/>
      <c r="V176" s="891"/>
      <c r="W176" s="891"/>
      <c r="X176" s="891"/>
      <c r="Y176" s="891"/>
      <c r="Z176" s="891"/>
    </row>
    <row r="177" spans="1:26" ht="15.75" customHeight="1">
      <c r="A177" s="891"/>
      <c r="B177" s="891"/>
      <c r="C177" s="891"/>
      <c r="D177" s="891"/>
      <c r="E177" s="891"/>
      <c r="F177" s="891"/>
      <c r="G177" s="891"/>
      <c r="H177" s="891"/>
      <c r="I177" s="891"/>
      <c r="J177" s="891"/>
      <c r="K177" s="891"/>
      <c r="L177" s="891"/>
      <c r="M177" s="891"/>
      <c r="N177" s="891"/>
      <c r="O177" s="891"/>
      <c r="P177" s="891"/>
      <c r="Q177" s="891"/>
      <c r="R177" s="891"/>
      <c r="S177" s="891"/>
      <c r="T177" s="891"/>
      <c r="U177" s="891"/>
      <c r="V177" s="891"/>
      <c r="W177" s="891"/>
      <c r="X177" s="891"/>
      <c r="Y177" s="891"/>
      <c r="Z177" s="891"/>
    </row>
    <row r="178" spans="1:26" ht="15.75" customHeight="1">
      <c r="A178" s="891"/>
      <c r="B178" s="891"/>
      <c r="C178" s="891"/>
      <c r="D178" s="891"/>
      <c r="E178" s="891"/>
      <c r="F178" s="891"/>
      <c r="G178" s="891"/>
      <c r="H178" s="891"/>
      <c r="I178" s="891"/>
      <c r="J178" s="891"/>
      <c r="K178" s="891"/>
      <c r="L178" s="891"/>
      <c r="M178" s="891"/>
      <c r="N178" s="891"/>
      <c r="O178" s="891"/>
      <c r="P178" s="891"/>
      <c r="Q178" s="891"/>
      <c r="R178" s="891"/>
      <c r="S178" s="891"/>
      <c r="T178" s="891"/>
      <c r="U178" s="891"/>
      <c r="V178" s="891"/>
      <c r="W178" s="891"/>
      <c r="X178" s="891"/>
      <c r="Y178" s="891"/>
      <c r="Z178" s="891"/>
    </row>
    <row r="179" spans="1:26" ht="15.75" customHeight="1">
      <c r="A179" s="891"/>
      <c r="B179" s="891"/>
      <c r="C179" s="891"/>
      <c r="D179" s="891"/>
      <c r="E179" s="891"/>
      <c r="F179" s="891"/>
      <c r="G179" s="891"/>
      <c r="H179" s="891"/>
      <c r="I179" s="891"/>
      <c r="J179" s="891"/>
      <c r="K179" s="891"/>
      <c r="L179" s="891"/>
      <c r="M179" s="891"/>
      <c r="N179" s="891"/>
      <c r="O179" s="891"/>
      <c r="P179" s="891"/>
      <c r="Q179" s="891"/>
      <c r="R179" s="891"/>
      <c r="S179" s="891"/>
      <c r="T179" s="891"/>
      <c r="U179" s="891"/>
      <c r="V179" s="891"/>
      <c r="W179" s="891"/>
      <c r="X179" s="891"/>
      <c r="Y179" s="891"/>
      <c r="Z179" s="891"/>
    </row>
    <row r="180" spans="1:26" ht="15.75" customHeight="1">
      <c r="A180" s="891"/>
      <c r="B180" s="891"/>
      <c r="C180" s="891"/>
      <c r="D180" s="891"/>
      <c r="E180" s="891"/>
      <c r="F180" s="891"/>
      <c r="G180" s="891"/>
      <c r="H180" s="891"/>
      <c r="I180" s="891"/>
      <c r="J180" s="891"/>
      <c r="K180" s="891"/>
      <c r="L180" s="891"/>
      <c r="M180" s="891"/>
      <c r="N180" s="891"/>
      <c r="O180" s="891"/>
      <c r="P180" s="891"/>
      <c r="Q180" s="891"/>
      <c r="R180" s="891"/>
      <c r="S180" s="891"/>
      <c r="T180" s="891"/>
      <c r="U180" s="891"/>
      <c r="V180" s="891"/>
      <c r="W180" s="891"/>
      <c r="X180" s="891"/>
      <c r="Y180" s="891"/>
      <c r="Z180" s="891"/>
    </row>
    <row r="181" spans="1:26" ht="15.75" customHeight="1">
      <c r="A181" s="891"/>
      <c r="B181" s="891"/>
      <c r="C181" s="891"/>
      <c r="D181" s="891"/>
      <c r="E181" s="891"/>
      <c r="F181" s="891"/>
      <c r="G181" s="891"/>
      <c r="H181" s="891"/>
      <c r="I181" s="891"/>
      <c r="J181" s="891"/>
      <c r="K181" s="891"/>
      <c r="L181" s="891"/>
      <c r="M181" s="891"/>
      <c r="N181" s="891"/>
      <c r="O181" s="891"/>
      <c r="P181" s="891"/>
      <c r="Q181" s="891"/>
      <c r="R181" s="891"/>
      <c r="S181" s="891"/>
      <c r="T181" s="891"/>
      <c r="U181" s="891"/>
      <c r="V181" s="891"/>
      <c r="W181" s="891"/>
      <c r="X181" s="891"/>
      <c r="Y181" s="891"/>
      <c r="Z181" s="891"/>
    </row>
    <row r="182" spans="1:26" ht="15.75" customHeight="1">
      <c r="A182" s="891"/>
      <c r="B182" s="891"/>
      <c r="C182" s="891"/>
      <c r="D182" s="891"/>
      <c r="E182" s="891"/>
      <c r="F182" s="891"/>
      <c r="G182" s="891"/>
      <c r="H182" s="891"/>
      <c r="I182" s="891"/>
      <c r="J182" s="891"/>
      <c r="K182" s="891"/>
      <c r="L182" s="891"/>
      <c r="M182" s="891"/>
      <c r="N182" s="891"/>
      <c r="O182" s="891"/>
      <c r="P182" s="891"/>
      <c r="Q182" s="891"/>
      <c r="R182" s="891"/>
      <c r="S182" s="891"/>
      <c r="T182" s="891"/>
      <c r="U182" s="891"/>
      <c r="V182" s="891"/>
      <c r="W182" s="891"/>
      <c r="X182" s="891"/>
      <c r="Y182" s="891"/>
      <c r="Z182" s="891"/>
    </row>
    <row r="183" spans="1:26" ht="15.75" customHeight="1">
      <c r="A183" s="891"/>
      <c r="B183" s="891"/>
      <c r="C183" s="891"/>
      <c r="D183" s="891"/>
      <c r="E183" s="891"/>
      <c r="F183" s="891"/>
      <c r="G183" s="891"/>
      <c r="H183" s="891"/>
      <c r="I183" s="891"/>
      <c r="J183" s="891"/>
      <c r="K183" s="891"/>
      <c r="L183" s="891"/>
      <c r="M183" s="891"/>
      <c r="N183" s="891"/>
      <c r="O183" s="891"/>
      <c r="P183" s="891"/>
      <c r="Q183" s="891"/>
      <c r="R183" s="891"/>
      <c r="S183" s="891"/>
      <c r="T183" s="891"/>
      <c r="U183" s="891"/>
      <c r="V183" s="891"/>
      <c r="W183" s="891"/>
      <c r="X183" s="891"/>
      <c r="Y183" s="891"/>
      <c r="Z183" s="891"/>
    </row>
    <row r="184" spans="1:26" ht="15.75" customHeight="1">
      <c r="A184" s="891"/>
      <c r="B184" s="891"/>
      <c r="C184" s="891"/>
      <c r="D184" s="891"/>
      <c r="E184" s="891"/>
      <c r="F184" s="891"/>
      <c r="G184" s="891"/>
      <c r="H184" s="891"/>
      <c r="I184" s="891"/>
      <c r="J184" s="891"/>
      <c r="K184" s="891"/>
      <c r="L184" s="891"/>
      <c r="M184" s="891"/>
      <c r="N184" s="891"/>
      <c r="O184" s="891"/>
      <c r="P184" s="891"/>
      <c r="Q184" s="891"/>
      <c r="R184" s="891"/>
      <c r="S184" s="891"/>
      <c r="T184" s="891"/>
      <c r="U184" s="891"/>
      <c r="V184" s="891"/>
      <c r="W184" s="891"/>
      <c r="X184" s="891"/>
      <c r="Y184" s="891"/>
      <c r="Z184" s="891"/>
    </row>
    <row r="185" spans="1:26" ht="15.75" customHeight="1">
      <c r="A185" s="891"/>
      <c r="B185" s="891"/>
      <c r="C185" s="891"/>
      <c r="D185" s="891"/>
      <c r="E185" s="891"/>
      <c r="F185" s="891"/>
      <c r="G185" s="891"/>
      <c r="H185" s="891"/>
      <c r="I185" s="891"/>
      <c r="J185" s="891"/>
      <c r="K185" s="891"/>
      <c r="L185" s="891"/>
      <c r="M185" s="891"/>
      <c r="N185" s="891"/>
      <c r="O185" s="891"/>
      <c r="P185" s="891"/>
      <c r="Q185" s="891"/>
      <c r="R185" s="891"/>
      <c r="S185" s="891"/>
      <c r="T185" s="891"/>
      <c r="U185" s="891"/>
      <c r="V185" s="891"/>
      <c r="W185" s="891"/>
      <c r="X185" s="891"/>
      <c r="Y185" s="891"/>
      <c r="Z185" s="891"/>
    </row>
    <row r="186" spans="1:26" ht="15.75" customHeight="1">
      <c r="A186" s="891"/>
      <c r="B186" s="891"/>
      <c r="C186" s="891"/>
      <c r="D186" s="891"/>
      <c r="E186" s="891"/>
      <c r="F186" s="891"/>
      <c r="G186" s="891"/>
      <c r="H186" s="891"/>
      <c r="I186" s="891"/>
      <c r="J186" s="891"/>
      <c r="K186" s="891"/>
      <c r="L186" s="891"/>
      <c r="M186" s="891"/>
      <c r="N186" s="891"/>
      <c r="O186" s="891"/>
      <c r="P186" s="891"/>
      <c r="Q186" s="891"/>
      <c r="R186" s="891"/>
      <c r="S186" s="891"/>
      <c r="T186" s="891"/>
      <c r="U186" s="891"/>
      <c r="V186" s="891"/>
      <c r="W186" s="891"/>
      <c r="X186" s="891"/>
      <c r="Y186" s="891"/>
      <c r="Z186" s="891"/>
    </row>
    <row r="187" spans="1:26" ht="15.75" customHeight="1">
      <c r="A187" s="891"/>
      <c r="B187" s="891"/>
      <c r="C187" s="891"/>
      <c r="D187" s="891"/>
      <c r="E187" s="891"/>
      <c r="F187" s="891"/>
      <c r="G187" s="891"/>
      <c r="H187" s="891"/>
      <c r="I187" s="891"/>
      <c r="J187" s="891"/>
      <c r="K187" s="891"/>
      <c r="L187" s="891"/>
      <c r="M187" s="891"/>
      <c r="N187" s="891"/>
      <c r="O187" s="891"/>
      <c r="P187" s="891"/>
      <c r="Q187" s="891"/>
      <c r="R187" s="891"/>
      <c r="S187" s="891"/>
      <c r="T187" s="891"/>
      <c r="U187" s="891"/>
      <c r="V187" s="891"/>
      <c r="W187" s="891"/>
      <c r="X187" s="891"/>
      <c r="Y187" s="891"/>
      <c r="Z187" s="891"/>
    </row>
    <row r="188" spans="1:26" ht="15.75" customHeight="1">
      <c r="A188" s="891"/>
      <c r="B188" s="891"/>
      <c r="C188" s="891"/>
      <c r="D188" s="891"/>
      <c r="E188" s="891"/>
      <c r="F188" s="891"/>
      <c r="G188" s="891"/>
      <c r="H188" s="891"/>
      <c r="I188" s="891"/>
      <c r="J188" s="891"/>
      <c r="K188" s="891"/>
      <c r="L188" s="891"/>
      <c r="M188" s="891"/>
      <c r="N188" s="891"/>
      <c r="O188" s="891"/>
      <c r="P188" s="891"/>
      <c r="Q188" s="891"/>
      <c r="R188" s="891"/>
      <c r="S188" s="891"/>
      <c r="T188" s="891"/>
      <c r="U188" s="891"/>
      <c r="V188" s="891"/>
      <c r="W188" s="891"/>
      <c r="X188" s="891"/>
      <c r="Y188" s="891"/>
      <c r="Z188" s="891"/>
    </row>
    <row r="189" spans="1:26" ht="15.75" customHeight="1">
      <c r="A189" s="891"/>
      <c r="B189" s="891"/>
      <c r="C189" s="891"/>
      <c r="D189" s="891"/>
      <c r="E189" s="891"/>
      <c r="F189" s="891"/>
      <c r="G189" s="891"/>
      <c r="H189" s="891"/>
      <c r="I189" s="891"/>
      <c r="J189" s="891"/>
      <c r="K189" s="891"/>
      <c r="L189" s="891"/>
      <c r="M189" s="891"/>
      <c r="N189" s="891"/>
      <c r="O189" s="891"/>
      <c r="P189" s="891"/>
      <c r="Q189" s="891"/>
      <c r="R189" s="891"/>
      <c r="S189" s="891"/>
      <c r="T189" s="891"/>
      <c r="U189" s="891"/>
      <c r="V189" s="891"/>
      <c r="W189" s="891"/>
      <c r="X189" s="891"/>
      <c r="Y189" s="891"/>
      <c r="Z189" s="891"/>
    </row>
    <row r="190" spans="1:26" ht="15.75" customHeight="1">
      <c r="A190" s="891"/>
      <c r="B190" s="891"/>
      <c r="C190" s="891"/>
      <c r="D190" s="891"/>
      <c r="E190" s="891"/>
      <c r="F190" s="891"/>
      <c r="G190" s="891"/>
      <c r="H190" s="891"/>
      <c r="I190" s="891"/>
      <c r="J190" s="891"/>
      <c r="K190" s="891"/>
      <c r="L190" s="891"/>
      <c r="M190" s="891"/>
      <c r="N190" s="891"/>
      <c r="O190" s="891"/>
      <c r="P190" s="891"/>
      <c r="Q190" s="891"/>
      <c r="R190" s="891"/>
      <c r="S190" s="891"/>
      <c r="T190" s="891"/>
      <c r="U190" s="891"/>
      <c r="V190" s="891"/>
      <c r="W190" s="891"/>
      <c r="X190" s="891"/>
      <c r="Y190" s="891"/>
      <c r="Z190" s="891"/>
    </row>
    <row r="191" spans="1:26" ht="15.75" customHeight="1">
      <c r="A191" s="891"/>
      <c r="B191" s="891"/>
      <c r="C191" s="891"/>
      <c r="D191" s="891"/>
      <c r="E191" s="891"/>
      <c r="F191" s="891"/>
      <c r="G191" s="891"/>
      <c r="H191" s="891"/>
      <c r="I191" s="891"/>
      <c r="J191" s="891"/>
      <c r="K191" s="891"/>
      <c r="L191" s="891"/>
      <c r="M191" s="891"/>
      <c r="N191" s="891"/>
      <c r="O191" s="891"/>
      <c r="P191" s="891"/>
      <c r="Q191" s="891"/>
      <c r="R191" s="891"/>
      <c r="S191" s="891"/>
      <c r="T191" s="891"/>
      <c r="U191" s="891"/>
      <c r="V191" s="891"/>
      <c r="W191" s="891"/>
      <c r="X191" s="891"/>
      <c r="Y191" s="891"/>
      <c r="Z191" s="891"/>
    </row>
    <row r="192" spans="1:26" ht="15.75" customHeight="1">
      <c r="A192" s="891"/>
      <c r="B192" s="891"/>
      <c r="C192" s="891"/>
      <c r="D192" s="891"/>
      <c r="E192" s="891"/>
      <c r="F192" s="891"/>
      <c r="G192" s="891"/>
      <c r="H192" s="891"/>
      <c r="I192" s="891"/>
      <c r="J192" s="891"/>
      <c r="K192" s="891"/>
      <c r="L192" s="891"/>
      <c r="M192" s="891"/>
      <c r="N192" s="891"/>
      <c r="O192" s="891"/>
      <c r="P192" s="891"/>
      <c r="Q192" s="891"/>
      <c r="R192" s="891"/>
      <c r="S192" s="891"/>
      <c r="T192" s="891"/>
      <c r="U192" s="891"/>
      <c r="V192" s="891"/>
      <c r="W192" s="891"/>
      <c r="X192" s="891"/>
      <c r="Y192" s="891"/>
      <c r="Z192" s="891"/>
    </row>
    <row r="193" spans="1:26" ht="15.75" customHeight="1">
      <c r="A193" s="891"/>
      <c r="B193" s="891"/>
      <c r="C193" s="891"/>
      <c r="D193" s="891"/>
      <c r="E193" s="891"/>
      <c r="F193" s="891"/>
      <c r="G193" s="891"/>
      <c r="H193" s="891"/>
      <c r="I193" s="891"/>
      <c r="J193" s="891"/>
      <c r="K193" s="891"/>
      <c r="L193" s="891"/>
      <c r="M193" s="891"/>
      <c r="N193" s="891"/>
      <c r="O193" s="891"/>
      <c r="P193" s="891"/>
      <c r="Q193" s="891"/>
      <c r="R193" s="891"/>
      <c r="S193" s="891"/>
      <c r="T193" s="891"/>
      <c r="U193" s="891"/>
      <c r="V193" s="891"/>
      <c r="W193" s="891"/>
      <c r="X193" s="891"/>
      <c r="Y193" s="891"/>
      <c r="Z193" s="891"/>
    </row>
    <row r="194" spans="1:26" ht="15.75" customHeight="1">
      <c r="A194" s="891"/>
      <c r="B194" s="891"/>
      <c r="C194" s="891"/>
      <c r="D194" s="891"/>
      <c r="E194" s="891"/>
      <c r="F194" s="891"/>
      <c r="G194" s="891"/>
      <c r="H194" s="891"/>
      <c r="I194" s="891"/>
      <c r="J194" s="891"/>
      <c r="K194" s="891"/>
      <c r="L194" s="891"/>
      <c r="M194" s="891"/>
      <c r="N194" s="891"/>
      <c r="O194" s="891"/>
      <c r="P194" s="891"/>
      <c r="Q194" s="891"/>
      <c r="R194" s="891"/>
      <c r="S194" s="891"/>
      <c r="T194" s="891"/>
      <c r="U194" s="891"/>
      <c r="V194" s="891"/>
      <c r="W194" s="891"/>
      <c r="X194" s="891"/>
      <c r="Y194" s="891"/>
      <c r="Z194" s="891"/>
    </row>
    <row r="195" spans="1:26" ht="15.75" customHeight="1">
      <c r="A195" s="891"/>
      <c r="B195" s="891"/>
      <c r="C195" s="891"/>
      <c r="D195" s="891"/>
      <c r="E195" s="891"/>
      <c r="F195" s="891"/>
      <c r="G195" s="891"/>
      <c r="H195" s="891"/>
      <c r="I195" s="891"/>
      <c r="J195" s="891"/>
      <c r="K195" s="891"/>
      <c r="L195" s="891"/>
      <c r="M195" s="891"/>
      <c r="N195" s="891"/>
      <c r="O195" s="891"/>
      <c r="P195" s="891"/>
      <c r="Q195" s="891"/>
      <c r="R195" s="891"/>
      <c r="S195" s="891"/>
      <c r="T195" s="891"/>
      <c r="U195" s="891"/>
      <c r="V195" s="891"/>
      <c r="W195" s="891"/>
      <c r="X195" s="891"/>
      <c r="Y195" s="891"/>
      <c r="Z195" s="891"/>
    </row>
    <row r="196" spans="1:26" ht="15.75" customHeight="1">
      <c r="A196" s="891"/>
      <c r="B196" s="891"/>
      <c r="C196" s="891"/>
      <c r="D196" s="891"/>
      <c r="E196" s="891"/>
      <c r="F196" s="891"/>
      <c r="G196" s="891"/>
      <c r="H196" s="891"/>
      <c r="I196" s="891"/>
      <c r="J196" s="891"/>
      <c r="K196" s="891"/>
      <c r="L196" s="891"/>
      <c r="M196" s="891"/>
      <c r="N196" s="891"/>
      <c r="O196" s="891"/>
      <c r="P196" s="891"/>
      <c r="Q196" s="891"/>
      <c r="R196" s="891"/>
      <c r="S196" s="891"/>
      <c r="T196" s="891"/>
      <c r="U196" s="891"/>
      <c r="V196" s="891"/>
      <c r="W196" s="891"/>
      <c r="X196" s="891"/>
      <c r="Y196" s="891"/>
      <c r="Z196" s="891"/>
    </row>
    <row r="197" spans="1:26" ht="15.75" customHeight="1">
      <c r="A197" s="891"/>
      <c r="B197" s="891"/>
      <c r="C197" s="891"/>
      <c r="D197" s="891"/>
      <c r="E197" s="891"/>
      <c r="F197" s="891"/>
      <c r="G197" s="891"/>
      <c r="H197" s="891"/>
      <c r="I197" s="891"/>
      <c r="J197" s="891"/>
      <c r="K197" s="891"/>
      <c r="L197" s="891"/>
      <c r="M197" s="891"/>
      <c r="N197" s="891"/>
      <c r="O197" s="891"/>
      <c r="P197" s="891"/>
      <c r="Q197" s="891"/>
      <c r="R197" s="891"/>
      <c r="S197" s="891"/>
      <c r="T197" s="891"/>
      <c r="U197" s="891"/>
      <c r="V197" s="891"/>
      <c r="W197" s="891"/>
      <c r="X197" s="891"/>
      <c r="Y197" s="891"/>
      <c r="Z197" s="891"/>
    </row>
    <row r="198" spans="1:26" ht="15.75" customHeight="1">
      <c r="A198" s="891"/>
      <c r="B198" s="891"/>
      <c r="C198" s="891"/>
      <c r="D198" s="891"/>
      <c r="E198" s="891"/>
      <c r="F198" s="891"/>
      <c r="G198" s="891"/>
      <c r="H198" s="891"/>
      <c r="I198" s="891"/>
      <c r="J198" s="891"/>
      <c r="K198" s="891"/>
      <c r="L198" s="891"/>
      <c r="M198" s="891"/>
      <c r="N198" s="891"/>
      <c r="O198" s="891"/>
      <c r="P198" s="891"/>
      <c r="Q198" s="891"/>
      <c r="R198" s="891"/>
      <c r="S198" s="891"/>
      <c r="T198" s="891"/>
      <c r="U198" s="891"/>
      <c r="V198" s="891"/>
      <c r="W198" s="891"/>
      <c r="X198" s="891"/>
      <c r="Y198" s="891"/>
      <c r="Z198" s="891"/>
    </row>
    <row r="199" spans="1:26" ht="15.75" customHeight="1">
      <c r="A199" s="891"/>
      <c r="B199" s="891"/>
      <c r="C199" s="891"/>
      <c r="D199" s="891"/>
      <c r="E199" s="891"/>
      <c r="F199" s="891"/>
      <c r="G199" s="891"/>
      <c r="H199" s="891"/>
      <c r="I199" s="891"/>
      <c r="J199" s="891"/>
      <c r="K199" s="891"/>
      <c r="L199" s="891"/>
      <c r="M199" s="891"/>
      <c r="N199" s="891"/>
      <c r="O199" s="891"/>
      <c r="P199" s="891"/>
      <c r="Q199" s="891"/>
      <c r="R199" s="891"/>
      <c r="S199" s="891"/>
      <c r="T199" s="891"/>
      <c r="U199" s="891"/>
      <c r="V199" s="891"/>
      <c r="W199" s="891"/>
      <c r="X199" s="891"/>
      <c r="Y199" s="891"/>
      <c r="Z199" s="891"/>
    </row>
    <row r="200" spans="1:26" ht="15.75" customHeight="1">
      <c r="A200" s="891"/>
      <c r="B200" s="891"/>
      <c r="C200" s="891"/>
      <c r="D200" s="891"/>
      <c r="E200" s="891"/>
      <c r="F200" s="891"/>
      <c r="G200" s="891"/>
      <c r="H200" s="891"/>
      <c r="I200" s="891"/>
      <c r="J200" s="891"/>
      <c r="K200" s="891"/>
      <c r="L200" s="891"/>
      <c r="M200" s="891"/>
      <c r="N200" s="891"/>
      <c r="O200" s="891"/>
      <c r="P200" s="891"/>
      <c r="Q200" s="891"/>
      <c r="R200" s="891"/>
      <c r="S200" s="891"/>
      <c r="T200" s="891"/>
      <c r="U200" s="891"/>
      <c r="V200" s="891"/>
      <c r="W200" s="891"/>
      <c r="X200" s="891"/>
      <c r="Y200" s="891"/>
      <c r="Z200" s="891"/>
    </row>
    <row r="201" spans="1:26" ht="15.75" customHeight="1">
      <c r="A201" s="891"/>
      <c r="B201" s="891"/>
      <c r="C201" s="891"/>
      <c r="D201" s="891"/>
      <c r="E201" s="891"/>
      <c r="F201" s="891"/>
      <c r="G201" s="891"/>
      <c r="H201" s="891"/>
      <c r="I201" s="891"/>
      <c r="J201" s="891"/>
      <c r="K201" s="891"/>
      <c r="L201" s="891"/>
      <c r="M201" s="891"/>
      <c r="N201" s="891"/>
      <c r="O201" s="891"/>
      <c r="P201" s="891"/>
      <c r="Q201" s="891"/>
      <c r="R201" s="891"/>
      <c r="S201" s="891"/>
      <c r="T201" s="891"/>
      <c r="U201" s="891"/>
      <c r="V201" s="891"/>
      <c r="W201" s="891"/>
      <c r="X201" s="891"/>
      <c r="Y201" s="891"/>
      <c r="Z201" s="891"/>
    </row>
    <row r="202" spans="1:26" ht="15.75" customHeight="1">
      <c r="A202" s="891"/>
      <c r="B202" s="891"/>
      <c r="C202" s="891"/>
      <c r="D202" s="891"/>
      <c r="E202" s="891"/>
      <c r="F202" s="891"/>
      <c r="G202" s="891"/>
      <c r="H202" s="891"/>
      <c r="I202" s="891"/>
      <c r="J202" s="891"/>
      <c r="K202" s="891"/>
      <c r="L202" s="891"/>
      <c r="M202" s="891"/>
      <c r="N202" s="891"/>
      <c r="O202" s="891"/>
      <c r="P202" s="891"/>
      <c r="Q202" s="891"/>
      <c r="R202" s="891"/>
      <c r="S202" s="891"/>
      <c r="T202" s="891"/>
      <c r="U202" s="891"/>
      <c r="V202" s="891"/>
      <c r="W202" s="891"/>
      <c r="X202" s="891"/>
      <c r="Y202" s="891"/>
      <c r="Z202" s="891"/>
    </row>
    <row r="203" spans="1:26" ht="15.75" customHeight="1">
      <c r="A203" s="891"/>
      <c r="B203" s="891"/>
      <c r="C203" s="891"/>
      <c r="D203" s="891"/>
      <c r="E203" s="891"/>
      <c r="F203" s="891"/>
      <c r="G203" s="891"/>
      <c r="H203" s="891"/>
      <c r="I203" s="891"/>
      <c r="J203" s="891"/>
      <c r="K203" s="891"/>
      <c r="L203" s="891"/>
      <c r="M203" s="891"/>
      <c r="N203" s="891"/>
      <c r="O203" s="891"/>
      <c r="P203" s="891"/>
      <c r="Q203" s="891"/>
      <c r="R203" s="891"/>
      <c r="S203" s="891"/>
      <c r="T203" s="891"/>
      <c r="U203" s="891"/>
      <c r="V203" s="891"/>
      <c r="W203" s="891"/>
      <c r="X203" s="891"/>
      <c r="Y203" s="891"/>
      <c r="Z203" s="891"/>
    </row>
    <row r="204" spans="1:26" ht="15.75" customHeight="1">
      <c r="A204" s="891"/>
      <c r="B204" s="891"/>
      <c r="C204" s="891"/>
      <c r="D204" s="891"/>
      <c r="E204" s="891"/>
      <c r="F204" s="891"/>
      <c r="G204" s="891"/>
      <c r="H204" s="891"/>
      <c r="I204" s="891"/>
      <c r="J204" s="891"/>
      <c r="K204" s="891"/>
      <c r="L204" s="891"/>
      <c r="M204" s="891"/>
      <c r="N204" s="891"/>
      <c r="O204" s="891"/>
      <c r="P204" s="891"/>
      <c r="Q204" s="891"/>
      <c r="R204" s="891"/>
      <c r="S204" s="891"/>
      <c r="T204" s="891"/>
      <c r="U204" s="891"/>
      <c r="V204" s="891"/>
      <c r="W204" s="891"/>
      <c r="X204" s="891"/>
      <c r="Y204" s="891"/>
      <c r="Z204" s="891"/>
    </row>
    <row r="205" spans="1:26" ht="15.75" customHeight="1">
      <c r="A205" s="891"/>
      <c r="B205" s="891"/>
      <c r="C205" s="891"/>
      <c r="D205" s="891"/>
      <c r="E205" s="891"/>
      <c r="F205" s="891"/>
      <c r="G205" s="891"/>
      <c r="H205" s="891"/>
      <c r="I205" s="891"/>
      <c r="J205" s="891"/>
      <c r="K205" s="891"/>
      <c r="L205" s="891"/>
      <c r="M205" s="891"/>
      <c r="N205" s="891"/>
      <c r="O205" s="891"/>
      <c r="P205" s="891"/>
      <c r="Q205" s="891"/>
      <c r="R205" s="891"/>
      <c r="S205" s="891"/>
      <c r="T205" s="891"/>
      <c r="U205" s="891"/>
      <c r="V205" s="891"/>
      <c r="W205" s="891"/>
      <c r="X205" s="891"/>
      <c r="Y205" s="891"/>
      <c r="Z205" s="891"/>
    </row>
    <row r="206" spans="1:26" ht="15.75" customHeight="1">
      <c r="A206" s="891"/>
      <c r="B206" s="891"/>
      <c r="C206" s="891"/>
      <c r="D206" s="891"/>
      <c r="E206" s="891"/>
      <c r="F206" s="891"/>
      <c r="G206" s="891"/>
      <c r="H206" s="891"/>
      <c r="I206" s="891"/>
      <c r="J206" s="891"/>
      <c r="K206" s="891"/>
      <c r="L206" s="891"/>
      <c r="M206" s="891"/>
      <c r="N206" s="891"/>
      <c r="O206" s="891"/>
      <c r="P206" s="891"/>
      <c r="Q206" s="891"/>
      <c r="R206" s="891"/>
      <c r="S206" s="891"/>
      <c r="T206" s="891"/>
      <c r="U206" s="891"/>
      <c r="V206" s="891"/>
      <c r="W206" s="891"/>
      <c r="X206" s="891"/>
      <c r="Y206" s="891"/>
      <c r="Z206" s="891"/>
    </row>
    <row r="207" spans="1:26" ht="15.75" customHeight="1">
      <c r="A207" s="891"/>
      <c r="B207" s="891"/>
      <c r="C207" s="891"/>
      <c r="D207" s="891"/>
      <c r="E207" s="891"/>
      <c r="F207" s="891"/>
      <c r="G207" s="891"/>
      <c r="H207" s="891"/>
      <c r="I207" s="891"/>
      <c r="J207" s="891"/>
      <c r="K207" s="891"/>
      <c r="L207" s="891"/>
      <c r="M207" s="891"/>
      <c r="N207" s="891"/>
      <c r="O207" s="891"/>
      <c r="P207" s="891"/>
      <c r="Q207" s="891"/>
      <c r="R207" s="891"/>
      <c r="S207" s="891"/>
      <c r="T207" s="891"/>
      <c r="U207" s="891"/>
      <c r="V207" s="891"/>
      <c r="W207" s="891"/>
      <c r="X207" s="891"/>
      <c r="Y207" s="891"/>
      <c r="Z207" s="891"/>
    </row>
    <row r="208" spans="1:26" ht="15.75" customHeight="1">
      <c r="A208" s="891"/>
      <c r="B208" s="891"/>
      <c r="C208" s="891"/>
      <c r="D208" s="891"/>
      <c r="E208" s="891"/>
      <c r="F208" s="891"/>
      <c r="G208" s="891"/>
      <c r="H208" s="891"/>
      <c r="I208" s="891"/>
      <c r="J208" s="891"/>
      <c r="K208" s="891"/>
      <c r="L208" s="891"/>
      <c r="M208" s="891"/>
      <c r="N208" s="891"/>
      <c r="O208" s="891"/>
      <c r="P208" s="891"/>
      <c r="Q208" s="891"/>
      <c r="R208" s="891"/>
      <c r="S208" s="891"/>
      <c r="T208" s="891"/>
      <c r="U208" s="891"/>
      <c r="V208" s="891"/>
      <c r="W208" s="891"/>
      <c r="X208" s="891"/>
      <c r="Y208" s="891"/>
      <c r="Z208" s="891"/>
    </row>
    <row r="209" spans="1:26" ht="15.75" customHeight="1">
      <c r="A209" s="891"/>
      <c r="B209" s="891"/>
      <c r="C209" s="891"/>
      <c r="D209" s="891"/>
      <c r="E209" s="891"/>
      <c r="F209" s="891"/>
      <c r="G209" s="891"/>
      <c r="H209" s="891"/>
      <c r="I209" s="891"/>
      <c r="J209" s="891"/>
      <c r="K209" s="891"/>
      <c r="L209" s="891"/>
      <c r="M209" s="891"/>
      <c r="N209" s="891"/>
      <c r="O209" s="891"/>
      <c r="P209" s="891"/>
      <c r="Q209" s="891"/>
      <c r="R209" s="891"/>
      <c r="S209" s="891"/>
      <c r="T209" s="891"/>
      <c r="U209" s="891"/>
      <c r="V209" s="891"/>
      <c r="W209" s="891"/>
      <c r="X209" s="891"/>
      <c r="Y209" s="891"/>
      <c r="Z209" s="891"/>
    </row>
    <row r="210" spans="1:26" ht="15.75" customHeight="1">
      <c r="A210" s="891"/>
      <c r="B210" s="891"/>
      <c r="C210" s="891"/>
      <c r="D210" s="891"/>
      <c r="E210" s="891"/>
      <c r="F210" s="891"/>
      <c r="G210" s="891"/>
      <c r="H210" s="891"/>
      <c r="I210" s="891"/>
      <c r="J210" s="891"/>
      <c r="K210" s="891"/>
      <c r="L210" s="891"/>
      <c r="M210" s="891"/>
      <c r="N210" s="891"/>
      <c r="O210" s="891"/>
      <c r="P210" s="891"/>
      <c r="Q210" s="891"/>
      <c r="R210" s="891"/>
      <c r="S210" s="891"/>
      <c r="T210" s="891"/>
      <c r="U210" s="891"/>
      <c r="V210" s="891"/>
      <c r="W210" s="891"/>
      <c r="X210" s="891"/>
      <c r="Y210" s="891"/>
      <c r="Z210" s="891"/>
    </row>
    <row r="211" spans="1:26" ht="15.75" customHeight="1">
      <c r="A211" s="891"/>
      <c r="B211" s="891"/>
      <c r="C211" s="891"/>
      <c r="D211" s="891"/>
      <c r="E211" s="891"/>
      <c r="F211" s="891"/>
      <c r="G211" s="891"/>
      <c r="H211" s="891"/>
      <c r="I211" s="891"/>
      <c r="J211" s="891"/>
      <c r="K211" s="891"/>
      <c r="L211" s="891"/>
      <c r="M211" s="891"/>
      <c r="N211" s="891"/>
      <c r="O211" s="891"/>
      <c r="P211" s="891"/>
      <c r="Q211" s="891"/>
      <c r="R211" s="891"/>
      <c r="S211" s="891"/>
      <c r="T211" s="891"/>
      <c r="U211" s="891"/>
      <c r="V211" s="891"/>
      <c r="W211" s="891"/>
      <c r="X211" s="891"/>
      <c r="Y211" s="891"/>
      <c r="Z211" s="891"/>
    </row>
    <row r="212" spans="1:26" ht="15.75" customHeight="1">
      <c r="A212" s="891"/>
      <c r="B212" s="891"/>
      <c r="C212" s="891"/>
      <c r="D212" s="891"/>
      <c r="E212" s="891"/>
      <c r="F212" s="891"/>
      <c r="G212" s="891"/>
      <c r="H212" s="891"/>
      <c r="I212" s="891"/>
      <c r="J212" s="891"/>
      <c r="K212" s="891"/>
      <c r="L212" s="891"/>
      <c r="M212" s="891"/>
      <c r="N212" s="891"/>
      <c r="O212" s="891"/>
      <c r="P212" s="891"/>
      <c r="Q212" s="891"/>
      <c r="R212" s="891"/>
      <c r="S212" s="891"/>
      <c r="T212" s="891"/>
      <c r="U212" s="891"/>
      <c r="V212" s="891"/>
      <c r="W212" s="891"/>
      <c r="X212" s="891"/>
      <c r="Y212" s="891"/>
      <c r="Z212" s="891"/>
    </row>
    <row r="213" spans="1:26" ht="15.75" customHeight="1">
      <c r="A213" s="891"/>
      <c r="B213" s="891"/>
      <c r="C213" s="891"/>
      <c r="D213" s="891"/>
      <c r="E213" s="891"/>
      <c r="F213" s="891"/>
      <c r="G213" s="891"/>
      <c r="H213" s="891"/>
      <c r="I213" s="891"/>
      <c r="J213" s="891"/>
      <c r="K213" s="891"/>
      <c r="L213" s="891"/>
      <c r="M213" s="891"/>
      <c r="N213" s="891"/>
      <c r="O213" s="891"/>
      <c r="P213" s="891"/>
      <c r="Q213" s="891"/>
      <c r="R213" s="891"/>
      <c r="S213" s="891"/>
      <c r="T213" s="891"/>
      <c r="U213" s="891"/>
      <c r="V213" s="891"/>
      <c r="W213" s="891"/>
      <c r="X213" s="891"/>
      <c r="Y213" s="891"/>
      <c r="Z213" s="891"/>
    </row>
    <row r="214" spans="1:26" ht="15.75" customHeight="1">
      <c r="A214" s="891"/>
      <c r="B214" s="891"/>
      <c r="C214" s="891"/>
      <c r="D214" s="891"/>
      <c r="E214" s="891"/>
      <c r="F214" s="891"/>
      <c r="G214" s="891"/>
      <c r="H214" s="891"/>
      <c r="I214" s="891"/>
      <c r="J214" s="891"/>
      <c r="K214" s="891"/>
      <c r="L214" s="891"/>
      <c r="M214" s="891"/>
      <c r="N214" s="891"/>
      <c r="O214" s="891"/>
      <c r="P214" s="891"/>
      <c r="Q214" s="891"/>
      <c r="R214" s="891"/>
      <c r="S214" s="891"/>
      <c r="T214" s="891"/>
      <c r="U214" s="891"/>
      <c r="V214" s="891"/>
      <c r="W214" s="891"/>
      <c r="X214" s="891"/>
      <c r="Y214" s="891"/>
      <c r="Z214" s="891"/>
    </row>
    <row r="215" spans="1:26" ht="15.75" customHeight="1">
      <c r="I215" s="891"/>
      <c r="J215" s="891"/>
      <c r="K215" s="891"/>
      <c r="L215" s="891"/>
      <c r="M215" s="891"/>
      <c r="N215" s="891"/>
      <c r="O215" s="891"/>
      <c r="P215" s="891"/>
      <c r="Q215" s="891"/>
      <c r="R215" s="891"/>
      <c r="S215" s="891"/>
      <c r="T215" s="891"/>
      <c r="U215" s="891"/>
      <c r="V215" s="891"/>
      <c r="W215" s="891"/>
      <c r="X215" s="891"/>
      <c r="Y215" s="891"/>
      <c r="Z215" s="891"/>
    </row>
    <row r="216" spans="1:26" ht="15.75" customHeight="1">
      <c r="I216" s="891"/>
      <c r="J216" s="891"/>
      <c r="K216" s="891"/>
      <c r="L216" s="891"/>
      <c r="M216" s="891"/>
      <c r="N216" s="891"/>
      <c r="O216" s="891"/>
      <c r="P216" s="891"/>
      <c r="Q216" s="891"/>
      <c r="R216" s="891"/>
      <c r="S216" s="891"/>
      <c r="T216" s="891"/>
      <c r="U216" s="891"/>
      <c r="V216" s="891"/>
      <c r="W216" s="891"/>
      <c r="X216" s="891"/>
      <c r="Y216" s="891"/>
      <c r="Z216" s="891"/>
    </row>
    <row r="217" spans="1:26" ht="15.75" customHeight="1">
      <c r="I217" s="891"/>
      <c r="J217" s="891"/>
      <c r="K217" s="891"/>
      <c r="L217" s="891"/>
      <c r="M217" s="891"/>
      <c r="N217" s="891"/>
      <c r="O217" s="891"/>
      <c r="P217" s="891"/>
      <c r="Q217" s="891"/>
      <c r="R217" s="891"/>
      <c r="S217" s="891"/>
      <c r="T217" s="891"/>
      <c r="U217" s="891"/>
      <c r="V217" s="891"/>
      <c r="W217" s="891"/>
      <c r="X217" s="891"/>
      <c r="Y217" s="891"/>
      <c r="Z217" s="891"/>
    </row>
    <row r="218" spans="1:26" ht="15.75" customHeight="1">
      <c r="I218" s="891"/>
      <c r="J218" s="891"/>
      <c r="K218" s="891"/>
      <c r="L218" s="891"/>
      <c r="M218" s="891"/>
      <c r="N218" s="891"/>
      <c r="O218" s="891"/>
      <c r="P218" s="891"/>
      <c r="Q218" s="891"/>
      <c r="R218" s="891"/>
      <c r="S218" s="891"/>
      <c r="T218" s="891"/>
      <c r="U218" s="891"/>
      <c r="V218" s="891"/>
      <c r="W218" s="891"/>
      <c r="X218" s="891"/>
      <c r="Y218" s="891"/>
      <c r="Z218" s="891"/>
    </row>
    <row r="219" spans="1:26" ht="15.75" customHeight="1">
      <c r="I219" s="891"/>
      <c r="J219" s="891"/>
      <c r="K219" s="891"/>
      <c r="L219" s="891"/>
      <c r="M219" s="891"/>
      <c r="N219" s="891"/>
      <c r="O219" s="891"/>
      <c r="P219" s="891"/>
      <c r="Q219" s="891"/>
      <c r="R219" s="891"/>
      <c r="S219" s="891"/>
      <c r="T219" s="891"/>
      <c r="U219" s="891"/>
      <c r="V219" s="891"/>
      <c r="W219" s="891"/>
      <c r="X219" s="891"/>
      <c r="Y219" s="891"/>
      <c r="Z219" s="891"/>
    </row>
    <row r="220" spans="1:26" ht="15.75" customHeight="1">
      <c r="I220" s="891"/>
      <c r="J220" s="891"/>
      <c r="K220" s="891"/>
      <c r="L220" s="891"/>
      <c r="M220" s="891"/>
      <c r="N220" s="891"/>
      <c r="O220" s="891"/>
      <c r="P220" s="891"/>
      <c r="Q220" s="891"/>
      <c r="R220" s="891"/>
      <c r="S220" s="891"/>
      <c r="T220" s="891"/>
      <c r="U220" s="891"/>
      <c r="V220" s="891"/>
      <c r="W220" s="891"/>
      <c r="X220" s="891"/>
      <c r="Y220" s="891"/>
      <c r="Z220" s="891"/>
    </row>
    <row r="221" spans="1:26" ht="15.75" customHeight="1">
      <c r="I221" s="891"/>
      <c r="J221" s="891"/>
      <c r="K221" s="891"/>
      <c r="L221" s="891"/>
      <c r="M221" s="891"/>
      <c r="N221" s="891"/>
      <c r="O221" s="891"/>
      <c r="P221" s="891"/>
      <c r="Q221" s="891"/>
      <c r="R221" s="891"/>
      <c r="S221" s="891"/>
      <c r="T221" s="891"/>
      <c r="U221" s="891"/>
      <c r="V221" s="891"/>
      <c r="W221" s="891"/>
      <c r="X221" s="891"/>
      <c r="Y221" s="891"/>
      <c r="Z221" s="891"/>
    </row>
    <row r="222" spans="1:26" ht="15.75" customHeight="1">
      <c r="I222" s="891"/>
      <c r="J222" s="891"/>
      <c r="K222" s="891"/>
      <c r="L222" s="891"/>
      <c r="M222" s="891"/>
      <c r="N222" s="891"/>
      <c r="O222" s="891"/>
      <c r="P222" s="891"/>
      <c r="Q222" s="891"/>
      <c r="R222" s="891"/>
      <c r="S222" s="891"/>
      <c r="T222" s="891"/>
      <c r="U222" s="891"/>
      <c r="V222" s="891"/>
      <c r="W222" s="891"/>
      <c r="X222" s="891"/>
      <c r="Y222" s="891"/>
      <c r="Z222" s="891"/>
    </row>
    <row r="223" spans="1:26" ht="15.75" customHeight="1">
      <c r="I223" s="891"/>
      <c r="J223" s="891"/>
      <c r="K223" s="891"/>
      <c r="L223" s="891"/>
      <c r="M223" s="891"/>
      <c r="N223" s="891"/>
      <c r="O223" s="891"/>
      <c r="P223" s="891"/>
      <c r="Q223" s="891"/>
      <c r="R223" s="891"/>
      <c r="S223" s="891"/>
      <c r="T223" s="891"/>
      <c r="U223" s="891"/>
      <c r="V223" s="891"/>
      <c r="W223" s="891"/>
      <c r="X223" s="891"/>
      <c r="Y223" s="891"/>
      <c r="Z223" s="891"/>
    </row>
    <row r="224" spans="1:26" ht="15.75" customHeight="1">
      <c r="I224" s="891"/>
      <c r="J224" s="891"/>
      <c r="K224" s="891"/>
      <c r="L224" s="891"/>
      <c r="M224" s="891"/>
      <c r="N224" s="891"/>
      <c r="O224" s="891"/>
      <c r="P224" s="891"/>
      <c r="Q224" s="891"/>
      <c r="R224" s="891"/>
      <c r="S224" s="891"/>
      <c r="T224" s="891"/>
      <c r="U224" s="891"/>
      <c r="V224" s="891"/>
      <c r="W224" s="891"/>
      <c r="X224" s="891"/>
      <c r="Y224" s="891"/>
      <c r="Z224" s="891"/>
    </row>
    <row r="225" spans="9:26" ht="15.75" customHeight="1">
      <c r="I225" s="891"/>
      <c r="J225" s="891"/>
      <c r="K225" s="891"/>
      <c r="L225" s="891"/>
      <c r="M225" s="891"/>
      <c r="N225" s="891"/>
      <c r="O225" s="891"/>
      <c r="P225" s="891"/>
      <c r="Q225" s="891"/>
      <c r="R225" s="891"/>
      <c r="S225" s="891"/>
      <c r="T225" s="891"/>
      <c r="U225" s="891"/>
      <c r="V225" s="891"/>
      <c r="W225" s="891"/>
      <c r="X225" s="891"/>
      <c r="Y225" s="891"/>
      <c r="Z225" s="891"/>
    </row>
    <row r="226" spans="9:26" ht="15.75" customHeight="1">
      <c r="I226" s="891"/>
      <c r="J226" s="891"/>
      <c r="K226" s="891"/>
      <c r="L226" s="891"/>
      <c r="M226" s="891"/>
      <c r="N226" s="891"/>
      <c r="O226" s="891"/>
      <c r="P226" s="891"/>
      <c r="Q226" s="891"/>
      <c r="R226" s="891"/>
      <c r="S226" s="891"/>
      <c r="T226" s="891"/>
      <c r="U226" s="891"/>
      <c r="V226" s="891"/>
      <c r="W226" s="891"/>
      <c r="X226" s="891"/>
      <c r="Y226" s="891"/>
      <c r="Z226" s="891"/>
    </row>
    <row r="227" spans="9:26" ht="15.75" customHeight="1">
      <c r="I227" s="891"/>
      <c r="J227" s="891"/>
      <c r="K227" s="891"/>
      <c r="L227" s="891"/>
      <c r="M227" s="891"/>
      <c r="N227" s="891"/>
      <c r="O227" s="891"/>
      <c r="P227" s="891"/>
      <c r="Q227" s="891"/>
      <c r="R227" s="891"/>
      <c r="S227" s="891"/>
      <c r="T227" s="891"/>
      <c r="U227" s="891"/>
      <c r="V227" s="891"/>
      <c r="W227" s="891"/>
      <c r="X227" s="891"/>
      <c r="Y227" s="891"/>
      <c r="Z227" s="891"/>
    </row>
    <row r="228" spans="9:26" ht="15.75" customHeight="1">
      <c r="I228" s="891"/>
      <c r="J228" s="891"/>
      <c r="K228" s="891"/>
      <c r="L228" s="891"/>
      <c r="M228" s="891"/>
      <c r="N228" s="891"/>
      <c r="O228" s="891"/>
      <c r="P228" s="891"/>
      <c r="Q228" s="891"/>
      <c r="R228" s="891"/>
      <c r="S228" s="891"/>
      <c r="T228" s="891"/>
      <c r="U228" s="891"/>
      <c r="V228" s="891"/>
      <c r="W228" s="891"/>
      <c r="X228" s="891"/>
      <c r="Y228" s="891"/>
      <c r="Z228" s="891"/>
    </row>
    <row r="229" spans="9:26" ht="15.75" customHeight="1">
      <c r="I229" s="891"/>
      <c r="J229" s="891"/>
      <c r="K229" s="891"/>
      <c r="L229" s="891"/>
      <c r="M229" s="891"/>
      <c r="N229" s="891"/>
      <c r="O229" s="891"/>
      <c r="P229" s="891"/>
      <c r="Q229" s="891"/>
      <c r="R229" s="891"/>
      <c r="S229" s="891"/>
      <c r="T229" s="891"/>
      <c r="U229" s="891"/>
      <c r="V229" s="891"/>
      <c r="W229" s="891"/>
      <c r="X229" s="891"/>
      <c r="Y229" s="891"/>
      <c r="Z229" s="891"/>
    </row>
    <row r="230" spans="9:26" ht="15.75" customHeight="1">
      <c r="I230" s="891"/>
      <c r="J230" s="891"/>
      <c r="K230" s="891"/>
      <c r="L230" s="891"/>
      <c r="M230" s="891"/>
      <c r="N230" s="891"/>
      <c r="O230" s="891"/>
      <c r="P230" s="891"/>
      <c r="Q230" s="891"/>
      <c r="R230" s="891"/>
      <c r="S230" s="891"/>
      <c r="T230" s="891"/>
      <c r="U230" s="891"/>
      <c r="V230" s="891"/>
      <c r="W230" s="891"/>
      <c r="X230" s="891"/>
      <c r="Y230" s="891"/>
      <c r="Z230" s="891"/>
    </row>
    <row r="231" spans="9:26" ht="15.75" customHeight="1">
      <c r="I231" s="891"/>
      <c r="J231" s="891"/>
      <c r="K231" s="891"/>
      <c r="L231" s="891"/>
      <c r="M231" s="891"/>
      <c r="N231" s="891"/>
      <c r="O231" s="891"/>
      <c r="P231" s="891"/>
      <c r="Q231" s="891"/>
      <c r="R231" s="891"/>
      <c r="S231" s="891"/>
      <c r="T231" s="891"/>
      <c r="U231" s="891"/>
      <c r="V231" s="891"/>
      <c r="W231" s="891"/>
      <c r="X231" s="891"/>
      <c r="Y231" s="891"/>
      <c r="Z231" s="891"/>
    </row>
    <row r="232" spans="9:26" ht="15.75" customHeight="1">
      <c r="I232" s="891"/>
      <c r="J232" s="891"/>
      <c r="K232" s="891"/>
      <c r="L232" s="891"/>
      <c r="M232" s="891"/>
      <c r="N232" s="891"/>
      <c r="O232" s="891"/>
      <c r="P232" s="891"/>
      <c r="Q232" s="891"/>
      <c r="R232" s="891"/>
      <c r="S232" s="891"/>
      <c r="T232" s="891"/>
      <c r="U232" s="891"/>
      <c r="V232" s="891"/>
      <c r="W232" s="891"/>
      <c r="X232" s="891"/>
      <c r="Y232" s="891"/>
      <c r="Z232" s="891"/>
    </row>
    <row r="233" spans="9:26" ht="15.75" customHeight="1">
      <c r="I233" s="891"/>
      <c r="J233" s="891"/>
      <c r="K233" s="891"/>
      <c r="L233" s="891"/>
      <c r="M233" s="891"/>
      <c r="N233" s="891"/>
      <c r="O233" s="891"/>
      <c r="P233" s="891"/>
      <c r="Q233" s="891"/>
      <c r="R233" s="891"/>
      <c r="S233" s="891"/>
      <c r="T233" s="891"/>
      <c r="U233" s="891"/>
      <c r="V233" s="891"/>
      <c r="W233" s="891"/>
      <c r="X233" s="891"/>
      <c r="Y233" s="891"/>
      <c r="Z233" s="891"/>
    </row>
    <row r="234" spans="9:26" ht="15.75" customHeight="1">
      <c r="I234" s="891"/>
      <c r="J234" s="891"/>
      <c r="K234" s="891"/>
      <c r="L234" s="891"/>
      <c r="M234" s="891"/>
      <c r="N234" s="891"/>
      <c r="O234" s="891"/>
      <c r="P234" s="891"/>
      <c r="Q234" s="891"/>
      <c r="R234" s="891"/>
      <c r="S234" s="891"/>
      <c r="T234" s="891"/>
      <c r="U234" s="891"/>
      <c r="V234" s="891"/>
      <c r="W234" s="891"/>
      <c r="X234" s="891"/>
      <c r="Y234" s="891"/>
      <c r="Z234" s="891"/>
    </row>
    <row r="235" spans="9:26" ht="15.75" customHeight="1"/>
    <row r="236" spans="9:26" ht="15.75" customHeight="1"/>
    <row r="237" spans="9:26" ht="15.75" customHeight="1"/>
    <row r="238" spans="9:26" ht="15.75" customHeight="1"/>
    <row r="239" spans="9:26" ht="15.75" customHeight="1"/>
    <row r="240" spans="9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A1:H1"/>
    <mergeCell ref="A3:H3"/>
    <mergeCell ref="A12:C12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1000"/>
  <sheetViews>
    <sheetView workbookViewId="0">
      <selection activeCell="A4" sqref="A4:O4"/>
    </sheetView>
  </sheetViews>
  <sheetFormatPr defaultColWidth="14.42578125" defaultRowHeight="15" customHeight="1"/>
  <cols>
    <col min="1" max="1" width="6.5703125" customWidth="1"/>
    <col min="2" max="2" width="23.5703125" customWidth="1"/>
    <col min="3" max="3" width="21.28515625" customWidth="1"/>
    <col min="4" max="13" width="7.7109375" customWidth="1"/>
    <col min="14" max="26" width="8.7109375" customWidth="1"/>
  </cols>
  <sheetData>
    <row r="1" spans="1:26" ht="15.75">
      <c r="A1" s="1071" t="s">
        <v>1381</v>
      </c>
      <c r="B1" s="953"/>
      <c r="C1" s="953"/>
      <c r="D1" s="953"/>
      <c r="E1" s="953"/>
      <c r="F1" s="953"/>
      <c r="G1" s="953"/>
      <c r="H1" s="953"/>
      <c r="I1" s="953"/>
      <c r="J1" s="953"/>
      <c r="K1" s="953"/>
      <c r="L1" s="953"/>
      <c r="M1" s="953"/>
      <c r="N1" s="899"/>
      <c r="O1" s="899"/>
      <c r="P1" s="900"/>
      <c r="Q1" s="900"/>
      <c r="R1" s="900"/>
      <c r="S1" s="900"/>
      <c r="T1" s="900"/>
      <c r="U1" s="900"/>
      <c r="V1" s="900"/>
      <c r="W1" s="900"/>
      <c r="X1" s="900"/>
      <c r="Y1" s="900"/>
      <c r="Z1" s="900"/>
    </row>
    <row r="2" spans="1:26" ht="15.75">
      <c r="A2" s="887"/>
      <c r="B2" s="887"/>
      <c r="C2" s="887"/>
      <c r="D2" s="887"/>
      <c r="E2" s="887"/>
      <c r="F2" s="887"/>
      <c r="G2" s="887"/>
      <c r="H2" s="887"/>
      <c r="I2" s="887"/>
      <c r="J2" s="887"/>
      <c r="K2" s="887"/>
      <c r="L2" s="887"/>
      <c r="M2" s="887"/>
      <c r="N2" s="899"/>
      <c r="O2" s="899"/>
      <c r="P2" s="900"/>
      <c r="Q2" s="900"/>
      <c r="R2" s="900"/>
      <c r="S2" s="900"/>
      <c r="T2" s="900"/>
      <c r="U2" s="900"/>
      <c r="V2" s="900"/>
      <c r="W2" s="900"/>
      <c r="X2" s="900"/>
      <c r="Y2" s="900"/>
      <c r="Z2" s="900"/>
    </row>
    <row r="3" spans="1:26" ht="15.75">
      <c r="A3" s="887"/>
      <c r="B3" s="887"/>
      <c r="C3" s="887"/>
      <c r="D3" s="887"/>
      <c r="E3" s="887"/>
      <c r="F3" s="887"/>
      <c r="G3" s="887"/>
      <c r="H3" s="887"/>
      <c r="I3" s="887"/>
      <c r="J3" s="887"/>
      <c r="K3" s="887"/>
      <c r="L3" s="887"/>
      <c r="M3" s="887"/>
      <c r="N3" s="899"/>
      <c r="O3" s="899"/>
      <c r="P3" s="900"/>
      <c r="Q3" s="900"/>
      <c r="R3" s="900"/>
      <c r="S3" s="900"/>
      <c r="T3" s="900"/>
      <c r="U3" s="900"/>
      <c r="V3" s="900"/>
      <c r="W3" s="900"/>
      <c r="X3" s="900"/>
      <c r="Y3" s="900"/>
      <c r="Z3" s="900"/>
    </row>
    <row r="4" spans="1:26" ht="15.75">
      <c r="A4" s="1072" t="s">
        <v>1382</v>
      </c>
      <c r="B4" s="953"/>
      <c r="C4" s="953"/>
      <c r="D4" s="953"/>
      <c r="E4" s="953"/>
      <c r="F4" s="953"/>
      <c r="G4" s="953"/>
      <c r="H4" s="953"/>
      <c r="I4" s="953"/>
      <c r="J4" s="953"/>
      <c r="K4" s="953"/>
      <c r="L4" s="953"/>
      <c r="M4" s="953"/>
      <c r="N4" s="953"/>
      <c r="O4" s="953"/>
      <c r="P4" s="232"/>
      <c r="Q4" s="232"/>
      <c r="R4" s="232"/>
      <c r="S4" s="232"/>
      <c r="T4" s="232"/>
      <c r="U4" s="232"/>
      <c r="V4" s="232"/>
      <c r="W4" s="232"/>
      <c r="X4" s="232"/>
      <c r="Y4" s="232"/>
      <c r="Z4" s="232"/>
    </row>
    <row r="5" spans="1:26" ht="15.75">
      <c r="A5" s="888"/>
      <c r="B5" s="888"/>
      <c r="C5" s="888"/>
      <c r="D5" s="888"/>
      <c r="E5" s="232"/>
      <c r="F5" s="139" t="str">
        <f>'1'!$E$5</f>
        <v>KABUPATEN/KOTA</v>
      </c>
      <c r="G5" s="105" t="str">
        <f>'1'!$F$5</f>
        <v>KARANGANYAR</v>
      </c>
      <c r="H5" s="888"/>
      <c r="I5" s="888"/>
      <c r="J5" s="888"/>
      <c r="K5" s="232"/>
      <c r="L5" s="232"/>
      <c r="M5" s="888"/>
      <c r="N5" s="557"/>
      <c r="O5" s="557"/>
      <c r="P5" s="232"/>
      <c r="Q5" s="232"/>
      <c r="R5" s="232"/>
      <c r="S5" s="232"/>
      <c r="T5" s="232"/>
      <c r="U5" s="232"/>
      <c r="V5" s="232"/>
      <c r="W5" s="232"/>
      <c r="X5" s="232"/>
      <c r="Y5" s="232"/>
      <c r="Z5" s="232"/>
    </row>
    <row r="6" spans="1:26" ht="15.75">
      <c r="A6" s="888"/>
      <c r="B6" s="888"/>
      <c r="C6" s="888"/>
      <c r="D6" s="888"/>
      <c r="E6" s="232"/>
      <c r="F6" s="139" t="str">
        <f>'1'!$E$6</f>
        <v>TAHUN</v>
      </c>
      <c r="G6" s="105">
        <f>'1'!$F$6</f>
        <v>2023</v>
      </c>
      <c r="H6" s="888"/>
      <c r="I6" s="888"/>
      <c r="J6" s="888"/>
      <c r="K6" s="232"/>
      <c r="L6" s="232"/>
      <c r="M6" s="888"/>
      <c r="N6" s="557"/>
      <c r="O6" s="557"/>
      <c r="P6" s="232"/>
      <c r="Q6" s="232"/>
      <c r="R6" s="232"/>
      <c r="S6" s="232"/>
      <c r="T6" s="232"/>
      <c r="U6" s="232"/>
      <c r="V6" s="232"/>
      <c r="W6" s="232"/>
      <c r="X6" s="232"/>
      <c r="Y6" s="232"/>
      <c r="Z6" s="232"/>
    </row>
    <row r="7" spans="1:26" ht="15.75">
      <c r="A7" s="888"/>
      <c r="B7" s="888"/>
      <c r="C7" s="888"/>
      <c r="D7" s="888"/>
      <c r="E7" s="232"/>
      <c r="F7" s="139"/>
      <c r="G7" s="105"/>
      <c r="H7" s="888"/>
      <c r="I7" s="888"/>
      <c r="J7" s="888"/>
      <c r="K7" s="232"/>
      <c r="L7" s="232"/>
      <c r="M7" s="888"/>
      <c r="N7" s="557"/>
      <c r="O7" s="557"/>
      <c r="P7" s="232"/>
      <c r="Q7" s="232"/>
      <c r="R7" s="232"/>
      <c r="S7" s="232"/>
      <c r="T7" s="232"/>
      <c r="U7" s="232"/>
      <c r="V7" s="232"/>
      <c r="W7" s="232"/>
      <c r="X7" s="232"/>
      <c r="Y7" s="232"/>
      <c r="Z7" s="232"/>
    </row>
    <row r="8" spans="1:26" ht="16.5">
      <c r="A8" s="635"/>
      <c r="B8" s="635"/>
      <c r="C8" s="635"/>
      <c r="D8" s="635"/>
      <c r="E8" s="635"/>
      <c r="F8" s="635"/>
      <c r="G8" s="635"/>
      <c r="H8" s="635"/>
      <c r="I8" s="635"/>
      <c r="J8" s="635"/>
      <c r="K8" s="635"/>
      <c r="L8" s="635"/>
      <c r="M8" s="635"/>
      <c r="N8" s="635"/>
      <c r="O8" s="635"/>
      <c r="P8" s="635"/>
      <c r="Q8" s="635"/>
      <c r="R8" s="635"/>
      <c r="S8" s="635"/>
      <c r="T8" s="635"/>
      <c r="U8" s="635"/>
      <c r="V8" s="635"/>
      <c r="W8" s="635"/>
      <c r="X8" s="635"/>
      <c r="Y8" s="635"/>
      <c r="Z8" s="635"/>
    </row>
    <row r="9" spans="1:26" ht="27.75" customHeight="1">
      <c r="A9" s="975" t="s">
        <v>4</v>
      </c>
      <c r="B9" s="986" t="s">
        <v>498</v>
      </c>
      <c r="C9" s="975" t="str">
        <f>'12'!C7</f>
        <v>DESA</v>
      </c>
      <c r="D9" s="1075" t="s">
        <v>1383</v>
      </c>
      <c r="E9" s="978"/>
      <c r="F9" s="1075" t="s">
        <v>1384</v>
      </c>
      <c r="G9" s="978"/>
      <c r="H9" s="1075" t="s">
        <v>1385</v>
      </c>
      <c r="I9" s="978"/>
      <c r="J9" s="1075" t="s">
        <v>1386</v>
      </c>
      <c r="K9" s="978"/>
      <c r="L9" s="1075" t="s">
        <v>1387</v>
      </c>
      <c r="M9" s="978"/>
      <c r="N9" s="988" t="s">
        <v>600</v>
      </c>
      <c r="O9" s="978"/>
      <c r="P9" s="901"/>
      <c r="Q9" s="901"/>
      <c r="R9" s="901"/>
      <c r="S9" s="901"/>
      <c r="T9" s="901"/>
      <c r="U9" s="901"/>
      <c r="V9" s="901"/>
      <c r="W9" s="901"/>
      <c r="X9" s="901"/>
      <c r="Y9" s="901"/>
      <c r="Z9" s="901"/>
    </row>
    <row r="10" spans="1:26" ht="27.75" customHeight="1">
      <c r="A10" s="955"/>
      <c r="B10" s="955"/>
      <c r="C10" s="955"/>
      <c r="D10" s="141" t="s">
        <v>8</v>
      </c>
      <c r="E10" s="141" t="s">
        <v>9</v>
      </c>
      <c r="F10" s="141" t="s">
        <v>8</v>
      </c>
      <c r="G10" s="141" t="s">
        <v>9</v>
      </c>
      <c r="H10" s="141" t="s">
        <v>8</v>
      </c>
      <c r="I10" s="141" t="s">
        <v>9</v>
      </c>
      <c r="J10" s="141" t="s">
        <v>8</v>
      </c>
      <c r="K10" s="141" t="s">
        <v>9</v>
      </c>
      <c r="L10" s="141" t="s">
        <v>8</v>
      </c>
      <c r="M10" s="141" t="s">
        <v>9</v>
      </c>
      <c r="N10" s="141" t="s">
        <v>8</v>
      </c>
      <c r="O10" s="141" t="s">
        <v>9</v>
      </c>
      <c r="P10" s="901"/>
      <c r="Q10" s="901"/>
      <c r="R10" s="901"/>
      <c r="S10" s="901"/>
      <c r="T10" s="901"/>
      <c r="U10" s="901"/>
      <c r="V10" s="901"/>
      <c r="W10" s="901"/>
      <c r="X10" s="901"/>
      <c r="Y10" s="901"/>
      <c r="Z10" s="901"/>
    </row>
    <row r="11" spans="1:26">
      <c r="A11" s="902">
        <v>1</v>
      </c>
      <c r="B11" s="903">
        <v>2</v>
      </c>
      <c r="C11" s="902">
        <v>3</v>
      </c>
      <c r="D11" s="904">
        <v>4</v>
      </c>
      <c r="E11" s="902">
        <v>5</v>
      </c>
      <c r="F11" s="904">
        <v>6</v>
      </c>
      <c r="G11" s="902">
        <v>7</v>
      </c>
      <c r="H11" s="904">
        <v>8</v>
      </c>
      <c r="I11" s="902">
        <v>9</v>
      </c>
      <c r="J11" s="904">
        <v>10</v>
      </c>
      <c r="K11" s="902">
        <v>11</v>
      </c>
      <c r="L11" s="904">
        <v>12</v>
      </c>
      <c r="M11" s="902">
        <v>13</v>
      </c>
      <c r="N11" s="904">
        <v>14</v>
      </c>
      <c r="O11" s="902">
        <v>15</v>
      </c>
      <c r="P11" s="891"/>
      <c r="Q11" s="891"/>
      <c r="R11" s="891"/>
      <c r="S11" s="891"/>
      <c r="T11" s="891"/>
      <c r="U11" s="891"/>
      <c r="V11" s="891"/>
      <c r="W11" s="891"/>
      <c r="X11" s="891"/>
      <c r="Y11" s="891"/>
      <c r="Z11" s="891"/>
    </row>
    <row r="12" spans="1:26" ht="16.5" customHeight="1">
      <c r="A12" s="905">
        <v>1</v>
      </c>
      <c r="B12" s="906" t="str">
        <f>'9'!B9</f>
        <v>JUMAPOLO</v>
      </c>
      <c r="C12" s="325" t="s">
        <v>794</v>
      </c>
      <c r="D12" s="907">
        <v>0</v>
      </c>
      <c r="E12" s="907">
        <v>0</v>
      </c>
      <c r="F12" s="907">
        <v>0</v>
      </c>
      <c r="G12" s="907">
        <v>0</v>
      </c>
      <c r="H12" s="907">
        <v>0</v>
      </c>
      <c r="I12" s="907">
        <v>0</v>
      </c>
      <c r="J12" s="907">
        <v>0</v>
      </c>
      <c r="K12" s="907">
        <v>0</v>
      </c>
      <c r="L12" s="907">
        <v>0</v>
      </c>
      <c r="M12" s="907">
        <v>0</v>
      </c>
      <c r="N12" s="907">
        <v>0</v>
      </c>
      <c r="O12" s="907">
        <f t="shared" ref="O12:O23" si="0">SUM(E12,G12,I12,K12,M12)</f>
        <v>0</v>
      </c>
      <c r="P12" s="891"/>
      <c r="Q12" s="891"/>
      <c r="R12" s="891"/>
      <c r="S12" s="891"/>
      <c r="T12" s="891"/>
      <c r="U12" s="891"/>
      <c r="V12" s="891"/>
      <c r="W12" s="891"/>
      <c r="X12" s="891"/>
      <c r="Y12" s="891"/>
      <c r="Z12" s="891"/>
    </row>
    <row r="13" spans="1:26" ht="16.5" customHeight="1">
      <c r="A13" s="905">
        <v>2</v>
      </c>
      <c r="B13" s="908"/>
      <c r="C13" s="325" t="s">
        <v>795</v>
      </c>
      <c r="D13" s="907">
        <v>0</v>
      </c>
      <c r="E13" s="907">
        <v>0</v>
      </c>
      <c r="F13" s="907">
        <v>0</v>
      </c>
      <c r="G13" s="907">
        <v>0</v>
      </c>
      <c r="H13" s="907">
        <v>0</v>
      </c>
      <c r="I13" s="907">
        <v>0</v>
      </c>
      <c r="J13" s="907">
        <v>0</v>
      </c>
      <c r="K13" s="907">
        <v>0</v>
      </c>
      <c r="L13" s="907">
        <v>0</v>
      </c>
      <c r="M13" s="907">
        <v>0</v>
      </c>
      <c r="N13" s="907">
        <v>0</v>
      </c>
      <c r="O13" s="907">
        <f t="shared" si="0"/>
        <v>0</v>
      </c>
      <c r="P13" s="891"/>
      <c r="Q13" s="891"/>
      <c r="R13" s="891"/>
      <c r="S13" s="891"/>
      <c r="T13" s="891"/>
      <c r="U13" s="891"/>
      <c r="V13" s="891"/>
      <c r="W13" s="891"/>
      <c r="X13" s="891"/>
      <c r="Y13" s="891"/>
      <c r="Z13" s="891"/>
    </row>
    <row r="14" spans="1:26" ht="16.5" customHeight="1">
      <c r="A14" s="905">
        <v>3</v>
      </c>
      <c r="B14" s="908"/>
      <c r="C14" s="325" t="s">
        <v>796</v>
      </c>
      <c r="D14" s="907">
        <v>0</v>
      </c>
      <c r="E14" s="907">
        <v>0</v>
      </c>
      <c r="F14" s="907">
        <v>0</v>
      </c>
      <c r="G14" s="907">
        <v>0</v>
      </c>
      <c r="H14" s="907">
        <v>0</v>
      </c>
      <c r="I14" s="907">
        <v>0</v>
      </c>
      <c r="J14" s="907">
        <v>0</v>
      </c>
      <c r="K14" s="907">
        <v>0</v>
      </c>
      <c r="L14" s="907">
        <v>0</v>
      </c>
      <c r="M14" s="907">
        <v>0</v>
      </c>
      <c r="N14" s="907">
        <v>0</v>
      </c>
      <c r="O14" s="907">
        <f t="shared" si="0"/>
        <v>0</v>
      </c>
      <c r="P14" s="891"/>
      <c r="Q14" s="891"/>
      <c r="R14" s="891"/>
      <c r="S14" s="891"/>
      <c r="T14" s="891"/>
      <c r="U14" s="891"/>
      <c r="V14" s="891"/>
      <c r="W14" s="891"/>
      <c r="X14" s="891"/>
      <c r="Y14" s="891"/>
      <c r="Z14" s="891"/>
    </row>
    <row r="15" spans="1:26" ht="16.5" customHeight="1">
      <c r="A15" s="905">
        <v>4</v>
      </c>
      <c r="B15" s="908"/>
      <c r="C15" s="325" t="s">
        <v>797</v>
      </c>
      <c r="D15" s="907">
        <v>0</v>
      </c>
      <c r="E15" s="907">
        <v>0</v>
      </c>
      <c r="F15" s="907">
        <v>0</v>
      </c>
      <c r="G15" s="907">
        <v>0</v>
      </c>
      <c r="H15" s="907">
        <v>0</v>
      </c>
      <c r="I15" s="907">
        <v>0</v>
      </c>
      <c r="J15" s="907">
        <v>2</v>
      </c>
      <c r="K15" s="907">
        <v>1</v>
      </c>
      <c r="L15" s="907">
        <v>1</v>
      </c>
      <c r="M15" s="907">
        <v>1</v>
      </c>
      <c r="N15" s="907">
        <v>3</v>
      </c>
      <c r="O15" s="907">
        <f t="shared" si="0"/>
        <v>2</v>
      </c>
      <c r="P15" s="891"/>
      <c r="Q15" s="891"/>
      <c r="R15" s="891"/>
      <c r="S15" s="891"/>
      <c r="T15" s="891"/>
      <c r="U15" s="891"/>
      <c r="V15" s="891"/>
      <c r="W15" s="891"/>
      <c r="X15" s="891"/>
      <c r="Y15" s="891"/>
      <c r="Z15" s="891"/>
    </row>
    <row r="16" spans="1:26" ht="16.5" customHeight="1">
      <c r="A16" s="905">
        <v>5</v>
      </c>
      <c r="B16" s="908"/>
      <c r="C16" s="325" t="s">
        <v>798</v>
      </c>
      <c r="D16" s="907">
        <v>0</v>
      </c>
      <c r="E16" s="907">
        <v>0</v>
      </c>
      <c r="F16" s="907">
        <v>0</v>
      </c>
      <c r="G16" s="907">
        <v>0</v>
      </c>
      <c r="H16" s="907">
        <v>0</v>
      </c>
      <c r="I16" s="907">
        <v>0</v>
      </c>
      <c r="J16" s="907">
        <v>0</v>
      </c>
      <c r="K16" s="907">
        <v>0</v>
      </c>
      <c r="L16" s="907">
        <v>0</v>
      </c>
      <c r="M16" s="907">
        <v>0</v>
      </c>
      <c r="N16" s="907">
        <v>0</v>
      </c>
      <c r="O16" s="907">
        <f t="shared" si="0"/>
        <v>0</v>
      </c>
      <c r="P16" s="891"/>
      <c r="Q16" s="891"/>
      <c r="R16" s="891"/>
      <c r="S16" s="891"/>
      <c r="T16" s="891"/>
      <c r="U16" s="891"/>
      <c r="V16" s="891"/>
      <c r="W16" s="891"/>
      <c r="X16" s="891"/>
      <c r="Y16" s="891"/>
      <c r="Z16" s="891"/>
    </row>
    <row r="17" spans="1:26" ht="16.5" customHeight="1">
      <c r="A17" s="905">
        <v>6</v>
      </c>
      <c r="B17" s="908"/>
      <c r="C17" s="325" t="s">
        <v>799</v>
      </c>
      <c r="D17" s="907">
        <v>0</v>
      </c>
      <c r="E17" s="907">
        <v>0</v>
      </c>
      <c r="F17" s="907">
        <v>0</v>
      </c>
      <c r="G17" s="907">
        <v>0</v>
      </c>
      <c r="H17" s="907">
        <v>0</v>
      </c>
      <c r="I17" s="907">
        <v>0</v>
      </c>
      <c r="J17" s="907">
        <v>0</v>
      </c>
      <c r="K17" s="907">
        <v>0</v>
      </c>
      <c r="L17" s="907">
        <v>0</v>
      </c>
      <c r="M17" s="907">
        <v>0</v>
      </c>
      <c r="N17" s="907">
        <v>0</v>
      </c>
      <c r="O17" s="907">
        <f t="shared" si="0"/>
        <v>0</v>
      </c>
      <c r="P17" s="891"/>
      <c r="Q17" s="891"/>
      <c r="R17" s="891"/>
      <c r="S17" s="891"/>
      <c r="T17" s="891"/>
      <c r="U17" s="891"/>
      <c r="V17" s="891"/>
      <c r="W17" s="891"/>
      <c r="X17" s="891"/>
      <c r="Y17" s="891"/>
      <c r="Z17" s="891"/>
    </row>
    <row r="18" spans="1:26" ht="16.5" customHeight="1">
      <c r="A18" s="905">
        <v>7</v>
      </c>
      <c r="B18" s="908"/>
      <c r="C18" s="325" t="s">
        <v>800</v>
      </c>
      <c r="D18" s="907">
        <v>0</v>
      </c>
      <c r="E18" s="907">
        <v>0</v>
      </c>
      <c r="F18" s="907">
        <v>0</v>
      </c>
      <c r="G18" s="907">
        <v>0</v>
      </c>
      <c r="H18" s="907">
        <v>0</v>
      </c>
      <c r="I18" s="907">
        <v>0</v>
      </c>
      <c r="J18" s="907">
        <v>1</v>
      </c>
      <c r="K18" s="907">
        <v>0</v>
      </c>
      <c r="L18" s="907">
        <v>0</v>
      </c>
      <c r="M18" s="907">
        <v>0</v>
      </c>
      <c r="N18" s="907">
        <v>1</v>
      </c>
      <c r="O18" s="907">
        <f t="shared" si="0"/>
        <v>0</v>
      </c>
      <c r="P18" s="891"/>
      <c r="Q18" s="891"/>
      <c r="R18" s="891"/>
      <c r="S18" s="891"/>
      <c r="T18" s="891"/>
      <c r="U18" s="891"/>
      <c r="V18" s="891"/>
      <c r="W18" s="891"/>
      <c r="X18" s="891"/>
      <c r="Y18" s="891"/>
      <c r="Z18" s="891"/>
    </row>
    <row r="19" spans="1:26" ht="16.5" customHeight="1">
      <c r="A19" s="905">
        <v>8</v>
      </c>
      <c r="B19" s="908"/>
      <c r="C19" s="325" t="s">
        <v>801</v>
      </c>
      <c r="D19" s="907">
        <v>0</v>
      </c>
      <c r="E19" s="907">
        <v>0</v>
      </c>
      <c r="F19" s="907">
        <v>0</v>
      </c>
      <c r="G19" s="907">
        <v>0</v>
      </c>
      <c r="H19" s="907">
        <v>0</v>
      </c>
      <c r="I19" s="907">
        <v>0</v>
      </c>
      <c r="J19" s="907">
        <v>0</v>
      </c>
      <c r="K19" s="907">
        <v>0</v>
      </c>
      <c r="L19" s="907">
        <v>0</v>
      </c>
      <c r="M19" s="907">
        <v>0</v>
      </c>
      <c r="N19" s="907">
        <v>0</v>
      </c>
      <c r="O19" s="907">
        <f t="shared" si="0"/>
        <v>0</v>
      </c>
      <c r="P19" s="891"/>
      <c r="Q19" s="891"/>
      <c r="R19" s="891"/>
      <c r="S19" s="891"/>
      <c r="T19" s="891"/>
      <c r="U19" s="891"/>
      <c r="V19" s="891"/>
      <c r="W19" s="891"/>
      <c r="X19" s="891"/>
      <c r="Y19" s="891"/>
      <c r="Z19" s="891"/>
    </row>
    <row r="20" spans="1:26" ht="16.5" customHeight="1">
      <c r="A20" s="905">
        <v>9</v>
      </c>
      <c r="B20" s="908"/>
      <c r="C20" s="325" t="s">
        <v>802</v>
      </c>
      <c r="D20" s="907">
        <v>0</v>
      </c>
      <c r="E20" s="907">
        <v>0</v>
      </c>
      <c r="F20" s="907">
        <v>0</v>
      </c>
      <c r="G20" s="907">
        <v>0</v>
      </c>
      <c r="H20" s="907">
        <v>0</v>
      </c>
      <c r="I20" s="907">
        <v>0</v>
      </c>
      <c r="J20" s="907">
        <v>0</v>
      </c>
      <c r="K20" s="907">
        <v>0</v>
      </c>
      <c r="L20" s="907">
        <v>0</v>
      </c>
      <c r="M20" s="907">
        <v>0</v>
      </c>
      <c r="N20" s="907">
        <v>0</v>
      </c>
      <c r="O20" s="907">
        <f t="shared" si="0"/>
        <v>0</v>
      </c>
      <c r="P20" s="891"/>
      <c r="Q20" s="891"/>
      <c r="R20" s="891"/>
      <c r="S20" s="891"/>
      <c r="T20" s="891"/>
      <c r="U20" s="891"/>
      <c r="V20" s="891"/>
      <c r="W20" s="891"/>
      <c r="X20" s="891"/>
      <c r="Y20" s="891"/>
      <c r="Z20" s="891"/>
    </row>
    <row r="21" spans="1:26" ht="16.5" customHeight="1">
      <c r="A21" s="905">
        <v>10</v>
      </c>
      <c r="B21" s="908"/>
      <c r="C21" s="325" t="s">
        <v>500</v>
      </c>
      <c r="D21" s="907">
        <v>0</v>
      </c>
      <c r="E21" s="907">
        <v>0</v>
      </c>
      <c r="F21" s="907">
        <v>0</v>
      </c>
      <c r="G21" s="907">
        <v>0</v>
      </c>
      <c r="H21" s="907">
        <v>0</v>
      </c>
      <c r="I21" s="907">
        <v>0</v>
      </c>
      <c r="J21" s="907">
        <v>0</v>
      </c>
      <c r="K21" s="907">
        <v>0</v>
      </c>
      <c r="L21" s="907">
        <v>1</v>
      </c>
      <c r="M21" s="907">
        <v>0</v>
      </c>
      <c r="N21" s="907">
        <v>1</v>
      </c>
      <c r="O21" s="907">
        <f t="shared" si="0"/>
        <v>0</v>
      </c>
      <c r="P21" s="891"/>
      <c r="Q21" s="891"/>
      <c r="R21" s="891"/>
      <c r="S21" s="891"/>
      <c r="T21" s="891"/>
      <c r="U21" s="891"/>
      <c r="V21" s="891"/>
      <c r="W21" s="891"/>
      <c r="X21" s="891"/>
      <c r="Y21" s="891"/>
      <c r="Z21" s="891"/>
    </row>
    <row r="22" spans="1:26" ht="16.5" customHeight="1">
      <c r="A22" s="905">
        <v>11</v>
      </c>
      <c r="B22" s="908"/>
      <c r="C22" s="325" t="s">
        <v>804</v>
      </c>
      <c r="D22" s="907">
        <v>0</v>
      </c>
      <c r="E22" s="907">
        <v>0</v>
      </c>
      <c r="F22" s="907">
        <v>0</v>
      </c>
      <c r="G22" s="907">
        <v>0</v>
      </c>
      <c r="H22" s="907">
        <v>0</v>
      </c>
      <c r="I22" s="907">
        <v>0</v>
      </c>
      <c r="J22" s="907">
        <v>0</v>
      </c>
      <c r="K22" s="907">
        <v>1</v>
      </c>
      <c r="L22" s="907">
        <v>0</v>
      </c>
      <c r="M22" s="907">
        <v>0</v>
      </c>
      <c r="N22" s="907">
        <v>0</v>
      </c>
      <c r="O22" s="907">
        <f t="shared" si="0"/>
        <v>1</v>
      </c>
      <c r="P22" s="891"/>
      <c r="Q22" s="891"/>
      <c r="R22" s="891"/>
      <c r="S22" s="891"/>
      <c r="T22" s="891"/>
      <c r="U22" s="891"/>
      <c r="V22" s="891"/>
      <c r="W22" s="891"/>
      <c r="X22" s="891"/>
      <c r="Y22" s="891"/>
      <c r="Z22" s="891"/>
    </row>
    <row r="23" spans="1:26" ht="16.5" customHeight="1">
      <c r="A23" s="905">
        <v>12</v>
      </c>
      <c r="B23" s="909"/>
      <c r="C23" s="325" t="s">
        <v>803</v>
      </c>
      <c r="D23" s="907">
        <v>0</v>
      </c>
      <c r="E23" s="907">
        <v>0</v>
      </c>
      <c r="F23" s="907">
        <v>0</v>
      </c>
      <c r="G23" s="907">
        <v>0</v>
      </c>
      <c r="H23" s="907">
        <v>0</v>
      </c>
      <c r="I23" s="907">
        <v>0</v>
      </c>
      <c r="J23" s="907">
        <v>0</v>
      </c>
      <c r="K23" s="907">
        <v>0</v>
      </c>
      <c r="L23" s="907">
        <v>0</v>
      </c>
      <c r="M23" s="907">
        <v>1</v>
      </c>
      <c r="N23" s="907">
        <v>0</v>
      </c>
      <c r="O23" s="907">
        <f t="shared" si="0"/>
        <v>1</v>
      </c>
      <c r="P23" s="891"/>
      <c r="Q23" s="891"/>
      <c r="R23" s="891"/>
      <c r="S23" s="891"/>
      <c r="T23" s="891"/>
      <c r="U23" s="891"/>
      <c r="V23" s="891"/>
      <c r="W23" s="891"/>
      <c r="X23" s="891"/>
      <c r="Y23" s="891"/>
      <c r="Z23" s="891"/>
    </row>
    <row r="24" spans="1:26" ht="16.5" customHeight="1">
      <c r="A24" s="910"/>
      <c r="B24" s="910"/>
      <c r="C24" s="911"/>
      <c r="D24" s="911"/>
      <c r="E24" s="911"/>
      <c r="F24" s="911"/>
      <c r="G24" s="911"/>
      <c r="H24" s="911"/>
      <c r="I24" s="911"/>
      <c r="J24" s="911"/>
      <c r="K24" s="911"/>
      <c r="L24" s="911"/>
      <c r="M24" s="911"/>
      <c r="N24" s="911"/>
      <c r="O24" s="911"/>
      <c r="P24" s="891"/>
      <c r="Q24" s="891"/>
      <c r="R24" s="891"/>
      <c r="S24" s="891"/>
      <c r="T24" s="891"/>
      <c r="U24" s="891"/>
      <c r="V24" s="891"/>
      <c r="W24" s="891"/>
      <c r="X24" s="891"/>
      <c r="Y24" s="891"/>
      <c r="Z24" s="891"/>
    </row>
    <row r="25" spans="1:26" ht="16.5" customHeight="1">
      <c r="A25" s="1074" t="s">
        <v>1379</v>
      </c>
      <c r="B25" s="993"/>
      <c r="C25" s="990"/>
      <c r="D25" s="912">
        <f t="shared" ref="D25:O25" si="1">SUM(D12:D24)</f>
        <v>0</v>
      </c>
      <c r="E25" s="912">
        <f t="shared" si="1"/>
        <v>0</v>
      </c>
      <c r="F25" s="912">
        <f t="shared" si="1"/>
        <v>0</v>
      </c>
      <c r="G25" s="912">
        <f t="shared" si="1"/>
        <v>0</v>
      </c>
      <c r="H25" s="912">
        <f t="shared" si="1"/>
        <v>0</v>
      </c>
      <c r="I25" s="912">
        <f t="shared" si="1"/>
        <v>0</v>
      </c>
      <c r="J25" s="912">
        <f t="shared" si="1"/>
        <v>3</v>
      </c>
      <c r="K25" s="912">
        <f t="shared" si="1"/>
        <v>2</v>
      </c>
      <c r="L25" s="912">
        <f t="shared" si="1"/>
        <v>2</v>
      </c>
      <c r="M25" s="912">
        <f t="shared" si="1"/>
        <v>2</v>
      </c>
      <c r="N25" s="644">
        <f t="shared" si="1"/>
        <v>5</v>
      </c>
      <c r="O25" s="644">
        <f t="shared" si="1"/>
        <v>4</v>
      </c>
      <c r="P25" s="891"/>
      <c r="Q25" s="891"/>
      <c r="R25" s="891"/>
      <c r="S25" s="891"/>
      <c r="T25" s="891"/>
      <c r="U25" s="891"/>
      <c r="V25" s="891"/>
      <c r="W25" s="891"/>
      <c r="X25" s="891"/>
      <c r="Y25" s="891"/>
      <c r="Z25" s="891"/>
    </row>
    <row r="26" spans="1:26" ht="16.5" customHeight="1">
      <c r="A26" s="891"/>
      <c r="B26" s="891"/>
      <c r="C26" s="891"/>
      <c r="D26" s="891"/>
      <c r="E26" s="891"/>
      <c r="F26" s="891"/>
      <c r="G26" s="891"/>
      <c r="H26" s="891"/>
      <c r="I26" s="891"/>
      <c r="J26" s="891"/>
      <c r="K26" s="891"/>
      <c r="L26" s="891"/>
      <c r="M26" s="891"/>
      <c r="N26" s="891"/>
      <c r="O26" s="891"/>
      <c r="P26" s="891"/>
      <c r="Q26" s="891"/>
      <c r="R26" s="891"/>
      <c r="S26" s="891"/>
      <c r="T26" s="891"/>
      <c r="U26" s="891"/>
      <c r="V26" s="891"/>
      <c r="W26" s="891"/>
      <c r="X26" s="891"/>
      <c r="Y26" s="891"/>
      <c r="Z26" s="891"/>
    </row>
    <row r="27" spans="1:26" ht="16.5" customHeight="1">
      <c r="A27" s="459" t="s">
        <v>1380</v>
      </c>
      <c r="B27" s="891"/>
      <c r="C27" s="891"/>
      <c r="D27" s="891"/>
      <c r="E27" s="891"/>
      <c r="F27" s="891"/>
      <c r="G27" s="891"/>
      <c r="H27" s="891"/>
      <c r="I27" s="891"/>
      <c r="J27" s="891"/>
      <c r="K27" s="891"/>
      <c r="L27" s="891"/>
      <c r="M27" s="891"/>
      <c r="N27" s="891"/>
      <c r="O27" s="891"/>
      <c r="P27" s="891"/>
      <c r="Q27" s="891"/>
      <c r="R27" s="891"/>
      <c r="S27" s="891"/>
      <c r="T27" s="891"/>
      <c r="U27" s="891"/>
      <c r="V27" s="891"/>
      <c r="W27" s="891"/>
      <c r="X27" s="891"/>
      <c r="Y27" s="891"/>
      <c r="Z27" s="891"/>
    </row>
    <row r="28" spans="1:26" ht="16.5" customHeight="1">
      <c r="A28" s="891"/>
      <c r="B28" s="891"/>
      <c r="C28" s="891"/>
      <c r="D28" s="891"/>
      <c r="E28" s="891"/>
      <c r="F28" s="891"/>
      <c r="G28" s="891"/>
      <c r="H28" s="891"/>
      <c r="I28" s="891"/>
      <c r="J28" s="891"/>
      <c r="K28" s="891"/>
      <c r="L28" s="891"/>
      <c r="M28" s="891"/>
      <c r="N28" s="891"/>
      <c r="O28" s="891"/>
      <c r="P28" s="891"/>
      <c r="Q28" s="891"/>
      <c r="R28" s="891"/>
      <c r="S28" s="891"/>
      <c r="T28" s="891"/>
      <c r="U28" s="891"/>
      <c r="V28" s="891"/>
      <c r="W28" s="891"/>
      <c r="X28" s="891"/>
      <c r="Y28" s="891"/>
      <c r="Z28" s="891"/>
    </row>
    <row r="29" spans="1:26" ht="16.5" customHeight="1">
      <c r="A29" s="891"/>
      <c r="B29" s="891"/>
      <c r="C29" s="891"/>
      <c r="D29" s="891"/>
      <c r="E29" s="891"/>
      <c r="F29" s="891"/>
      <c r="G29" s="891"/>
      <c r="H29" s="891"/>
      <c r="I29" s="891"/>
      <c r="J29" s="891"/>
      <c r="K29" s="891"/>
      <c r="L29" s="891"/>
      <c r="M29" s="891"/>
      <c r="N29" s="891"/>
      <c r="O29" s="891"/>
      <c r="P29" s="891"/>
      <c r="Q29" s="891"/>
      <c r="R29" s="891"/>
      <c r="S29" s="891"/>
      <c r="T29" s="891"/>
      <c r="U29" s="891"/>
      <c r="V29" s="891"/>
      <c r="W29" s="891"/>
      <c r="X29" s="891"/>
      <c r="Y29" s="891"/>
      <c r="Z29" s="891"/>
    </row>
    <row r="30" spans="1:26" ht="16.5" customHeight="1">
      <c r="A30" s="891"/>
      <c r="B30" s="891"/>
      <c r="C30" s="891"/>
      <c r="D30" s="891"/>
      <c r="E30" s="891"/>
      <c r="F30" s="891"/>
      <c r="G30" s="891"/>
      <c r="H30" s="891"/>
      <c r="I30" s="891"/>
      <c r="J30" s="891"/>
      <c r="K30" s="891"/>
      <c r="L30" s="891"/>
      <c r="M30" s="891"/>
      <c r="N30" s="891"/>
      <c r="O30" s="891"/>
      <c r="P30" s="891"/>
      <c r="Q30" s="891"/>
      <c r="R30" s="891"/>
      <c r="S30" s="891"/>
      <c r="T30" s="891"/>
      <c r="U30" s="891"/>
      <c r="V30" s="891"/>
      <c r="W30" s="891"/>
      <c r="X30" s="891"/>
      <c r="Y30" s="891"/>
      <c r="Z30" s="891"/>
    </row>
    <row r="31" spans="1:26" ht="16.5" customHeight="1">
      <c r="A31" s="891"/>
      <c r="B31" s="891"/>
      <c r="C31" s="891"/>
      <c r="D31" s="891"/>
      <c r="E31" s="891"/>
      <c r="F31" s="891"/>
      <c r="G31" s="891"/>
      <c r="H31" s="891"/>
      <c r="I31" s="891"/>
      <c r="J31" s="891"/>
      <c r="K31" s="891"/>
      <c r="L31" s="891"/>
      <c r="M31" s="891"/>
      <c r="N31" s="891"/>
      <c r="O31" s="891"/>
      <c r="P31" s="891"/>
      <c r="Q31" s="891"/>
      <c r="R31" s="891"/>
      <c r="S31" s="891"/>
      <c r="T31" s="891"/>
      <c r="U31" s="891"/>
      <c r="V31" s="891"/>
      <c r="W31" s="891"/>
      <c r="X31" s="891"/>
      <c r="Y31" s="891"/>
      <c r="Z31" s="891"/>
    </row>
    <row r="32" spans="1:26" ht="16.5" customHeight="1">
      <c r="A32" s="891"/>
      <c r="B32" s="891"/>
      <c r="C32" s="891"/>
      <c r="D32" s="891"/>
      <c r="E32" s="891"/>
      <c r="F32" s="891"/>
      <c r="G32" s="891"/>
      <c r="H32" s="891"/>
      <c r="I32" s="891"/>
      <c r="J32" s="891"/>
      <c r="K32" s="891"/>
      <c r="L32" s="891"/>
      <c r="M32" s="891"/>
      <c r="N32" s="891"/>
      <c r="O32" s="891"/>
      <c r="P32" s="891"/>
      <c r="Q32" s="891"/>
      <c r="R32" s="891"/>
      <c r="S32" s="891"/>
      <c r="T32" s="891"/>
      <c r="U32" s="891"/>
      <c r="V32" s="891"/>
      <c r="W32" s="891"/>
      <c r="X32" s="891"/>
      <c r="Y32" s="891"/>
      <c r="Z32" s="891"/>
    </row>
    <row r="33" spans="1:26" ht="16.5" customHeight="1">
      <c r="A33" s="891"/>
      <c r="B33" s="891"/>
      <c r="C33" s="891"/>
      <c r="D33" s="891"/>
      <c r="E33" s="891"/>
      <c r="F33" s="891"/>
      <c r="G33" s="891"/>
      <c r="H33" s="891"/>
      <c r="I33" s="891"/>
      <c r="J33" s="891"/>
      <c r="K33" s="891"/>
      <c r="L33" s="891"/>
      <c r="M33" s="891"/>
      <c r="N33" s="891"/>
      <c r="O33" s="891"/>
      <c r="P33" s="891"/>
      <c r="Q33" s="891"/>
      <c r="R33" s="891"/>
      <c r="S33" s="891"/>
      <c r="T33" s="891"/>
      <c r="U33" s="891"/>
      <c r="V33" s="891"/>
      <c r="W33" s="891"/>
      <c r="X33" s="891"/>
      <c r="Y33" s="891"/>
      <c r="Z33" s="891"/>
    </row>
    <row r="34" spans="1:26" ht="16.5" customHeight="1">
      <c r="A34" s="891"/>
      <c r="B34" s="891"/>
      <c r="C34" s="891"/>
      <c r="D34" s="891"/>
      <c r="E34" s="891"/>
      <c r="F34" s="891"/>
      <c r="G34" s="891"/>
      <c r="H34" s="891"/>
      <c r="I34" s="891"/>
      <c r="J34" s="891"/>
      <c r="K34" s="891"/>
      <c r="L34" s="891"/>
      <c r="M34" s="891"/>
      <c r="N34" s="891"/>
      <c r="O34" s="891"/>
      <c r="P34" s="891"/>
      <c r="Q34" s="891"/>
      <c r="R34" s="891"/>
      <c r="S34" s="891"/>
      <c r="T34" s="891"/>
      <c r="U34" s="891"/>
      <c r="V34" s="891"/>
      <c r="W34" s="891"/>
      <c r="X34" s="891"/>
      <c r="Y34" s="891"/>
      <c r="Z34" s="891"/>
    </row>
    <row r="35" spans="1:26" ht="15.75" customHeight="1">
      <c r="A35" s="891"/>
      <c r="B35" s="891"/>
      <c r="C35" s="891"/>
      <c r="D35" s="891"/>
      <c r="E35" s="891"/>
      <c r="F35" s="891"/>
      <c r="G35" s="891"/>
      <c r="H35" s="891"/>
      <c r="I35" s="891"/>
      <c r="J35" s="891"/>
      <c r="K35" s="891"/>
      <c r="L35" s="891"/>
      <c r="M35" s="891"/>
      <c r="N35" s="891"/>
      <c r="O35" s="891"/>
      <c r="P35" s="891"/>
      <c r="Q35" s="891"/>
      <c r="R35" s="891"/>
      <c r="S35" s="891"/>
      <c r="T35" s="891"/>
      <c r="U35" s="891"/>
      <c r="V35" s="891"/>
      <c r="W35" s="891"/>
      <c r="X35" s="891"/>
      <c r="Y35" s="891"/>
      <c r="Z35" s="891"/>
    </row>
    <row r="36" spans="1:26" ht="15.75" customHeight="1">
      <c r="A36" s="891"/>
      <c r="B36" s="891"/>
      <c r="C36" s="891"/>
      <c r="D36" s="891"/>
      <c r="E36" s="891"/>
      <c r="F36" s="891"/>
      <c r="G36" s="891"/>
      <c r="H36" s="891"/>
      <c r="I36" s="891"/>
      <c r="J36" s="891"/>
      <c r="K36" s="891"/>
      <c r="L36" s="891"/>
      <c r="M36" s="891"/>
      <c r="N36" s="891"/>
      <c r="O36" s="891"/>
      <c r="P36" s="891"/>
      <c r="Q36" s="891"/>
      <c r="R36" s="891"/>
      <c r="S36" s="891"/>
      <c r="T36" s="891"/>
      <c r="U36" s="891"/>
      <c r="V36" s="891"/>
      <c r="W36" s="891"/>
      <c r="X36" s="891"/>
      <c r="Y36" s="891"/>
      <c r="Z36" s="891"/>
    </row>
    <row r="37" spans="1:26" ht="15.75" customHeight="1">
      <c r="A37" s="891"/>
      <c r="B37" s="891"/>
      <c r="C37" s="891"/>
      <c r="D37" s="891"/>
      <c r="E37" s="891"/>
      <c r="F37" s="891"/>
      <c r="G37" s="891"/>
      <c r="H37" s="891"/>
      <c r="I37" s="891"/>
      <c r="J37" s="891"/>
      <c r="K37" s="891"/>
      <c r="L37" s="891"/>
      <c r="M37" s="891"/>
      <c r="N37" s="891"/>
      <c r="O37" s="891"/>
      <c r="P37" s="891"/>
      <c r="Q37" s="891"/>
      <c r="R37" s="891"/>
      <c r="S37" s="891"/>
      <c r="T37" s="891"/>
      <c r="U37" s="891"/>
      <c r="V37" s="891"/>
      <c r="W37" s="891"/>
      <c r="X37" s="891"/>
      <c r="Y37" s="891"/>
      <c r="Z37" s="891"/>
    </row>
    <row r="38" spans="1:26" ht="15.75" customHeight="1">
      <c r="A38" s="891"/>
      <c r="B38" s="891"/>
      <c r="C38" s="891"/>
      <c r="D38" s="891"/>
      <c r="E38" s="891"/>
      <c r="F38" s="891"/>
      <c r="G38" s="891"/>
      <c r="H38" s="891"/>
      <c r="I38" s="891"/>
      <c r="J38" s="891"/>
      <c r="K38" s="891"/>
      <c r="L38" s="891"/>
      <c r="M38" s="891"/>
      <c r="N38" s="891"/>
      <c r="O38" s="891"/>
      <c r="P38" s="891"/>
      <c r="Q38" s="891"/>
      <c r="R38" s="891"/>
      <c r="S38" s="891"/>
      <c r="T38" s="891"/>
      <c r="U38" s="891"/>
      <c r="V38" s="891"/>
      <c r="W38" s="891"/>
      <c r="X38" s="891"/>
      <c r="Y38" s="891"/>
      <c r="Z38" s="891"/>
    </row>
    <row r="39" spans="1:26" ht="15.75" customHeight="1">
      <c r="A39" s="891"/>
      <c r="B39" s="891"/>
      <c r="C39" s="891"/>
      <c r="D39" s="891"/>
      <c r="E39" s="891"/>
      <c r="F39" s="891"/>
      <c r="G39" s="891"/>
      <c r="H39" s="891"/>
      <c r="I39" s="891"/>
      <c r="J39" s="891"/>
      <c r="K39" s="891"/>
      <c r="L39" s="891"/>
      <c r="M39" s="891"/>
      <c r="N39" s="891"/>
      <c r="O39" s="891"/>
      <c r="P39" s="891"/>
      <c r="Q39" s="891"/>
      <c r="R39" s="891"/>
      <c r="S39" s="891"/>
      <c r="T39" s="891"/>
      <c r="U39" s="891"/>
      <c r="V39" s="891"/>
      <c r="W39" s="891"/>
      <c r="X39" s="891"/>
      <c r="Y39" s="891"/>
      <c r="Z39" s="891"/>
    </row>
    <row r="40" spans="1:26" ht="15.75" customHeight="1">
      <c r="A40" s="891"/>
      <c r="B40" s="891"/>
      <c r="C40" s="891"/>
      <c r="D40" s="891"/>
      <c r="E40" s="891"/>
      <c r="F40" s="891"/>
      <c r="G40" s="891"/>
      <c r="H40" s="891"/>
      <c r="I40" s="891"/>
      <c r="J40" s="891"/>
      <c r="K40" s="891"/>
      <c r="L40" s="891"/>
      <c r="M40" s="891"/>
      <c r="N40" s="891"/>
      <c r="O40" s="891"/>
      <c r="P40" s="891"/>
      <c r="Q40" s="891"/>
      <c r="R40" s="891"/>
      <c r="S40" s="891"/>
      <c r="T40" s="891"/>
      <c r="U40" s="891"/>
      <c r="V40" s="891"/>
      <c r="W40" s="891"/>
      <c r="X40" s="891"/>
      <c r="Y40" s="891"/>
      <c r="Z40" s="891"/>
    </row>
    <row r="41" spans="1:26" ht="15.75" customHeight="1">
      <c r="A41" s="891"/>
      <c r="B41" s="891"/>
      <c r="C41" s="891"/>
      <c r="D41" s="891"/>
      <c r="E41" s="891"/>
      <c r="F41" s="891"/>
      <c r="G41" s="891"/>
      <c r="H41" s="891"/>
      <c r="I41" s="891"/>
      <c r="J41" s="891"/>
      <c r="K41" s="891"/>
      <c r="L41" s="891"/>
      <c r="M41" s="891"/>
      <c r="N41" s="891"/>
      <c r="O41" s="891"/>
      <c r="P41" s="891"/>
      <c r="Q41" s="891"/>
      <c r="R41" s="891"/>
      <c r="S41" s="891"/>
      <c r="T41" s="891"/>
      <c r="U41" s="891"/>
      <c r="V41" s="891"/>
      <c r="W41" s="891"/>
      <c r="X41" s="891"/>
      <c r="Y41" s="891"/>
      <c r="Z41" s="891"/>
    </row>
    <row r="42" spans="1:26" ht="15.75" customHeight="1">
      <c r="A42" s="891"/>
      <c r="B42" s="891"/>
      <c r="C42" s="891"/>
      <c r="D42" s="891"/>
      <c r="E42" s="891"/>
      <c r="F42" s="891"/>
      <c r="G42" s="891"/>
      <c r="H42" s="891"/>
      <c r="I42" s="891"/>
      <c r="J42" s="891"/>
      <c r="K42" s="891"/>
      <c r="L42" s="891"/>
      <c r="M42" s="891"/>
      <c r="N42" s="891"/>
      <c r="O42" s="891"/>
      <c r="P42" s="891"/>
      <c r="Q42" s="891"/>
      <c r="R42" s="891"/>
      <c r="S42" s="891"/>
      <c r="T42" s="891"/>
      <c r="U42" s="891"/>
      <c r="V42" s="891"/>
      <c r="W42" s="891"/>
      <c r="X42" s="891"/>
      <c r="Y42" s="891"/>
      <c r="Z42" s="891"/>
    </row>
    <row r="43" spans="1:26" ht="15.75" customHeight="1">
      <c r="A43" s="891"/>
      <c r="B43" s="891"/>
      <c r="C43" s="891"/>
      <c r="D43" s="891"/>
      <c r="E43" s="891"/>
      <c r="F43" s="891"/>
      <c r="G43" s="891"/>
      <c r="H43" s="891"/>
      <c r="I43" s="891"/>
      <c r="J43" s="891"/>
      <c r="K43" s="891"/>
      <c r="L43" s="891"/>
      <c r="M43" s="891"/>
      <c r="N43" s="891"/>
      <c r="O43" s="891"/>
      <c r="P43" s="891"/>
      <c r="Q43" s="891"/>
      <c r="R43" s="891"/>
      <c r="S43" s="891"/>
      <c r="T43" s="891"/>
      <c r="U43" s="891"/>
      <c r="V43" s="891"/>
      <c r="W43" s="891"/>
      <c r="X43" s="891"/>
      <c r="Y43" s="891"/>
      <c r="Z43" s="891"/>
    </row>
    <row r="44" spans="1:26" ht="15.75" customHeight="1">
      <c r="A44" s="891"/>
      <c r="B44" s="891"/>
      <c r="C44" s="891"/>
      <c r="D44" s="891"/>
      <c r="E44" s="891"/>
      <c r="F44" s="891"/>
      <c r="G44" s="891"/>
      <c r="H44" s="891"/>
      <c r="I44" s="891"/>
      <c r="J44" s="891"/>
      <c r="K44" s="891"/>
      <c r="L44" s="891"/>
      <c r="M44" s="891"/>
      <c r="N44" s="891"/>
      <c r="O44" s="891"/>
      <c r="P44" s="891"/>
      <c r="Q44" s="891"/>
      <c r="R44" s="891"/>
      <c r="S44" s="891"/>
      <c r="T44" s="891"/>
      <c r="U44" s="891"/>
      <c r="V44" s="891"/>
      <c r="W44" s="891"/>
      <c r="X44" s="891"/>
      <c r="Y44" s="891"/>
      <c r="Z44" s="891"/>
    </row>
    <row r="45" spans="1:26" ht="15.75" customHeight="1">
      <c r="A45" s="891"/>
      <c r="B45" s="891"/>
      <c r="C45" s="891"/>
      <c r="D45" s="891"/>
      <c r="E45" s="891"/>
      <c r="F45" s="891"/>
      <c r="G45" s="891"/>
      <c r="H45" s="891"/>
      <c r="I45" s="891"/>
      <c r="J45" s="891"/>
      <c r="K45" s="891"/>
      <c r="L45" s="891"/>
      <c r="M45" s="891"/>
      <c r="N45" s="891"/>
      <c r="O45" s="891"/>
      <c r="P45" s="891"/>
      <c r="Q45" s="891"/>
      <c r="R45" s="891"/>
      <c r="S45" s="891"/>
      <c r="T45" s="891"/>
      <c r="U45" s="891"/>
      <c r="V45" s="891"/>
      <c r="W45" s="891"/>
      <c r="X45" s="891"/>
      <c r="Y45" s="891"/>
      <c r="Z45" s="891"/>
    </row>
    <row r="46" spans="1:26" ht="15.75" customHeight="1">
      <c r="A46" s="891"/>
      <c r="B46" s="891"/>
      <c r="C46" s="891"/>
      <c r="D46" s="891"/>
      <c r="E46" s="891"/>
      <c r="F46" s="891"/>
      <c r="G46" s="891"/>
      <c r="H46" s="891"/>
      <c r="I46" s="891"/>
      <c r="J46" s="891"/>
      <c r="K46" s="891"/>
      <c r="L46" s="891"/>
      <c r="M46" s="891"/>
      <c r="N46" s="891"/>
      <c r="O46" s="891"/>
      <c r="P46" s="891"/>
      <c r="Q46" s="891"/>
      <c r="R46" s="891"/>
      <c r="S46" s="891"/>
      <c r="T46" s="891"/>
      <c r="U46" s="891"/>
      <c r="V46" s="891"/>
      <c r="W46" s="891"/>
      <c r="X46" s="891"/>
      <c r="Y46" s="891"/>
      <c r="Z46" s="891"/>
    </row>
    <row r="47" spans="1:26" ht="15.75" customHeight="1">
      <c r="A47" s="891"/>
      <c r="B47" s="891"/>
      <c r="C47" s="891"/>
      <c r="D47" s="891"/>
      <c r="E47" s="891"/>
      <c r="F47" s="891"/>
      <c r="G47" s="891"/>
      <c r="H47" s="891"/>
      <c r="I47" s="891"/>
      <c r="J47" s="891"/>
      <c r="K47" s="891"/>
      <c r="L47" s="891"/>
      <c r="M47" s="891"/>
      <c r="N47" s="891"/>
      <c r="O47" s="891"/>
      <c r="P47" s="891"/>
      <c r="Q47" s="891"/>
      <c r="R47" s="891"/>
      <c r="S47" s="891"/>
      <c r="T47" s="891"/>
      <c r="U47" s="891"/>
      <c r="V47" s="891"/>
      <c r="W47" s="891"/>
      <c r="X47" s="891"/>
      <c r="Y47" s="891"/>
      <c r="Z47" s="891"/>
    </row>
    <row r="48" spans="1:26" ht="15.75" customHeight="1">
      <c r="A48" s="891"/>
      <c r="B48" s="891"/>
      <c r="C48" s="891"/>
      <c r="D48" s="891"/>
      <c r="E48" s="891"/>
      <c r="F48" s="891"/>
      <c r="G48" s="891"/>
      <c r="H48" s="891"/>
      <c r="I48" s="891"/>
      <c r="J48" s="891"/>
      <c r="K48" s="891"/>
      <c r="L48" s="891"/>
      <c r="M48" s="891"/>
      <c r="N48" s="891"/>
      <c r="O48" s="891"/>
      <c r="P48" s="891"/>
      <c r="Q48" s="891"/>
      <c r="R48" s="891"/>
      <c r="S48" s="891"/>
      <c r="T48" s="891"/>
      <c r="U48" s="891"/>
      <c r="V48" s="891"/>
      <c r="W48" s="891"/>
      <c r="X48" s="891"/>
      <c r="Y48" s="891"/>
      <c r="Z48" s="891"/>
    </row>
    <row r="49" spans="1:26" ht="15.75" customHeight="1">
      <c r="A49" s="891"/>
      <c r="B49" s="891"/>
      <c r="C49" s="891"/>
      <c r="D49" s="891"/>
      <c r="E49" s="891"/>
      <c r="F49" s="891"/>
      <c r="G49" s="891"/>
      <c r="H49" s="891"/>
      <c r="I49" s="891"/>
      <c r="J49" s="891"/>
      <c r="K49" s="891"/>
      <c r="L49" s="891"/>
      <c r="M49" s="891"/>
      <c r="N49" s="891"/>
      <c r="O49" s="891"/>
      <c r="P49" s="891"/>
      <c r="Q49" s="891"/>
      <c r="R49" s="891"/>
      <c r="S49" s="891"/>
      <c r="T49" s="891"/>
      <c r="U49" s="891"/>
      <c r="V49" s="891"/>
      <c r="W49" s="891"/>
      <c r="X49" s="891"/>
      <c r="Y49" s="891"/>
      <c r="Z49" s="891"/>
    </row>
    <row r="50" spans="1:26" ht="15.75" customHeight="1">
      <c r="A50" s="891"/>
      <c r="B50" s="891"/>
      <c r="C50" s="891"/>
      <c r="D50" s="891"/>
      <c r="E50" s="891"/>
      <c r="F50" s="891"/>
      <c r="G50" s="891"/>
      <c r="H50" s="891"/>
      <c r="I50" s="891"/>
      <c r="J50" s="891"/>
      <c r="K50" s="891"/>
      <c r="L50" s="891"/>
      <c r="M50" s="891"/>
      <c r="N50" s="891"/>
      <c r="O50" s="891"/>
      <c r="P50" s="891"/>
      <c r="Q50" s="891"/>
      <c r="R50" s="891"/>
      <c r="S50" s="891"/>
      <c r="T50" s="891"/>
      <c r="U50" s="891"/>
      <c r="V50" s="891"/>
      <c r="W50" s="891"/>
      <c r="X50" s="891"/>
      <c r="Y50" s="891"/>
      <c r="Z50" s="891"/>
    </row>
    <row r="51" spans="1:26" ht="15.75" customHeight="1">
      <c r="A51" s="891"/>
      <c r="B51" s="891"/>
      <c r="C51" s="891"/>
      <c r="D51" s="891"/>
      <c r="E51" s="891"/>
      <c r="F51" s="891"/>
      <c r="G51" s="891"/>
      <c r="H51" s="891"/>
      <c r="I51" s="891"/>
      <c r="J51" s="891"/>
      <c r="K51" s="891"/>
      <c r="L51" s="891"/>
      <c r="M51" s="891"/>
      <c r="N51" s="891"/>
      <c r="O51" s="891"/>
      <c r="P51" s="891"/>
      <c r="Q51" s="891"/>
      <c r="R51" s="891"/>
      <c r="S51" s="891"/>
      <c r="T51" s="891"/>
      <c r="U51" s="891"/>
      <c r="V51" s="891"/>
      <c r="W51" s="891"/>
      <c r="X51" s="891"/>
      <c r="Y51" s="891"/>
      <c r="Z51" s="891"/>
    </row>
    <row r="52" spans="1:26" ht="15.75" customHeight="1">
      <c r="A52" s="891"/>
      <c r="B52" s="891"/>
      <c r="C52" s="891"/>
      <c r="D52" s="891"/>
      <c r="E52" s="891"/>
      <c r="F52" s="891"/>
      <c r="G52" s="891"/>
      <c r="H52" s="891"/>
      <c r="I52" s="891"/>
      <c r="J52" s="891"/>
      <c r="K52" s="891"/>
      <c r="L52" s="891"/>
      <c r="M52" s="891"/>
      <c r="N52" s="891"/>
      <c r="O52" s="891"/>
      <c r="P52" s="891"/>
      <c r="Q52" s="891"/>
      <c r="R52" s="891"/>
      <c r="S52" s="891"/>
      <c r="T52" s="891"/>
      <c r="U52" s="891"/>
      <c r="V52" s="891"/>
      <c r="W52" s="891"/>
      <c r="X52" s="891"/>
      <c r="Y52" s="891"/>
      <c r="Z52" s="891"/>
    </row>
    <row r="53" spans="1:26" ht="15.75" customHeight="1">
      <c r="A53" s="891"/>
      <c r="B53" s="891"/>
      <c r="C53" s="891"/>
      <c r="D53" s="891"/>
      <c r="E53" s="891"/>
      <c r="F53" s="891"/>
      <c r="G53" s="891"/>
      <c r="H53" s="891"/>
      <c r="I53" s="891"/>
      <c r="J53" s="891"/>
      <c r="K53" s="891"/>
      <c r="L53" s="891"/>
      <c r="M53" s="891"/>
      <c r="N53" s="891"/>
      <c r="O53" s="891"/>
      <c r="P53" s="891"/>
      <c r="Q53" s="891"/>
      <c r="R53" s="891"/>
      <c r="S53" s="891"/>
      <c r="T53" s="891"/>
      <c r="U53" s="891"/>
      <c r="V53" s="891"/>
      <c r="W53" s="891"/>
      <c r="X53" s="891"/>
      <c r="Y53" s="891"/>
      <c r="Z53" s="891"/>
    </row>
    <row r="54" spans="1:26" ht="15.75" customHeight="1">
      <c r="A54" s="891"/>
      <c r="B54" s="891"/>
      <c r="C54" s="891"/>
      <c r="D54" s="891"/>
      <c r="E54" s="891"/>
      <c r="F54" s="891"/>
      <c r="G54" s="891"/>
      <c r="H54" s="891"/>
      <c r="I54" s="891"/>
      <c r="J54" s="891"/>
      <c r="K54" s="891"/>
      <c r="L54" s="891"/>
      <c r="M54" s="891"/>
      <c r="N54" s="891"/>
      <c r="O54" s="891"/>
      <c r="P54" s="891"/>
      <c r="Q54" s="891"/>
      <c r="R54" s="891"/>
      <c r="S54" s="891"/>
      <c r="T54" s="891"/>
      <c r="U54" s="891"/>
      <c r="V54" s="891"/>
      <c r="W54" s="891"/>
      <c r="X54" s="891"/>
      <c r="Y54" s="891"/>
      <c r="Z54" s="891"/>
    </row>
    <row r="55" spans="1:26" ht="15.75" customHeight="1">
      <c r="A55" s="891"/>
      <c r="B55" s="891"/>
      <c r="C55" s="891"/>
      <c r="D55" s="891"/>
      <c r="E55" s="891"/>
      <c r="F55" s="891"/>
      <c r="G55" s="891"/>
      <c r="H55" s="891"/>
      <c r="I55" s="891"/>
      <c r="J55" s="891"/>
      <c r="K55" s="891"/>
      <c r="L55" s="891"/>
      <c r="M55" s="891"/>
      <c r="N55" s="891"/>
      <c r="O55" s="891"/>
      <c r="P55" s="891"/>
      <c r="Q55" s="891"/>
      <c r="R55" s="891"/>
      <c r="S55" s="891"/>
      <c r="T55" s="891"/>
      <c r="U55" s="891"/>
      <c r="V55" s="891"/>
      <c r="W55" s="891"/>
      <c r="X55" s="891"/>
      <c r="Y55" s="891"/>
      <c r="Z55" s="891"/>
    </row>
    <row r="56" spans="1:26" ht="15.75" customHeight="1">
      <c r="A56" s="891"/>
      <c r="B56" s="891"/>
      <c r="C56" s="891"/>
      <c r="D56" s="891"/>
      <c r="E56" s="891"/>
      <c r="F56" s="891"/>
      <c r="G56" s="891"/>
      <c r="H56" s="891"/>
      <c r="I56" s="891"/>
      <c r="J56" s="891"/>
      <c r="K56" s="891"/>
      <c r="L56" s="891"/>
      <c r="M56" s="891"/>
      <c r="N56" s="891"/>
      <c r="O56" s="891"/>
      <c r="P56" s="891"/>
      <c r="Q56" s="891"/>
      <c r="R56" s="891"/>
      <c r="S56" s="891"/>
      <c r="T56" s="891"/>
      <c r="U56" s="891"/>
      <c r="V56" s="891"/>
      <c r="W56" s="891"/>
      <c r="X56" s="891"/>
      <c r="Y56" s="891"/>
      <c r="Z56" s="891"/>
    </row>
    <row r="57" spans="1:26" ht="15.75" customHeight="1">
      <c r="A57" s="891"/>
      <c r="B57" s="891"/>
      <c r="C57" s="891"/>
      <c r="D57" s="891"/>
      <c r="E57" s="891"/>
      <c r="F57" s="891"/>
      <c r="G57" s="891"/>
      <c r="H57" s="891"/>
      <c r="I57" s="891"/>
      <c r="J57" s="891"/>
      <c r="K57" s="891"/>
      <c r="L57" s="891"/>
      <c r="M57" s="891"/>
      <c r="N57" s="891"/>
      <c r="O57" s="891"/>
      <c r="P57" s="891"/>
      <c r="Q57" s="891"/>
      <c r="R57" s="891"/>
      <c r="S57" s="891"/>
      <c r="T57" s="891"/>
      <c r="U57" s="891"/>
      <c r="V57" s="891"/>
      <c r="W57" s="891"/>
      <c r="X57" s="891"/>
      <c r="Y57" s="891"/>
      <c r="Z57" s="891"/>
    </row>
    <row r="58" spans="1:26" ht="15.75" customHeight="1">
      <c r="A58" s="891"/>
      <c r="B58" s="891"/>
      <c r="C58" s="891"/>
      <c r="D58" s="891"/>
      <c r="E58" s="891"/>
      <c r="F58" s="891"/>
      <c r="G58" s="891"/>
      <c r="H58" s="891"/>
      <c r="I58" s="891"/>
      <c r="J58" s="891"/>
      <c r="K58" s="891"/>
      <c r="L58" s="891"/>
      <c r="M58" s="891"/>
      <c r="N58" s="891"/>
      <c r="O58" s="891"/>
      <c r="P58" s="891"/>
      <c r="Q58" s="891"/>
      <c r="R58" s="891"/>
      <c r="S58" s="891"/>
      <c r="T58" s="891"/>
      <c r="U58" s="891"/>
      <c r="V58" s="891"/>
      <c r="W58" s="891"/>
      <c r="X58" s="891"/>
      <c r="Y58" s="891"/>
      <c r="Z58" s="891"/>
    </row>
    <row r="59" spans="1:26" ht="15.75" customHeight="1">
      <c r="A59" s="891"/>
      <c r="B59" s="891"/>
      <c r="C59" s="891"/>
      <c r="D59" s="891"/>
      <c r="E59" s="891"/>
      <c r="F59" s="891"/>
      <c r="G59" s="891"/>
      <c r="H59" s="891"/>
      <c r="I59" s="891"/>
      <c r="J59" s="891"/>
      <c r="K59" s="891"/>
      <c r="L59" s="891"/>
      <c r="M59" s="891"/>
      <c r="N59" s="891"/>
      <c r="O59" s="891"/>
      <c r="P59" s="891"/>
      <c r="Q59" s="891"/>
      <c r="R59" s="891"/>
      <c r="S59" s="891"/>
      <c r="T59" s="891"/>
      <c r="U59" s="891"/>
      <c r="V59" s="891"/>
      <c r="W59" s="891"/>
      <c r="X59" s="891"/>
      <c r="Y59" s="891"/>
      <c r="Z59" s="891"/>
    </row>
    <row r="60" spans="1:26" ht="15.75" customHeight="1">
      <c r="A60" s="891"/>
      <c r="B60" s="891"/>
      <c r="C60" s="891"/>
      <c r="D60" s="891"/>
      <c r="E60" s="891"/>
      <c r="F60" s="891"/>
      <c r="G60" s="891"/>
      <c r="H60" s="891"/>
      <c r="I60" s="891"/>
      <c r="J60" s="891"/>
      <c r="K60" s="891"/>
      <c r="L60" s="891"/>
      <c r="M60" s="891"/>
      <c r="N60" s="891"/>
      <c r="O60" s="891"/>
      <c r="P60" s="891"/>
      <c r="Q60" s="891"/>
      <c r="R60" s="891"/>
      <c r="S60" s="891"/>
      <c r="T60" s="891"/>
      <c r="U60" s="891"/>
      <c r="V60" s="891"/>
      <c r="W60" s="891"/>
      <c r="X60" s="891"/>
      <c r="Y60" s="891"/>
      <c r="Z60" s="891"/>
    </row>
    <row r="61" spans="1:26" ht="15.75" customHeight="1">
      <c r="A61" s="891"/>
      <c r="B61" s="891"/>
      <c r="C61" s="891"/>
      <c r="D61" s="891"/>
      <c r="E61" s="891"/>
      <c r="F61" s="891"/>
      <c r="G61" s="891"/>
      <c r="H61" s="891"/>
      <c r="I61" s="891"/>
      <c r="J61" s="891"/>
      <c r="K61" s="891"/>
      <c r="L61" s="891"/>
      <c r="M61" s="891"/>
      <c r="N61" s="891"/>
      <c r="O61" s="891"/>
      <c r="P61" s="891"/>
      <c r="Q61" s="891"/>
      <c r="R61" s="891"/>
      <c r="S61" s="891"/>
      <c r="T61" s="891"/>
      <c r="U61" s="891"/>
      <c r="V61" s="891"/>
      <c r="W61" s="891"/>
      <c r="X61" s="891"/>
      <c r="Y61" s="891"/>
      <c r="Z61" s="891"/>
    </row>
    <row r="62" spans="1:26" ht="15.75" customHeight="1">
      <c r="A62" s="891"/>
      <c r="B62" s="891"/>
      <c r="C62" s="891"/>
      <c r="D62" s="891"/>
      <c r="E62" s="891"/>
      <c r="F62" s="891"/>
      <c r="G62" s="891"/>
      <c r="H62" s="891"/>
      <c r="I62" s="891"/>
      <c r="J62" s="891"/>
      <c r="K62" s="891"/>
      <c r="L62" s="891"/>
      <c r="M62" s="891"/>
      <c r="N62" s="891"/>
      <c r="O62" s="891"/>
      <c r="P62" s="891"/>
      <c r="Q62" s="891"/>
      <c r="R62" s="891"/>
      <c r="S62" s="891"/>
      <c r="T62" s="891"/>
      <c r="U62" s="891"/>
      <c r="V62" s="891"/>
      <c r="W62" s="891"/>
      <c r="X62" s="891"/>
      <c r="Y62" s="891"/>
      <c r="Z62" s="891"/>
    </row>
    <row r="63" spans="1:26" ht="15.75" customHeight="1">
      <c r="A63" s="891"/>
      <c r="B63" s="891"/>
      <c r="C63" s="891"/>
      <c r="D63" s="891"/>
      <c r="E63" s="891"/>
      <c r="F63" s="891"/>
      <c r="G63" s="891"/>
      <c r="H63" s="891"/>
      <c r="I63" s="891"/>
      <c r="J63" s="891"/>
      <c r="K63" s="891"/>
      <c r="L63" s="891"/>
      <c r="M63" s="891"/>
      <c r="N63" s="891"/>
      <c r="O63" s="891"/>
      <c r="P63" s="891"/>
      <c r="Q63" s="891"/>
      <c r="R63" s="891"/>
      <c r="S63" s="891"/>
      <c r="T63" s="891"/>
      <c r="U63" s="891"/>
      <c r="V63" s="891"/>
      <c r="W63" s="891"/>
      <c r="X63" s="891"/>
      <c r="Y63" s="891"/>
      <c r="Z63" s="891"/>
    </row>
    <row r="64" spans="1:26" ht="15.75" customHeight="1">
      <c r="A64" s="891"/>
      <c r="B64" s="891"/>
      <c r="C64" s="891"/>
      <c r="D64" s="891"/>
      <c r="E64" s="891"/>
      <c r="F64" s="891"/>
      <c r="G64" s="891"/>
      <c r="H64" s="891"/>
      <c r="I64" s="891"/>
      <c r="J64" s="891"/>
      <c r="K64" s="891"/>
      <c r="L64" s="891"/>
      <c r="M64" s="891"/>
      <c r="N64" s="891"/>
      <c r="O64" s="891"/>
      <c r="P64" s="891"/>
      <c r="Q64" s="891"/>
      <c r="R64" s="891"/>
      <c r="S64" s="891"/>
      <c r="T64" s="891"/>
      <c r="U64" s="891"/>
      <c r="V64" s="891"/>
      <c r="W64" s="891"/>
      <c r="X64" s="891"/>
      <c r="Y64" s="891"/>
      <c r="Z64" s="891"/>
    </row>
    <row r="65" spans="1:26" ht="15.75" customHeight="1">
      <c r="A65" s="891"/>
      <c r="B65" s="891"/>
      <c r="C65" s="891"/>
      <c r="D65" s="891"/>
      <c r="E65" s="891"/>
      <c r="F65" s="891"/>
      <c r="G65" s="891"/>
      <c r="H65" s="891"/>
      <c r="I65" s="891"/>
      <c r="J65" s="891"/>
      <c r="K65" s="891"/>
      <c r="L65" s="891"/>
      <c r="M65" s="891"/>
      <c r="N65" s="891"/>
      <c r="O65" s="891"/>
      <c r="P65" s="891"/>
      <c r="Q65" s="891"/>
      <c r="R65" s="891"/>
      <c r="S65" s="891"/>
      <c r="T65" s="891"/>
      <c r="U65" s="891"/>
      <c r="V65" s="891"/>
      <c r="W65" s="891"/>
      <c r="X65" s="891"/>
      <c r="Y65" s="891"/>
      <c r="Z65" s="891"/>
    </row>
    <row r="66" spans="1:26" ht="15.75" customHeight="1">
      <c r="A66" s="891"/>
      <c r="B66" s="891"/>
      <c r="C66" s="891"/>
      <c r="D66" s="891"/>
      <c r="E66" s="891"/>
      <c r="F66" s="891"/>
      <c r="G66" s="891"/>
      <c r="H66" s="891"/>
      <c r="I66" s="891"/>
      <c r="J66" s="891"/>
      <c r="K66" s="891"/>
      <c r="L66" s="891"/>
      <c r="M66" s="891"/>
      <c r="N66" s="891"/>
      <c r="O66" s="891"/>
      <c r="P66" s="891"/>
      <c r="Q66" s="891"/>
      <c r="R66" s="891"/>
      <c r="S66" s="891"/>
      <c r="T66" s="891"/>
      <c r="U66" s="891"/>
      <c r="V66" s="891"/>
      <c r="W66" s="891"/>
      <c r="X66" s="891"/>
      <c r="Y66" s="891"/>
      <c r="Z66" s="891"/>
    </row>
    <row r="67" spans="1:26" ht="15.75" customHeight="1">
      <c r="A67" s="891"/>
      <c r="B67" s="891"/>
      <c r="C67" s="891"/>
      <c r="D67" s="891"/>
      <c r="E67" s="891"/>
      <c r="F67" s="891"/>
      <c r="G67" s="891"/>
      <c r="H67" s="891"/>
      <c r="I67" s="891"/>
      <c r="J67" s="891"/>
      <c r="K67" s="891"/>
      <c r="L67" s="891"/>
      <c r="M67" s="891"/>
      <c r="N67" s="891"/>
      <c r="O67" s="891"/>
      <c r="P67" s="891"/>
      <c r="Q67" s="891"/>
      <c r="R67" s="891"/>
      <c r="S67" s="891"/>
      <c r="T67" s="891"/>
      <c r="U67" s="891"/>
      <c r="V67" s="891"/>
      <c r="W67" s="891"/>
      <c r="X67" s="891"/>
      <c r="Y67" s="891"/>
      <c r="Z67" s="891"/>
    </row>
    <row r="68" spans="1:26" ht="15.75" customHeight="1">
      <c r="A68" s="891"/>
      <c r="B68" s="891"/>
      <c r="C68" s="891"/>
      <c r="D68" s="891"/>
      <c r="E68" s="891"/>
      <c r="F68" s="891"/>
      <c r="G68" s="891"/>
      <c r="H68" s="891"/>
      <c r="I68" s="891"/>
      <c r="J68" s="891"/>
      <c r="K68" s="891"/>
      <c r="L68" s="891"/>
      <c r="M68" s="891"/>
      <c r="N68" s="891"/>
      <c r="O68" s="891"/>
      <c r="P68" s="891"/>
      <c r="Q68" s="891"/>
      <c r="R68" s="891"/>
      <c r="S68" s="891"/>
      <c r="T68" s="891"/>
      <c r="U68" s="891"/>
      <c r="V68" s="891"/>
      <c r="W68" s="891"/>
      <c r="X68" s="891"/>
      <c r="Y68" s="891"/>
      <c r="Z68" s="891"/>
    </row>
    <row r="69" spans="1:26" ht="15.75" customHeight="1">
      <c r="A69" s="891"/>
      <c r="B69" s="891"/>
      <c r="C69" s="891"/>
      <c r="D69" s="891"/>
      <c r="E69" s="891"/>
      <c r="F69" s="891"/>
      <c r="G69" s="891"/>
      <c r="H69" s="891"/>
      <c r="I69" s="891"/>
      <c r="J69" s="891"/>
      <c r="K69" s="891"/>
      <c r="L69" s="891"/>
      <c r="M69" s="891"/>
      <c r="N69" s="891"/>
      <c r="O69" s="891"/>
      <c r="P69" s="891"/>
      <c r="Q69" s="891"/>
      <c r="R69" s="891"/>
      <c r="S69" s="891"/>
      <c r="T69" s="891"/>
      <c r="U69" s="891"/>
      <c r="V69" s="891"/>
      <c r="W69" s="891"/>
      <c r="X69" s="891"/>
      <c r="Y69" s="891"/>
      <c r="Z69" s="891"/>
    </row>
    <row r="70" spans="1:26" ht="15.75" customHeight="1">
      <c r="A70" s="891"/>
      <c r="B70" s="891"/>
      <c r="C70" s="891"/>
      <c r="D70" s="891"/>
      <c r="E70" s="891"/>
      <c r="F70" s="891"/>
      <c r="G70" s="891"/>
      <c r="H70" s="891"/>
      <c r="I70" s="891"/>
      <c r="J70" s="891"/>
      <c r="K70" s="891"/>
      <c r="L70" s="891"/>
      <c r="M70" s="891"/>
      <c r="N70" s="891"/>
      <c r="O70" s="891"/>
      <c r="P70" s="891"/>
      <c r="Q70" s="891"/>
      <c r="R70" s="891"/>
      <c r="S70" s="891"/>
      <c r="T70" s="891"/>
      <c r="U70" s="891"/>
      <c r="V70" s="891"/>
      <c r="W70" s="891"/>
      <c r="X70" s="891"/>
      <c r="Y70" s="891"/>
      <c r="Z70" s="891"/>
    </row>
    <row r="71" spans="1:26" ht="15.75" customHeight="1">
      <c r="A71" s="891"/>
      <c r="B71" s="891"/>
      <c r="C71" s="891"/>
      <c r="D71" s="891"/>
      <c r="E71" s="891"/>
      <c r="F71" s="891"/>
      <c r="G71" s="891"/>
      <c r="H71" s="891"/>
      <c r="I71" s="891"/>
      <c r="J71" s="891"/>
      <c r="K71" s="891"/>
      <c r="L71" s="891"/>
      <c r="M71" s="891"/>
      <c r="N71" s="891"/>
      <c r="O71" s="891"/>
      <c r="P71" s="891"/>
      <c r="Q71" s="891"/>
      <c r="R71" s="891"/>
      <c r="S71" s="891"/>
      <c r="T71" s="891"/>
      <c r="U71" s="891"/>
      <c r="V71" s="891"/>
      <c r="W71" s="891"/>
      <c r="X71" s="891"/>
      <c r="Y71" s="891"/>
      <c r="Z71" s="891"/>
    </row>
    <row r="72" spans="1:26" ht="15.75" customHeight="1">
      <c r="A72" s="891"/>
      <c r="B72" s="891"/>
      <c r="C72" s="891"/>
      <c r="D72" s="891"/>
      <c r="E72" s="891"/>
      <c r="F72" s="891"/>
      <c r="G72" s="891"/>
      <c r="H72" s="891"/>
      <c r="I72" s="891"/>
      <c r="J72" s="891"/>
      <c r="K72" s="891"/>
      <c r="L72" s="891"/>
      <c r="M72" s="891"/>
      <c r="N72" s="891"/>
      <c r="O72" s="891"/>
      <c r="P72" s="891"/>
      <c r="Q72" s="891"/>
      <c r="R72" s="891"/>
      <c r="S72" s="891"/>
      <c r="T72" s="891"/>
      <c r="U72" s="891"/>
      <c r="V72" s="891"/>
      <c r="W72" s="891"/>
      <c r="X72" s="891"/>
      <c r="Y72" s="891"/>
      <c r="Z72" s="891"/>
    </row>
    <row r="73" spans="1:26" ht="15.75" customHeight="1">
      <c r="A73" s="891"/>
      <c r="B73" s="891"/>
      <c r="C73" s="891"/>
      <c r="D73" s="891"/>
      <c r="E73" s="891"/>
      <c r="F73" s="891"/>
      <c r="G73" s="891"/>
      <c r="H73" s="891"/>
      <c r="I73" s="891"/>
      <c r="J73" s="891"/>
      <c r="K73" s="891"/>
      <c r="L73" s="891"/>
      <c r="M73" s="891"/>
      <c r="N73" s="891"/>
      <c r="O73" s="891"/>
      <c r="P73" s="891"/>
      <c r="Q73" s="891"/>
      <c r="R73" s="891"/>
      <c r="S73" s="891"/>
      <c r="T73" s="891"/>
      <c r="U73" s="891"/>
      <c r="V73" s="891"/>
      <c r="W73" s="891"/>
      <c r="X73" s="891"/>
      <c r="Y73" s="891"/>
      <c r="Z73" s="891"/>
    </row>
    <row r="74" spans="1:26" ht="15.75" customHeight="1">
      <c r="A74" s="891"/>
      <c r="B74" s="891"/>
      <c r="C74" s="891"/>
      <c r="D74" s="891"/>
      <c r="E74" s="891"/>
      <c r="F74" s="891"/>
      <c r="G74" s="891"/>
      <c r="H74" s="891"/>
      <c r="I74" s="891"/>
      <c r="J74" s="891"/>
      <c r="K74" s="891"/>
      <c r="L74" s="891"/>
      <c r="M74" s="891"/>
      <c r="N74" s="891"/>
      <c r="O74" s="891"/>
      <c r="P74" s="891"/>
      <c r="Q74" s="891"/>
      <c r="R74" s="891"/>
      <c r="S74" s="891"/>
      <c r="T74" s="891"/>
      <c r="U74" s="891"/>
      <c r="V74" s="891"/>
      <c r="W74" s="891"/>
      <c r="X74" s="891"/>
      <c r="Y74" s="891"/>
      <c r="Z74" s="891"/>
    </row>
    <row r="75" spans="1:26" ht="15.75" customHeight="1">
      <c r="A75" s="891"/>
      <c r="B75" s="891"/>
      <c r="C75" s="891"/>
      <c r="D75" s="891"/>
      <c r="E75" s="891"/>
      <c r="F75" s="891"/>
      <c r="G75" s="891"/>
      <c r="H75" s="891"/>
      <c r="I75" s="891"/>
      <c r="J75" s="891"/>
      <c r="K75" s="891"/>
      <c r="L75" s="891"/>
      <c r="M75" s="891"/>
      <c r="N75" s="891"/>
      <c r="O75" s="891"/>
      <c r="P75" s="891"/>
      <c r="Q75" s="891"/>
      <c r="R75" s="891"/>
      <c r="S75" s="891"/>
      <c r="T75" s="891"/>
      <c r="U75" s="891"/>
      <c r="V75" s="891"/>
      <c r="W75" s="891"/>
      <c r="X75" s="891"/>
      <c r="Y75" s="891"/>
      <c r="Z75" s="891"/>
    </row>
    <row r="76" spans="1:26" ht="15.75" customHeight="1">
      <c r="A76" s="891"/>
      <c r="B76" s="891"/>
      <c r="C76" s="891"/>
      <c r="D76" s="891"/>
      <c r="E76" s="891"/>
      <c r="F76" s="891"/>
      <c r="G76" s="891"/>
      <c r="H76" s="891"/>
      <c r="I76" s="891"/>
      <c r="J76" s="891"/>
      <c r="K76" s="891"/>
      <c r="L76" s="891"/>
      <c r="M76" s="891"/>
      <c r="N76" s="891"/>
      <c r="O76" s="891"/>
      <c r="P76" s="891"/>
      <c r="Q76" s="891"/>
      <c r="R76" s="891"/>
      <c r="S76" s="891"/>
      <c r="T76" s="891"/>
      <c r="U76" s="891"/>
      <c r="V76" s="891"/>
      <c r="W76" s="891"/>
      <c r="X76" s="891"/>
      <c r="Y76" s="891"/>
      <c r="Z76" s="891"/>
    </row>
    <row r="77" spans="1:26" ht="15.75" customHeight="1">
      <c r="A77" s="891"/>
      <c r="B77" s="891"/>
      <c r="C77" s="891"/>
      <c r="D77" s="891"/>
      <c r="E77" s="891"/>
      <c r="F77" s="891"/>
      <c r="G77" s="891"/>
      <c r="H77" s="891"/>
      <c r="I77" s="891"/>
      <c r="J77" s="891"/>
      <c r="K77" s="891"/>
      <c r="L77" s="891"/>
      <c r="M77" s="891"/>
      <c r="N77" s="891"/>
      <c r="O77" s="891"/>
      <c r="P77" s="891"/>
      <c r="Q77" s="891"/>
      <c r="R77" s="891"/>
      <c r="S77" s="891"/>
      <c r="T77" s="891"/>
      <c r="U77" s="891"/>
      <c r="V77" s="891"/>
      <c r="W77" s="891"/>
      <c r="X77" s="891"/>
      <c r="Y77" s="891"/>
      <c r="Z77" s="891"/>
    </row>
    <row r="78" spans="1:26" ht="15.75" customHeight="1">
      <c r="A78" s="891"/>
      <c r="B78" s="891"/>
      <c r="C78" s="891"/>
      <c r="D78" s="891"/>
      <c r="E78" s="891"/>
      <c r="F78" s="891"/>
      <c r="G78" s="891"/>
      <c r="H78" s="891"/>
      <c r="I78" s="891"/>
      <c r="J78" s="891"/>
      <c r="K78" s="891"/>
      <c r="L78" s="891"/>
      <c r="M78" s="891"/>
      <c r="N78" s="891"/>
      <c r="O78" s="891"/>
      <c r="P78" s="891"/>
      <c r="Q78" s="891"/>
      <c r="R78" s="891"/>
      <c r="S78" s="891"/>
      <c r="T78" s="891"/>
      <c r="U78" s="891"/>
      <c r="V78" s="891"/>
      <c r="W78" s="891"/>
      <c r="X78" s="891"/>
      <c r="Y78" s="891"/>
      <c r="Z78" s="891"/>
    </row>
    <row r="79" spans="1:26" ht="15.75" customHeight="1">
      <c r="A79" s="891"/>
      <c r="B79" s="891"/>
      <c r="C79" s="891"/>
      <c r="D79" s="891"/>
      <c r="E79" s="891"/>
      <c r="F79" s="891"/>
      <c r="G79" s="891"/>
      <c r="H79" s="891"/>
      <c r="I79" s="891"/>
      <c r="J79" s="891"/>
      <c r="K79" s="891"/>
      <c r="L79" s="891"/>
      <c r="M79" s="891"/>
      <c r="N79" s="891"/>
      <c r="O79" s="891"/>
      <c r="P79" s="891"/>
      <c r="Q79" s="891"/>
      <c r="R79" s="891"/>
      <c r="S79" s="891"/>
      <c r="T79" s="891"/>
      <c r="U79" s="891"/>
      <c r="V79" s="891"/>
      <c r="W79" s="891"/>
      <c r="X79" s="891"/>
      <c r="Y79" s="891"/>
      <c r="Z79" s="891"/>
    </row>
    <row r="80" spans="1:26" ht="15.75" customHeight="1">
      <c r="A80" s="891"/>
      <c r="B80" s="891"/>
      <c r="C80" s="891"/>
      <c r="D80" s="891"/>
      <c r="E80" s="891"/>
      <c r="F80" s="891"/>
      <c r="G80" s="891"/>
      <c r="H80" s="891"/>
      <c r="I80" s="891"/>
      <c r="J80" s="891"/>
      <c r="K80" s="891"/>
      <c r="L80" s="891"/>
      <c r="M80" s="891"/>
      <c r="N80" s="891"/>
      <c r="O80" s="891"/>
      <c r="P80" s="891"/>
      <c r="Q80" s="891"/>
      <c r="R80" s="891"/>
      <c r="S80" s="891"/>
      <c r="T80" s="891"/>
      <c r="U80" s="891"/>
      <c r="V80" s="891"/>
      <c r="W80" s="891"/>
      <c r="X80" s="891"/>
      <c r="Y80" s="891"/>
      <c r="Z80" s="891"/>
    </row>
    <row r="81" spans="1:26" ht="15.75" customHeight="1">
      <c r="A81" s="891"/>
      <c r="B81" s="891"/>
      <c r="C81" s="891"/>
      <c r="D81" s="891"/>
      <c r="E81" s="891"/>
      <c r="F81" s="891"/>
      <c r="G81" s="891"/>
      <c r="H81" s="891"/>
      <c r="I81" s="891"/>
      <c r="J81" s="891"/>
      <c r="K81" s="891"/>
      <c r="L81" s="891"/>
      <c r="M81" s="891"/>
      <c r="N81" s="891"/>
      <c r="O81" s="891"/>
      <c r="P81" s="891"/>
      <c r="Q81" s="891"/>
      <c r="R81" s="891"/>
      <c r="S81" s="891"/>
      <c r="T81" s="891"/>
      <c r="U81" s="891"/>
      <c r="V81" s="891"/>
      <c r="W81" s="891"/>
      <c r="X81" s="891"/>
      <c r="Y81" s="891"/>
      <c r="Z81" s="891"/>
    </row>
    <row r="82" spans="1:26" ht="15.75" customHeight="1">
      <c r="A82" s="891"/>
      <c r="B82" s="891"/>
      <c r="C82" s="891"/>
      <c r="D82" s="891"/>
      <c r="E82" s="891"/>
      <c r="F82" s="891"/>
      <c r="G82" s="891"/>
      <c r="H82" s="891"/>
      <c r="I82" s="891"/>
      <c r="J82" s="891"/>
      <c r="K82" s="891"/>
      <c r="L82" s="891"/>
      <c r="M82" s="891"/>
      <c r="N82" s="891"/>
      <c r="O82" s="891"/>
      <c r="P82" s="891"/>
      <c r="Q82" s="891"/>
      <c r="R82" s="891"/>
      <c r="S82" s="891"/>
      <c r="T82" s="891"/>
      <c r="U82" s="891"/>
      <c r="V82" s="891"/>
      <c r="W82" s="891"/>
      <c r="X82" s="891"/>
      <c r="Y82" s="891"/>
      <c r="Z82" s="891"/>
    </row>
    <row r="83" spans="1:26" ht="15.75" customHeight="1">
      <c r="A83" s="891"/>
      <c r="B83" s="891"/>
      <c r="C83" s="891"/>
      <c r="D83" s="891"/>
      <c r="E83" s="891"/>
      <c r="F83" s="891"/>
      <c r="G83" s="891"/>
      <c r="H83" s="891"/>
      <c r="I83" s="891"/>
      <c r="J83" s="891"/>
      <c r="K83" s="891"/>
      <c r="L83" s="891"/>
      <c r="M83" s="891"/>
      <c r="N83" s="891"/>
      <c r="O83" s="891"/>
      <c r="P83" s="891"/>
      <c r="Q83" s="891"/>
      <c r="R83" s="891"/>
      <c r="S83" s="891"/>
      <c r="T83" s="891"/>
      <c r="U83" s="891"/>
      <c r="V83" s="891"/>
      <c r="W83" s="891"/>
      <c r="X83" s="891"/>
      <c r="Y83" s="891"/>
      <c r="Z83" s="891"/>
    </row>
    <row r="84" spans="1:26" ht="15.75" customHeight="1">
      <c r="A84" s="891"/>
      <c r="B84" s="891"/>
      <c r="C84" s="891"/>
      <c r="D84" s="891"/>
      <c r="E84" s="891"/>
      <c r="F84" s="891"/>
      <c r="G84" s="891"/>
      <c r="H84" s="891"/>
      <c r="I84" s="891"/>
      <c r="J84" s="891"/>
      <c r="K84" s="891"/>
      <c r="L84" s="891"/>
      <c r="M84" s="891"/>
      <c r="N84" s="891"/>
      <c r="O84" s="891"/>
      <c r="P84" s="891"/>
      <c r="Q84" s="891"/>
      <c r="R84" s="891"/>
      <c r="S84" s="891"/>
      <c r="T84" s="891"/>
      <c r="U84" s="891"/>
      <c r="V84" s="891"/>
      <c r="W84" s="891"/>
      <c r="X84" s="891"/>
      <c r="Y84" s="891"/>
      <c r="Z84" s="891"/>
    </row>
    <row r="85" spans="1:26" ht="15.75" customHeight="1">
      <c r="A85" s="891"/>
      <c r="B85" s="891"/>
      <c r="C85" s="891"/>
      <c r="D85" s="891"/>
      <c r="E85" s="891"/>
      <c r="F85" s="891"/>
      <c r="G85" s="891"/>
      <c r="H85" s="891"/>
      <c r="I85" s="891"/>
      <c r="J85" s="891"/>
      <c r="K85" s="891"/>
      <c r="L85" s="891"/>
      <c r="M85" s="891"/>
      <c r="N85" s="891"/>
      <c r="O85" s="891"/>
      <c r="P85" s="891"/>
      <c r="Q85" s="891"/>
      <c r="R85" s="891"/>
      <c r="S85" s="891"/>
      <c r="T85" s="891"/>
      <c r="U85" s="891"/>
      <c r="V85" s="891"/>
      <c r="W85" s="891"/>
      <c r="X85" s="891"/>
      <c r="Y85" s="891"/>
      <c r="Z85" s="891"/>
    </row>
    <row r="86" spans="1:26" ht="15.75" customHeight="1">
      <c r="A86" s="891"/>
      <c r="B86" s="891"/>
      <c r="C86" s="891"/>
      <c r="D86" s="891"/>
      <c r="E86" s="891"/>
      <c r="F86" s="891"/>
      <c r="G86" s="891"/>
      <c r="H86" s="891"/>
      <c r="I86" s="891"/>
      <c r="J86" s="891"/>
      <c r="K86" s="891"/>
      <c r="L86" s="891"/>
      <c r="M86" s="891"/>
      <c r="N86" s="891"/>
      <c r="O86" s="891"/>
      <c r="P86" s="891"/>
      <c r="Q86" s="891"/>
      <c r="R86" s="891"/>
      <c r="S86" s="891"/>
      <c r="T86" s="891"/>
      <c r="U86" s="891"/>
      <c r="V86" s="891"/>
      <c r="W86" s="891"/>
      <c r="X86" s="891"/>
      <c r="Y86" s="891"/>
      <c r="Z86" s="891"/>
    </row>
    <row r="87" spans="1:26" ht="15.75" customHeight="1">
      <c r="A87" s="891"/>
      <c r="B87" s="891"/>
      <c r="C87" s="891"/>
      <c r="D87" s="891"/>
      <c r="E87" s="891"/>
      <c r="F87" s="891"/>
      <c r="G87" s="891"/>
      <c r="H87" s="891"/>
      <c r="I87" s="891"/>
      <c r="J87" s="891"/>
      <c r="K87" s="891"/>
      <c r="L87" s="891"/>
      <c r="M87" s="891"/>
      <c r="N87" s="891"/>
      <c r="O87" s="891"/>
      <c r="P87" s="891"/>
      <c r="Q87" s="891"/>
      <c r="R87" s="891"/>
      <c r="S87" s="891"/>
      <c r="T87" s="891"/>
      <c r="U87" s="891"/>
      <c r="V87" s="891"/>
      <c r="W87" s="891"/>
      <c r="X87" s="891"/>
      <c r="Y87" s="891"/>
      <c r="Z87" s="891"/>
    </row>
    <row r="88" spans="1:26" ht="15.75" customHeight="1">
      <c r="A88" s="891"/>
      <c r="B88" s="891"/>
      <c r="C88" s="891"/>
      <c r="D88" s="891"/>
      <c r="E88" s="891"/>
      <c r="F88" s="891"/>
      <c r="G88" s="891"/>
      <c r="H88" s="891"/>
      <c r="I88" s="891"/>
      <c r="J88" s="891"/>
      <c r="K88" s="891"/>
      <c r="L88" s="891"/>
      <c r="M88" s="891"/>
      <c r="N88" s="891"/>
      <c r="O88" s="891"/>
      <c r="P88" s="891"/>
      <c r="Q88" s="891"/>
      <c r="R88" s="891"/>
      <c r="S88" s="891"/>
      <c r="T88" s="891"/>
      <c r="U88" s="891"/>
      <c r="V88" s="891"/>
      <c r="W88" s="891"/>
      <c r="X88" s="891"/>
      <c r="Y88" s="891"/>
      <c r="Z88" s="891"/>
    </row>
    <row r="89" spans="1:26" ht="15.75" customHeight="1">
      <c r="A89" s="891"/>
      <c r="B89" s="891"/>
      <c r="C89" s="891"/>
      <c r="D89" s="891"/>
      <c r="E89" s="891"/>
      <c r="F89" s="891"/>
      <c r="G89" s="891"/>
      <c r="H89" s="891"/>
      <c r="I89" s="891"/>
      <c r="J89" s="891"/>
      <c r="K89" s="891"/>
      <c r="L89" s="891"/>
      <c r="M89" s="891"/>
      <c r="N89" s="891"/>
      <c r="O89" s="891"/>
      <c r="P89" s="891"/>
      <c r="Q89" s="891"/>
      <c r="R89" s="891"/>
      <c r="S89" s="891"/>
      <c r="T89" s="891"/>
      <c r="U89" s="891"/>
      <c r="V89" s="891"/>
      <c r="W89" s="891"/>
      <c r="X89" s="891"/>
      <c r="Y89" s="891"/>
      <c r="Z89" s="891"/>
    </row>
    <row r="90" spans="1:26" ht="15.75" customHeight="1">
      <c r="A90" s="891"/>
      <c r="B90" s="891"/>
      <c r="C90" s="891"/>
      <c r="D90" s="891"/>
      <c r="E90" s="891"/>
      <c r="F90" s="891"/>
      <c r="G90" s="891"/>
      <c r="H90" s="891"/>
      <c r="I90" s="891"/>
      <c r="J90" s="891"/>
      <c r="K90" s="891"/>
      <c r="L90" s="891"/>
      <c r="M90" s="891"/>
      <c r="N90" s="891"/>
      <c r="O90" s="891"/>
      <c r="P90" s="891"/>
      <c r="Q90" s="891"/>
      <c r="R90" s="891"/>
      <c r="S90" s="891"/>
      <c r="T90" s="891"/>
      <c r="U90" s="891"/>
      <c r="V90" s="891"/>
      <c r="W90" s="891"/>
      <c r="X90" s="891"/>
      <c r="Y90" s="891"/>
      <c r="Z90" s="891"/>
    </row>
    <row r="91" spans="1:26" ht="15.75" customHeight="1">
      <c r="A91" s="891"/>
      <c r="B91" s="891"/>
      <c r="C91" s="891"/>
      <c r="D91" s="891"/>
      <c r="E91" s="891"/>
      <c r="F91" s="891"/>
      <c r="G91" s="891"/>
      <c r="H91" s="891"/>
      <c r="I91" s="891"/>
      <c r="J91" s="891"/>
      <c r="K91" s="891"/>
      <c r="L91" s="891"/>
      <c r="M91" s="891"/>
      <c r="N91" s="891"/>
      <c r="O91" s="891"/>
      <c r="P91" s="891"/>
      <c r="Q91" s="891"/>
      <c r="R91" s="891"/>
      <c r="S91" s="891"/>
      <c r="T91" s="891"/>
      <c r="U91" s="891"/>
      <c r="V91" s="891"/>
      <c r="W91" s="891"/>
      <c r="X91" s="891"/>
      <c r="Y91" s="891"/>
      <c r="Z91" s="891"/>
    </row>
    <row r="92" spans="1:26" ht="15.75" customHeight="1">
      <c r="A92" s="891"/>
      <c r="B92" s="891"/>
      <c r="C92" s="891"/>
      <c r="D92" s="891"/>
      <c r="E92" s="891"/>
      <c r="F92" s="891"/>
      <c r="G92" s="891"/>
      <c r="H92" s="891"/>
      <c r="I92" s="891"/>
      <c r="J92" s="891"/>
      <c r="K92" s="891"/>
      <c r="L92" s="891"/>
      <c r="M92" s="891"/>
      <c r="N92" s="891"/>
      <c r="O92" s="891"/>
      <c r="P92" s="891"/>
      <c r="Q92" s="891"/>
      <c r="R92" s="891"/>
      <c r="S92" s="891"/>
      <c r="T92" s="891"/>
      <c r="U92" s="891"/>
      <c r="V92" s="891"/>
      <c r="W92" s="891"/>
      <c r="X92" s="891"/>
      <c r="Y92" s="891"/>
      <c r="Z92" s="891"/>
    </row>
    <row r="93" spans="1:26" ht="15.75" customHeight="1">
      <c r="A93" s="891"/>
      <c r="B93" s="891"/>
      <c r="C93" s="891"/>
      <c r="D93" s="891"/>
      <c r="E93" s="891"/>
      <c r="F93" s="891"/>
      <c r="G93" s="891"/>
      <c r="H93" s="891"/>
      <c r="I93" s="891"/>
      <c r="J93" s="891"/>
      <c r="K93" s="891"/>
      <c r="L93" s="891"/>
      <c r="M93" s="891"/>
      <c r="N93" s="891"/>
      <c r="O93" s="891"/>
      <c r="P93" s="891"/>
      <c r="Q93" s="891"/>
      <c r="R93" s="891"/>
      <c r="S93" s="891"/>
      <c r="T93" s="891"/>
      <c r="U93" s="891"/>
      <c r="V93" s="891"/>
      <c r="W93" s="891"/>
      <c r="X93" s="891"/>
      <c r="Y93" s="891"/>
      <c r="Z93" s="891"/>
    </row>
    <row r="94" spans="1:26" ht="15.75" customHeight="1">
      <c r="A94" s="891"/>
      <c r="B94" s="891"/>
      <c r="C94" s="891"/>
      <c r="D94" s="891"/>
      <c r="E94" s="891"/>
      <c r="F94" s="891"/>
      <c r="G94" s="891"/>
      <c r="H94" s="891"/>
      <c r="I94" s="891"/>
      <c r="J94" s="891"/>
      <c r="K94" s="891"/>
      <c r="L94" s="891"/>
      <c r="M94" s="891"/>
      <c r="N94" s="891"/>
      <c r="O94" s="891"/>
      <c r="P94" s="891"/>
      <c r="Q94" s="891"/>
      <c r="R94" s="891"/>
      <c r="S94" s="891"/>
      <c r="T94" s="891"/>
      <c r="U94" s="891"/>
      <c r="V94" s="891"/>
      <c r="W94" s="891"/>
      <c r="X94" s="891"/>
      <c r="Y94" s="891"/>
      <c r="Z94" s="891"/>
    </row>
    <row r="95" spans="1:26" ht="15.75" customHeight="1">
      <c r="A95" s="891"/>
      <c r="B95" s="891"/>
      <c r="C95" s="891"/>
      <c r="D95" s="891"/>
      <c r="E95" s="891"/>
      <c r="F95" s="891"/>
      <c r="G95" s="891"/>
      <c r="H95" s="891"/>
      <c r="I95" s="891"/>
      <c r="J95" s="891"/>
      <c r="K95" s="891"/>
      <c r="L95" s="891"/>
      <c r="M95" s="891"/>
      <c r="N95" s="891"/>
      <c r="O95" s="891"/>
      <c r="P95" s="891"/>
      <c r="Q95" s="891"/>
      <c r="R95" s="891"/>
      <c r="S95" s="891"/>
      <c r="T95" s="891"/>
      <c r="U95" s="891"/>
      <c r="V95" s="891"/>
      <c r="W95" s="891"/>
      <c r="X95" s="891"/>
      <c r="Y95" s="891"/>
      <c r="Z95" s="891"/>
    </row>
    <row r="96" spans="1:26" ht="15.75" customHeight="1">
      <c r="A96" s="891"/>
      <c r="B96" s="891"/>
      <c r="C96" s="891"/>
      <c r="D96" s="891"/>
      <c r="E96" s="891"/>
      <c r="F96" s="891"/>
      <c r="G96" s="891"/>
      <c r="H96" s="891"/>
      <c r="I96" s="891"/>
      <c r="J96" s="891"/>
      <c r="K96" s="891"/>
      <c r="L96" s="891"/>
      <c r="M96" s="891"/>
      <c r="N96" s="891"/>
      <c r="O96" s="891"/>
      <c r="P96" s="891"/>
      <c r="Q96" s="891"/>
      <c r="R96" s="891"/>
      <c r="S96" s="891"/>
      <c r="T96" s="891"/>
      <c r="U96" s="891"/>
      <c r="V96" s="891"/>
      <c r="W96" s="891"/>
      <c r="X96" s="891"/>
      <c r="Y96" s="891"/>
      <c r="Z96" s="891"/>
    </row>
    <row r="97" spans="1:26" ht="15.75" customHeight="1">
      <c r="A97" s="891"/>
      <c r="B97" s="891"/>
      <c r="C97" s="891"/>
      <c r="D97" s="891"/>
      <c r="E97" s="891"/>
      <c r="F97" s="891"/>
      <c r="G97" s="891"/>
      <c r="H97" s="891"/>
      <c r="I97" s="891"/>
      <c r="J97" s="891"/>
      <c r="K97" s="891"/>
      <c r="L97" s="891"/>
      <c r="M97" s="891"/>
      <c r="N97" s="891"/>
      <c r="O97" s="891"/>
      <c r="P97" s="891"/>
      <c r="Q97" s="891"/>
      <c r="R97" s="891"/>
      <c r="S97" s="891"/>
      <c r="T97" s="891"/>
      <c r="U97" s="891"/>
      <c r="V97" s="891"/>
      <c r="W97" s="891"/>
      <c r="X97" s="891"/>
      <c r="Y97" s="891"/>
      <c r="Z97" s="891"/>
    </row>
    <row r="98" spans="1:26" ht="15.75" customHeight="1">
      <c r="A98" s="891"/>
      <c r="B98" s="891"/>
      <c r="C98" s="891"/>
      <c r="D98" s="891"/>
      <c r="E98" s="891"/>
      <c r="F98" s="891"/>
      <c r="G98" s="891"/>
      <c r="H98" s="891"/>
      <c r="I98" s="891"/>
      <c r="J98" s="891"/>
      <c r="K98" s="891"/>
      <c r="L98" s="891"/>
      <c r="M98" s="891"/>
      <c r="N98" s="891"/>
      <c r="O98" s="891"/>
      <c r="P98" s="891"/>
      <c r="Q98" s="891"/>
      <c r="R98" s="891"/>
      <c r="S98" s="891"/>
      <c r="T98" s="891"/>
      <c r="U98" s="891"/>
      <c r="V98" s="891"/>
      <c r="W98" s="891"/>
      <c r="X98" s="891"/>
      <c r="Y98" s="891"/>
      <c r="Z98" s="891"/>
    </row>
    <row r="99" spans="1:26" ht="15.75" customHeight="1">
      <c r="A99" s="891"/>
      <c r="B99" s="891"/>
      <c r="C99" s="891"/>
      <c r="D99" s="891"/>
      <c r="E99" s="891"/>
      <c r="F99" s="891"/>
      <c r="G99" s="891"/>
      <c r="H99" s="891"/>
      <c r="I99" s="891"/>
      <c r="J99" s="891"/>
      <c r="K99" s="891"/>
      <c r="L99" s="891"/>
      <c r="M99" s="891"/>
      <c r="N99" s="891"/>
      <c r="O99" s="891"/>
      <c r="P99" s="891"/>
      <c r="Q99" s="891"/>
      <c r="R99" s="891"/>
      <c r="S99" s="891"/>
      <c r="T99" s="891"/>
      <c r="U99" s="891"/>
      <c r="V99" s="891"/>
      <c r="W99" s="891"/>
      <c r="X99" s="891"/>
      <c r="Y99" s="891"/>
      <c r="Z99" s="891"/>
    </row>
    <row r="100" spans="1:26" ht="15.75" customHeight="1">
      <c r="A100" s="891"/>
      <c r="B100" s="891"/>
      <c r="C100" s="891"/>
      <c r="D100" s="891"/>
      <c r="E100" s="891"/>
      <c r="F100" s="891"/>
      <c r="G100" s="891"/>
      <c r="H100" s="891"/>
      <c r="I100" s="891"/>
      <c r="J100" s="891"/>
      <c r="K100" s="891"/>
      <c r="L100" s="891"/>
      <c r="M100" s="891"/>
      <c r="N100" s="891"/>
      <c r="O100" s="891"/>
      <c r="P100" s="891"/>
      <c r="Q100" s="891"/>
      <c r="R100" s="891"/>
      <c r="S100" s="891"/>
      <c r="T100" s="891"/>
      <c r="U100" s="891"/>
      <c r="V100" s="891"/>
      <c r="W100" s="891"/>
      <c r="X100" s="891"/>
      <c r="Y100" s="891"/>
      <c r="Z100" s="891"/>
    </row>
    <row r="101" spans="1:26" ht="15.75" customHeight="1">
      <c r="A101" s="891"/>
      <c r="B101" s="891"/>
      <c r="C101" s="891"/>
      <c r="D101" s="891"/>
      <c r="E101" s="891"/>
      <c r="F101" s="891"/>
      <c r="G101" s="891"/>
      <c r="H101" s="891"/>
      <c r="I101" s="891"/>
      <c r="J101" s="891"/>
      <c r="K101" s="891"/>
      <c r="L101" s="891"/>
      <c r="M101" s="891"/>
      <c r="N101" s="891"/>
      <c r="O101" s="891"/>
      <c r="P101" s="891"/>
      <c r="Q101" s="891"/>
      <c r="R101" s="891"/>
      <c r="S101" s="891"/>
      <c r="T101" s="891"/>
      <c r="U101" s="891"/>
      <c r="V101" s="891"/>
      <c r="W101" s="891"/>
      <c r="X101" s="891"/>
      <c r="Y101" s="891"/>
      <c r="Z101" s="891"/>
    </row>
    <row r="102" spans="1:26" ht="15.75" customHeight="1">
      <c r="A102" s="891"/>
      <c r="B102" s="891"/>
      <c r="C102" s="891"/>
      <c r="D102" s="891"/>
      <c r="E102" s="891"/>
      <c r="F102" s="891"/>
      <c r="G102" s="891"/>
      <c r="H102" s="891"/>
      <c r="I102" s="891"/>
      <c r="J102" s="891"/>
      <c r="K102" s="891"/>
      <c r="L102" s="891"/>
      <c r="M102" s="891"/>
      <c r="N102" s="891"/>
      <c r="O102" s="891"/>
      <c r="P102" s="891"/>
      <c r="Q102" s="891"/>
      <c r="R102" s="891"/>
      <c r="S102" s="891"/>
      <c r="T102" s="891"/>
      <c r="U102" s="891"/>
      <c r="V102" s="891"/>
      <c r="W102" s="891"/>
      <c r="X102" s="891"/>
      <c r="Y102" s="891"/>
      <c r="Z102" s="891"/>
    </row>
    <row r="103" spans="1:26" ht="15.75" customHeight="1">
      <c r="A103" s="891"/>
      <c r="B103" s="891"/>
      <c r="C103" s="891"/>
      <c r="D103" s="891"/>
      <c r="E103" s="891"/>
      <c r="F103" s="891"/>
      <c r="G103" s="891"/>
      <c r="H103" s="891"/>
      <c r="I103" s="891"/>
      <c r="J103" s="891"/>
      <c r="K103" s="891"/>
      <c r="L103" s="891"/>
      <c r="M103" s="891"/>
      <c r="N103" s="891"/>
      <c r="O103" s="891"/>
      <c r="P103" s="891"/>
      <c r="Q103" s="891"/>
      <c r="R103" s="891"/>
      <c r="S103" s="891"/>
      <c r="T103" s="891"/>
      <c r="U103" s="891"/>
      <c r="V103" s="891"/>
      <c r="W103" s="891"/>
      <c r="X103" s="891"/>
      <c r="Y103" s="891"/>
      <c r="Z103" s="891"/>
    </row>
    <row r="104" spans="1:26" ht="15.75" customHeight="1">
      <c r="A104" s="891"/>
      <c r="B104" s="891"/>
      <c r="C104" s="891"/>
      <c r="D104" s="891"/>
      <c r="E104" s="891"/>
      <c r="F104" s="891"/>
      <c r="G104" s="891"/>
      <c r="H104" s="891"/>
      <c r="I104" s="891"/>
      <c r="J104" s="891"/>
      <c r="K104" s="891"/>
      <c r="L104" s="891"/>
      <c r="M104" s="891"/>
      <c r="N104" s="891"/>
      <c r="O104" s="891"/>
      <c r="P104" s="891"/>
      <c r="Q104" s="891"/>
      <c r="R104" s="891"/>
      <c r="S104" s="891"/>
      <c r="T104" s="891"/>
      <c r="U104" s="891"/>
      <c r="V104" s="891"/>
      <c r="W104" s="891"/>
      <c r="X104" s="891"/>
      <c r="Y104" s="891"/>
      <c r="Z104" s="891"/>
    </row>
    <row r="105" spans="1:26" ht="15.75" customHeight="1">
      <c r="A105" s="891"/>
      <c r="B105" s="891"/>
      <c r="C105" s="891"/>
      <c r="D105" s="891"/>
      <c r="E105" s="891"/>
      <c r="F105" s="891"/>
      <c r="G105" s="891"/>
      <c r="H105" s="891"/>
      <c r="I105" s="891"/>
      <c r="J105" s="891"/>
      <c r="K105" s="891"/>
      <c r="L105" s="891"/>
      <c r="M105" s="891"/>
      <c r="N105" s="891"/>
      <c r="O105" s="891"/>
      <c r="P105" s="891"/>
      <c r="Q105" s="891"/>
      <c r="R105" s="891"/>
      <c r="S105" s="891"/>
      <c r="T105" s="891"/>
      <c r="U105" s="891"/>
      <c r="V105" s="891"/>
      <c r="W105" s="891"/>
      <c r="X105" s="891"/>
      <c r="Y105" s="891"/>
      <c r="Z105" s="891"/>
    </row>
    <row r="106" spans="1:26" ht="15.75" customHeight="1">
      <c r="A106" s="891"/>
      <c r="B106" s="891"/>
      <c r="C106" s="891"/>
      <c r="D106" s="891"/>
      <c r="E106" s="891"/>
      <c r="F106" s="891"/>
      <c r="G106" s="891"/>
      <c r="H106" s="891"/>
      <c r="I106" s="891"/>
      <c r="J106" s="891"/>
      <c r="K106" s="891"/>
      <c r="L106" s="891"/>
      <c r="M106" s="891"/>
      <c r="N106" s="891"/>
      <c r="O106" s="891"/>
      <c r="P106" s="891"/>
      <c r="Q106" s="891"/>
      <c r="R106" s="891"/>
      <c r="S106" s="891"/>
      <c r="T106" s="891"/>
      <c r="U106" s="891"/>
      <c r="V106" s="891"/>
      <c r="W106" s="891"/>
      <c r="X106" s="891"/>
      <c r="Y106" s="891"/>
      <c r="Z106" s="891"/>
    </row>
    <row r="107" spans="1:26" ht="15.75" customHeight="1">
      <c r="A107" s="891"/>
      <c r="B107" s="891"/>
      <c r="C107" s="891"/>
      <c r="D107" s="891"/>
      <c r="E107" s="891"/>
      <c r="F107" s="891"/>
      <c r="G107" s="891"/>
      <c r="H107" s="891"/>
      <c r="I107" s="891"/>
      <c r="J107" s="891"/>
      <c r="K107" s="891"/>
      <c r="L107" s="891"/>
      <c r="M107" s="891"/>
      <c r="N107" s="891"/>
      <c r="O107" s="891"/>
      <c r="P107" s="891"/>
      <c r="Q107" s="891"/>
      <c r="R107" s="891"/>
      <c r="S107" s="891"/>
      <c r="T107" s="891"/>
      <c r="U107" s="891"/>
      <c r="V107" s="891"/>
      <c r="W107" s="891"/>
      <c r="X107" s="891"/>
      <c r="Y107" s="891"/>
      <c r="Z107" s="891"/>
    </row>
    <row r="108" spans="1:26" ht="15.75" customHeight="1">
      <c r="A108" s="891"/>
      <c r="B108" s="891"/>
      <c r="C108" s="891"/>
      <c r="D108" s="891"/>
      <c r="E108" s="891"/>
      <c r="F108" s="891"/>
      <c r="G108" s="891"/>
      <c r="H108" s="891"/>
      <c r="I108" s="891"/>
      <c r="J108" s="891"/>
      <c r="K108" s="891"/>
      <c r="L108" s="891"/>
      <c r="M108" s="891"/>
      <c r="N108" s="891"/>
      <c r="O108" s="891"/>
      <c r="P108" s="891"/>
      <c r="Q108" s="891"/>
      <c r="R108" s="891"/>
      <c r="S108" s="891"/>
      <c r="T108" s="891"/>
      <c r="U108" s="891"/>
      <c r="V108" s="891"/>
      <c r="W108" s="891"/>
      <c r="X108" s="891"/>
      <c r="Y108" s="891"/>
      <c r="Z108" s="891"/>
    </row>
    <row r="109" spans="1:26" ht="15.75" customHeight="1">
      <c r="A109" s="891"/>
      <c r="B109" s="891"/>
      <c r="C109" s="891"/>
      <c r="D109" s="891"/>
      <c r="E109" s="891"/>
      <c r="F109" s="891"/>
      <c r="G109" s="891"/>
      <c r="H109" s="891"/>
      <c r="I109" s="891"/>
      <c r="J109" s="891"/>
      <c r="K109" s="891"/>
      <c r="L109" s="891"/>
      <c r="M109" s="891"/>
      <c r="N109" s="891"/>
      <c r="O109" s="891"/>
      <c r="P109" s="891"/>
      <c r="Q109" s="891"/>
      <c r="R109" s="891"/>
      <c r="S109" s="891"/>
      <c r="T109" s="891"/>
      <c r="U109" s="891"/>
      <c r="V109" s="891"/>
      <c r="W109" s="891"/>
      <c r="X109" s="891"/>
      <c r="Y109" s="891"/>
      <c r="Z109" s="891"/>
    </row>
    <row r="110" spans="1:26" ht="15.75" customHeight="1">
      <c r="A110" s="891"/>
      <c r="B110" s="891"/>
      <c r="C110" s="891"/>
      <c r="D110" s="891"/>
      <c r="E110" s="891"/>
      <c r="F110" s="891"/>
      <c r="G110" s="891"/>
      <c r="H110" s="891"/>
      <c r="I110" s="891"/>
      <c r="J110" s="891"/>
      <c r="K110" s="891"/>
      <c r="L110" s="891"/>
      <c r="M110" s="891"/>
      <c r="N110" s="891"/>
      <c r="O110" s="891"/>
      <c r="P110" s="891"/>
      <c r="Q110" s="891"/>
      <c r="R110" s="891"/>
      <c r="S110" s="891"/>
      <c r="T110" s="891"/>
      <c r="U110" s="891"/>
      <c r="V110" s="891"/>
      <c r="W110" s="891"/>
      <c r="X110" s="891"/>
      <c r="Y110" s="891"/>
      <c r="Z110" s="891"/>
    </row>
    <row r="111" spans="1:26" ht="15.75" customHeight="1">
      <c r="A111" s="891"/>
      <c r="B111" s="891"/>
      <c r="C111" s="891"/>
      <c r="D111" s="891"/>
      <c r="E111" s="891"/>
      <c r="F111" s="891"/>
      <c r="G111" s="891"/>
      <c r="H111" s="891"/>
      <c r="I111" s="891"/>
      <c r="J111" s="891"/>
      <c r="K111" s="891"/>
      <c r="L111" s="891"/>
      <c r="M111" s="891"/>
      <c r="N111" s="891"/>
      <c r="O111" s="891"/>
      <c r="P111" s="891"/>
      <c r="Q111" s="891"/>
      <c r="R111" s="891"/>
      <c r="S111" s="891"/>
      <c r="T111" s="891"/>
      <c r="U111" s="891"/>
      <c r="V111" s="891"/>
      <c r="W111" s="891"/>
      <c r="X111" s="891"/>
      <c r="Y111" s="891"/>
      <c r="Z111" s="891"/>
    </row>
    <row r="112" spans="1:26" ht="15.75" customHeight="1">
      <c r="A112" s="891"/>
      <c r="B112" s="891"/>
      <c r="C112" s="891"/>
      <c r="D112" s="891"/>
      <c r="E112" s="891"/>
      <c r="F112" s="891"/>
      <c r="G112" s="891"/>
      <c r="H112" s="891"/>
      <c r="I112" s="891"/>
      <c r="J112" s="891"/>
      <c r="K112" s="891"/>
      <c r="L112" s="891"/>
      <c r="M112" s="891"/>
      <c r="N112" s="891"/>
      <c r="O112" s="891"/>
      <c r="P112" s="891"/>
      <c r="Q112" s="891"/>
      <c r="R112" s="891"/>
      <c r="S112" s="891"/>
      <c r="T112" s="891"/>
      <c r="U112" s="891"/>
      <c r="V112" s="891"/>
      <c r="W112" s="891"/>
      <c r="X112" s="891"/>
      <c r="Y112" s="891"/>
      <c r="Z112" s="891"/>
    </row>
    <row r="113" spans="1:26" ht="15.75" customHeight="1">
      <c r="A113" s="891"/>
      <c r="B113" s="891"/>
      <c r="C113" s="891"/>
      <c r="D113" s="891"/>
      <c r="E113" s="891"/>
      <c r="F113" s="891"/>
      <c r="G113" s="891"/>
      <c r="H113" s="891"/>
      <c r="I113" s="891"/>
      <c r="J113" s="891"/>
      <c r="K113" s="891"/>
      <c r="L113" s="891"/>
      <c r="M113" s="891"/>
      <c r="N113" s="891"/>
      <c r="O113" s="891"/>
      <c r="P113" s="891"/>
      <c r="Q113" s="891"/>
      <c r="R113" s="891"/>
      <c r="S113" s="891"/>
      <c r="T113" s="891"/>
      <c r="U113" s="891"/>
      <c r="V113" s="891"/>
      <c r="W113" s="891"/>
      <c r="X113" s="891"/>
      <c r="Y113" s="891"/>
      <c r="Z113" s="891"/>
    </row>
    <row r="114" spans="1:26" ht="15.75" customHeight="1">
      <c r="A114" s="891"/>
      <c r="B114" s="891"/>
      <c r="C114" s="891"/>
      <c r="D114" s="891"/>
      <c r="E114" s="891"/>
      <c r="F114" s="891"/>
      <c r="G114" s="891"/>
      <c r="H114" s="891"/>
      <c r="I114" s="891"/>
      <c r="J114" s="891"/>
      <c r="K114" s="891"/>
      <c r="L114" s="891"/>
      <c r="M114" s="891"/>
      <c r="N114" s="891"/>
      <c r="O114" s="891"/>
      <c r="P114" s="891"/>
      <c r="Q114" s="891"/>
      <c r="R114" s="891"/>
      <c r="S114" s="891"/>
      <c r="T114" s="891"/>
      <c r="U114" s="891"/>
      <c r="V114" s="891"/>
      <c r="W114" s="891"/>
      <c r="X114" s="891"/>
      <c r="Y114" s="891"/>
      <c r="Z114" s="891"/>
    </row>
    <row r="115" spans="1:26" ht="15.75" customHeight="1">
      <c r="A115" s="891"/>
      <c r="B115" s="891"/>
      <c r="C115" s="891"/>
      <c r="D115" s="891"/>
      <c r="E115" s="891"/>
      <c r="F115" s="891"/>
      <c r="G115" s="891"/>
      <c r="H115" s="891"/>
      <c r="I115" s="891"/>
      <c r="J115" s="891"/>
      <c r="K115" s="891"/>
      <c r="L115" s="891"/>
      <c r="M115" s="891"/>
      <c r="N115" s="891"/>
      <c r="O115" s="891"/>
      <c r="P115" s="891"/>
      <c r="Q115" s="891"/>
      <c r="R115" s="891"/>
      <c r="S115" s="891"/>
      <c r="T115" s="891"/>
      <c r="U115" s="891"/>
      <c r="V115" s="891"/>
      <c r="W115" s="891"/>
      <c r="X115" s="891"/>
      <c r="Y115" s="891"/>
      <c r="Z115" s="891"/>
    </row>
    <row r="116" spans="1:26" ht="15.75" customHeight="1">
      <c r="A116" s="891"/>
      <c r="B116" s="891"/>
      <c r="C116" s="891"/>
      <c r="D116" s="891"/>
      <c r="E116" s="891"/>
      <c r="F116" s="891"/>
      <c r="G116" s="891"/>
      <c r="H116" s="891"/>
      <c r="I116" s="891"/>
      <c r="J116" s="891"/>
      <c r="K116" s="891"/>
      <c r="L116" s="891"/>
      <c r="M116" s="891"/>
      <c r="N116" s="891"/>
      <c r="O116" s="891"/>
      <c r="P116" s="891"/>
      <c r="Q116" s="891"/>
      <c r="R116" s="891"/>
      <c r="S116" s="891"/>
      <c r="T116" s="891"/>
      <c r="U116" s="891"/>
      <c r="V116" s="891"/>
      <c r="W116" s="891"/>
      <c r="X116" s="891"/>
      <c r="Y116" s="891"/>
      <c r="Z116" s="891"/>
    </row>
    <row r="117" spans="1:26" ht="15.75" customHeight="1">
      <c r="A117" s="891"/>
      <c r="B117" s="891"/>
      <c r="C117" s="891"/>
      <c r="D117" s="891"/>
      <c r="E117" s="891"/>
      <c r="F117" s="891"/>
      <c r="G117" s="891"/>
      <c r="H117" s="891"/>
      <c r="I117" s="891"/>
      <c r="J117" s="891"/>
      <c r="K117" s="891"/>
      <c r="L117" s="891"/>
      <c r="M117" s="891"/>
      <c r="N117" s="891"/>
      <c r="O117" s="891"/>
      <c r="P117" s="891"/>
      <c r="Q117" s="891"/>
      <c r="R117" s="891"/>
      <c r="S117" s="891"/>
      <c r="T117" s="891"/>
      <c r="U117" s="891"/>
      <c r="V117" s="891"/>
      <c r="W117" s="891"/>
      <c r="X117" s="891"/>
      <c r="Y117" s="891"/>
      <c r="Z117" s="891"/>
    </row>
    <row r="118" spans="1:26" ht="15.75" customHeight="1">
      <c r="A118" s="891"/>
      <c r="B118" s="891"/>
      <c r="C118" s="891"/>
      <c r="D118" s="891"/>
      <c r="E118" s="891"/>
      <c r="F118" s="891"/>
      <c r="G118" s="891"/>
      <c r="H118" s="891"/>
      <c r="I118" s="891"/>
      <c r="J118" s="891"/>
      <c r="K118" s="891"/>
      <c r="L118" s="891"/>
      <c r="M118" s="891"/>
      <c r="N118" s="891"/>
      <c r="O118" s="891"/>
      <c r="P118" s="891"/>
      <c r="Q118" s="891"/>
      <c r="R118" s="891"/>
      <c r="S118" s="891"/>
      <c r="T118" s="891"/>
      <c r="U118" s="891"/>
      <c r="V118" s="891"/>
      <c r="W118" s="891"/>
      <c r="X118" s="891"/>
      <c r="Y118" s="891"/>
      <c r="Z118" s="891"/>
    </row>
    <row r="119" spans="1:26" ht="15.75" customHeight="1">
      <c r="A119" s="891"/>
      <c r="B119" s="891"/>
      <c r="C119" s="891"/>
      <c r="D119" s="891"/>
      <c r="E119" s="891"/>
      <c r="F119" s="891"/>
      <c r="G119" s="891"/>
      <c r="H119" s="891"/>
      <c r="I119" s="891"/>
      <c r="J119" s="891"/>
      <c r="K119" s="891"/>
      <c r="L119" s="891"/>
      <c r="M119" s="891"/>
      <c r="N119" s="891"/>
      <c r="O119" s="891"/>
      <c r="P119" s="891"/>
      <c r="Q119" s="891"/>
      <c r="R119" s="891"/>
      <c r="S119" s="891"/>
      <c r="T119" s="891"/>
      <c r="U119" s="891"/>
      <c r="V119" s="891"/>
      <c r="W119" s="891"/>
      <c r="X119" s="891"/>
      <c r="Y119" s="891"/>
      <c r="Z119" s="891"/>
    </row>
    <row r="120" spans="1:26" ht="15.75" customHeight="1">
      <c r="A120" s="891"/>
      <c r="B120" s="891"/>
      <c r="C120" s="891"/>
      <c r="D120" s="891"/>
      <c r="E120" s="891"/>
      <c r="F120" s="891"/>
      <c r="G120" s="891"/>
      <c r="H120" s="891"/>
      <c r="I120" s="891"/>
      <c r="J120" s="891"/>
      <c r="K120" s="891"/>
      <c r="L120" s="891"/>
      <c r="M120" s="891"/>
      <c r="N120" s="891"/>
      <c r="O120" s="891"/>
      <c r="P120" s="891"/>
      <c r="Q120" s="891"/>
      <c r="R120" s="891"/>
      <c r="S120" s="891"/>
      <c r="T120" s="891"/>
      <c r="U120" s="891"/>
      <c r="V120" s="891"/>
      <c r="W120" s="891"/>
      <c r="X120" s="891"/>
      <c r="Y120" s="891"/>
      <c r="Z120" s="891"/>
    </row>
    <row r="121" spans="1:26" ht="15.75" customHeight="1">
      <c r="A121" s="891"/>
      <c r="B121" s="891"/>
      <c r="C121" s="891"/>
      <c r="D121" s="891"/>
      <c r="E121" s="891"/>
      <c r="F121" s="891"/>
      <c r="G121" s="891"/>
      <c r="H121" s="891"/>
      <c r="I121" s="891"/>
      <c r="J121" s="891"/>
      <c r="K121" s="891"/>
      <c r="L121" s="891"/>
      <c r="M121" s="891"/>
      <c r="N121" s="891"/>
      <c r="O121" s="891"/>
      <c r="P121" s="891"/>
      <c r="Q121" s="891"/>
      <c r="R121" s="891"/>
      <c r="S121" s="891"/>
      <c r="T121" s="891"/>
      <c r="U121" s="891"/>
      <c r="V121" s="891"/>
      <c r="W121" s="891"/>
      <c r="X121" s="891"/>
      <c r="Y121" s="891"/>
      <c r="Z121" s="891"/>
    </row>
    <row r="122" spans="1:26" ht="15.75" customHeight="1">
      <c r="A122" s="891"/>
      <c r="B122" s="891"/>
      <c r="C122" s="891"/>
      <c r="D122" s="891"/>
      <c r="E122" s="891"/>
      <c r="F122" s="891"/>
      <c r="G122" s="891"/>
      <c r="H122" s="891"/>
      <c r="I122" s="891"/>
      <c r="J122" s="891"/>
      <c r="K122" s="891"/>
      <c r="L122" s="891"/>
      <c r="M122" s="891"/>
      <c r="N122" s="891"/>
      <c r="O122" s="891"/>
      <c r="P122" s="891"/>
      <c r="Q122" s="891"/>
      <c r="R122" s="891"/>
      <c r="S122" s="891"/>
      <c r="T122" s="891"/>
      <c r="U122" s="891"/>
      <c r="V122" s="891"/>
      <c r="W122" s="891"/>
      <c r="X122" s="891"/>
      <c r="Y122" s="891"/>
      <c r="Z122" s="891"/>
    </row>
    <row r="123" spans="1:26" ht="15.75" customHeight="1">
      <c r="A123" s="891"/>
      <c r="B123" s="891"/>
      <c r="C123" s="891"/>
      <c r="D123" s="891"/>
      <c r="E123" s="891"/>
      <c r="F123" s="891"/>
      <c r="G123" s="891"/>
      <c r="H123" s="891"/>
      <c r="I123" s="891"/>
      <c r="J123" s="891"/>
      <c r="K123" s="891"/>
      <c r="L123" s="891"/>
      <c r="M123" s="891"/>
      <c r="N123" s="891"/>
      <c r="O123" s="891"/>
      <c r="P123" s="891"/>
      <c r="Q123" s="891"/>
      <c r="R123" s="891"/>
      <c r="S123" s="891"/>
      <c r="T123" s="891"/>
      <c r="U123" s="891"/>
      <c r="V123" s="891"/>
      <c r="W123" s="891"/>
      <c r="X123" s="891"/>
      <c r="Y123" s="891"/>
      <c r="Z123" s="891"/>
    </row>
    <row r="124" spans="1:26" ht="15.75" customHeight="1">
      <c r="A124" s="891"/>
      <c r="B124" s="891"/>
      <c r="C124" s="891"/>
      <c r="D124" s="891"/>
      <c r="E124" s="891"/>
      <c r="F124" s="891"/>
      <c r="G124" s="891"/>
      <c r="H124" s="891"/>
      <c r="I124" s="891"/>
      <c r="J124" s="891"/>
      <c r="K124" s="891"/>
      <c r="L124" s="891"/>
      <c r="M124" s="891"/>
      <c r="N124" s="891"/>
      <c r="O124" s="891"/>
      <c r="P124" s="891"/>
      <c r="Q124" s="891"/>
      <c r="R124" s="891"/>
      <c r="S124" s="891"/>
      <c r="T124" s="891"/>
      <c r="U124" s="891"/>
      <c r="V124" s="891"/>
      <c r="W124" s="891"/>
      <c r="X124" s="891"/>
      <c r="Y124" s="891"/>
      <c r="Z124" s="891"/>
    </row>
    <row r="125" spans="1:26" ht="15.75" customHeight="1">
      <c r="A125" s="891"/>
      <c r="B125" s="891"/>
      <c r="C125" s="891"/>
      <c r="D125" s="891"/>
      <c r="E125" s="891"/>
      <c r="F125" s="891"/>
      <c r="G125" s="891"/>
      <c r="H125" s="891"/>
      <c r="I125" s="891"/>
      <c r="J125" s="891"/>
      <c r="K125" s="891"/>
      <c r="L125" s="891"/>
      <c r="M125" s="891"/>
      <c r="N125" s="891"/>
      <c r="O125" s="891"/>
      <c r="P125" s="891"/>
      <c r="Q125" s="891"/>
      <c r="R125" s="891"/>
      <c r="S125" s="891"/>
      <c r="T125" s="891"/>
      <c r="U125" s="891"/>
      <c r="V125" s="891"/>
      <c r="W125" s="891"/>
      <c r="X125" s="891"/>
      <c r="Y125" s="891"/>
      <c r="Z125" s="891"/>
    </row>
    <row r="126" spans="1:26" ht="15.75" customHeight="1">
      <c r="A126" s="891"/>
      <c r="B126" s="891"/>
      <c r="C126" s="891"/>
      <c r="D126" s="891"/>
      <c r="E126" s="891"/>
      <c r="F126" s="891"/>
      <c r="G126" s="891"/>
      <c r="H126" s="891"/>
      <c r="I126" s="891"/>
      <c r="J126" s="891"/>
      <c r="K126" s="891"/>
      <c r="L126" s="891"/>
      <c r="M126" s="891"/>
      <c r="N126" s="891"/>
      <c r="O126" s="891"/>
      <c r="P126" s="891"/>
      <c r="Q126" s="891"/>
      <c r="R126" s="891"/>
      <c r="S126" s="891"/>
      <c r="T126" s="891"/>
      <c r="U126" s="891"/>
      <c r="V126" s="891"/>
      <c r="W126" s="891"/>
      <c r="X126" s="891"/>
      <c r="Y126" s="891"/>
      <c r="Z126" s="891"/>
    </row>
    <row r="127" spans="1:26" ht="15.75" customHeight="1">
      <c r="A127" s="891"/>
      <c r="B127" s="891"/>
      <c r="C127" s="891"/>
      <c r="D127" s="891"/>
      <c r="E127" s="891"/>
      <c r="F127" s="891"/>
      <c r="G127" s="891"/>
      <c r="H127" s="891"/>
      <c r="I127" s="891"/>
      <c r="J127" s="891"/>
      <c r="K127" s="891"/>
      <c r="L127" s="891"/>
      <c r="M127" s="891"/>
      <c r="N127" s="891"/>
      <c r="O127" s="891"/>
      <c r="P127" s="891"/>
      <c r="Q127" s="891"/>
      <c r="R127" s="891"/>
      <c r="S127" s="891"/>
      <c r="T127" s="891"/>
      <c r="U127" s="891"/>
      <c r="V127" s="891"/>
      <c r="W127" s="891"/>
      <c r="X127" s="891"/>
      <c r="Y127" s="891"/>
      <c r="Z127" s="891"/>
    </row>
    <row r="128" spans="1:26" ht="15.75" customHeight="1">
      <c r="A128" s="891"/>
      <c r="B128" s="891"/>
      <c r="C128" s="891"/>
      <c r="D128" s="891"/>
      <c r="E128" s="891"/>
      <c r="F128" s="891"/>
      <c r="G128" s="891"/>
      <c r="H128" s="891"/>
      <c r="I128" s="891"/>
      <c r="J128" s="891"/>
      <c r="K128" s="891"/>
      <c r="L128" s="891"/>
      <c r="M128" s="891"/>
      <c r="N128" s="891"/>
      <c r="O128" s="891"/>
      <c r="P128" s="891"/>
      <c r="Q128" s="891"/>
      <c r="R128" s="891"/>
      <c r="S128" s="891"/>
      <c r="T128" s="891"/>
      <c r="U128" s="891"/>
      <c r="V128" s="891"/>
      <c r="W128" s="891"/>
      <c r="X128" s="891"/>
      <c r="Y128" s="891"/>
      <c r="Z128" s="891"/>
    </row>
    <row r="129" spans="1:26" ht="15.75" customHeight="1">
      <c r="A129" s="891"/>
      <c r="B129" s="891"/>
      <c r="C129" s="891"/>
      <c r="D129" s="891"/>
      <c r="E129" s="891"/>
      <c r="F129" s="891"/>
      <c r="G129" s="891"/>
      <c r="H129" s="891"/>
      <c r="I129" s="891"/>
      <c r="J129" s="891"/>
      <c r="K129" s="891"/>
      <c r="L129" s="891"/>
      <c r="M129" s="891"/>
      <c r="N129" s="891"/>
      <c r="O129" s="891"/>
      <c r="P129" s="891"/>
      <c r="Q129" s="891"/>
      <c r="R129" s="891"/>
      <c r="S129" s="891"/>
      <c r="T129" s="891"/>
      <c r="U129" s="891"/>
      <c r="V129" s="891"/>
      <c r="W129" s="891"/>
      <c r="X129" s="891"/>
      <c r="Y129" s="891"/>
      <c r="Z129" s="891"/>
    </row>
    <row r="130" spans="1:26" ht="15.75" customHeight="1">
      <c r="A130" s="891"/>
      <c r="B130" s="891"/>
      <c r="C130" s="891"/>
      <c r="D130" s="891"/>
      <c r="E130" s="891"/>
      <c r="F130" s="891"/>
      <c r="G130" s="891"/>
      <c r="H130" s="891"/>
      <c r="I130" s="891"/>
      <c r="J130" s="891"/>
      <c r="K130" s="891"/>
      <c r="L130" s="891"/>
      <c r="M130" s="891"/>
      <c r="N130" s="891"/>
      <c r="O130" s="891"/>
      <c r="P130" s="891"/>
      <c r="Q130" s="891"/>
      <c r="R130" s="891"/>
      <c r="S130" s="891"/>
      <c r="T130" s="891"/>
      <c r="U130" s="891"/>
      <c r="V130" s="891"/>
      <c r="W130" s="891"/>
      <c r="X130" s="891"/>
      <c r="Y130" s="891"/>
      <c r="Z130" s="891"/>
    </row>
    <row r="131" spans="1:26" ht="15.75" customHeight="1">
      <c r="A131" s="891"/>
      <c r="B131" s="891"/>
      <c r="C131" s="891"/>
      <c r="D131" s="891"/>
      <c r="E131" s="891"/>
      <c r="F131" s="891"/>
      <c r="G131" s="891"/>
      <c r="H131" s="891"/>
      <c r="I131" s="891"/>
      <c r="J131" s="891"/>
      <c r="K131" s="891"/>
      <c r="L131" s="891"/>
      <c r="M131" s="891"/>
      <c r="N131" s="891"/>
      <c r="O131" s="891"/>
      <c r="P131" s="891"/>
      <c r="Q131" s="891"/>
      <c r="R131" s="891"/>
      <c r="S131" s="891"/>
      <c r="T131" s="891"/>
      <c r="U131" s="891"/>
      <c r="V131" s="891"/>
      <c r="W131" s="891"/>
      <c r="X131" s="891"/>
      <c r="Y131" s="891"/>
      <c r="Z131" s="891"/>
    </row>
    <row r="132" spans="1:26" ht="15.75" customHeight="1">
      <c r="A132" s="891"/>
      <c r="B132" s="891"/>
      <c r="C132" s="891"/>
      <c r="D132" s="891"/>
      <c r="E132" s="891"/>
      <c r="F132" s="891"/>
      <c r="G132" s="891"/>
      <c r="H132" s="891"/>
      <c r="I132" s="891"/>
      <c r="J132" s="891"/>
      <c r="K132" s="891"/>
      <c r="L132" s="891"/>
      <c r="M132" s="891"/>
      <c r="N132" s="891"/>
      <c r="O132" s="891"/>
      <c r="P132" s="891"/>
      <c r="Q132" s="891"/>
      <c r="R132" s="891"/>
      <c r="S132" s="891"/>
      <c r="T132" s="891"/>
      <c r="U132" s="891"/>
      <c r="V132" s="891"/>
      <c r="W132" s="891"/>
      <c r="X132" s="891"/>
      <c r="Y132" s="891"/>
      <c r="Z132" s="891"/>
    </row>
    <row r="133" spans="1:26" ht="15.75" customHeight="1">
      <c r="A133" s="891"/>
      <c r="B133" s="891"/>
      <c r="C133" s="891"/>
      <c r="D133" s="891"/>
      <c r="E133" s="891"/>
      <c r="F133" s="891"/>
      <c r="G133" s="891"/>
      <c r="H133" s="891"/>
      <c r="I133" s="891"/>
      <c r="J133" s="891"/>
      <c r="K133" s="891"/>
      <c r="L133" s="891"/>
      <c r="M133" s="891"/>
      <c r="N133" s="891"/>
      <c r="O133" s="891"/>
      <c r="P133" s="891"/>
      <c r="Q133" s="891"/>
      <c r="R133" s="891"/>
      <c r="S133" s="891"/>
      <c r="T133" s="891"/>
      <c r="U133" s="891"/>
      <c r="V133" s="891"/>
      <c r="W133" s="891"/>
      <c r="X133" s="891"/>
      <c r="Y133" s="891"/>
      <c r="Z133" s="891"/>
    </row>
    <row r="134" spans="1:26" ht="15.75" customHeight="1">
      <c r="A134" s="891"/>
      <c r="B134" s="891"/>
      <c r="C134" s="891"/>
      <c r="D134" s="891"/>
      <c r="E134" s="891"/>
      <c r="F134" s="891"/>
      <c r="G134" s="891"/>
      <c r="H134" s="891"/>
      <c r="I134" s="891"/>
      <c r="J134" s="891"/>
      <c r="K134" s="891"/>
      <c r="L134" s="891"/>
      <c r="M134" s="891"/>
      <c r="N134" s="891"/>
      <c r="O134" s="891"/>
      <c r="P134" s="891"/>
      <c r="Q134" s="891"/>
      <c r="R134" s="891"/>
      <c r="S134" s="891"/>
      <c r="T134" s="891"/>
      <c r="U134" s="891"/>
      <c r="V134" s="891"/>
      <c r="W134" s="891"/>
      <c r="X134" s="891"/>
      <c r="Y134" s="891"/>
      <c r="Z134" s="891"/>
    </row>
    <row r="135" spans="1:26" ht="15.75" customHeight="1">
      <c r="A135" s="891"/>
      <c r="B135" s="891"/>
      <c r="C135" s="891"/>
      <c r="D135" s="891"/>
      <c r="E135" s="891"/>
      <c r="F135" s="891"/>
      <c r="G135" s="891"/>
      <c r="H135" s="891"/>
      <c r="I135" s="891"/>
      <c r="J135" s="891"/>
      <c r="K135" s="891"/>
      <c r="L135" s="891"/>
      <c r="M135" s="891"/>
      <c r="N135" s="891"/>
      <c r="O135" s="891"/>
      <c r="P135" s="891"/>
      <c r="Q135" s="891"/>
      <c r="R135" s="891"/>
      <c r="S135" s="891"/>
      <c r="T135" s="891"/>
      <c r="U135" s="891"/>
      <c r="V135" s="891"/>
      <c r="W135" s="891"/>
      <c r="X135" s="891"/>
      <c r="Y135" s="891"/>
      <c r="Z135" s="891"/>
    </row>
    <row r="136" spans="1:26" ht="15.75" customHeight="1">
      <c r="A136" s="891"/>
      <c r="B136" s="891"/>
      <c r="C136" s="891"/>
      <c r="D136" s="891"/>
      <c r="E136" s="891"/>
      <c r="F136" s="891"/>
      <c r="G136" s="891"/>
      <c r="H136" s="891"/>
      <c r="I136" s="891"/>
      <c r="J136" s="891"/>
      <c r="K136" s="891"/>
      <c r="L136" s="891"/>
      <c r="M136" s="891"/>
      <c r="N136" s="891"/>
      <c r="O136" s="891"/>
      <c r="P136" s="891"/>
      <c r="Q136" s="891"/>
      <c r="R136" s="891"/>
      <c r="S136" s="891"/>
      <c r="T136" s="891"/>
      <c r="U136" s="891"/>
      <c r="V136" s="891"/>
      <c r="W136" s="891"/>
      <c r="X136" s="891"/>
      <c r="Y136" s="891"/>
      <c r="Z136" s="891"/>
    </row>
    <row r="137" spans="1:26" ht="15.75" customHeight="1">
      <c r="A137" s="891"/>
      <c r="B137" s="891"/>
      <c r="C137" s="891"/>
      <c r="D137" s="891"/>
      <c r="E137" s="891"/>
      <c r="F137" s="891"/>
      <c r="G137" s="891"/>
      <c r="H137" s="891"/>
      <c r="I137" s="891"/>
      <c r="J137" s="891"/>
      <c r="K137" s="891"/>
      <c r="L137" s="891"/>
      <c r="M137" s="891"/>
      <c r="N137" s="891"/>
      <c r="O137" s="891"/>
      <c r="P137" s="891"/>
      <c r="Q137" s="891"/>
      <c r="R137" s="891"/>
      <c r="S137" s="891"/>
      <c r="T137" s="891"/>
      <c r="U137" s="891"/>
      <c r="V137" s="891"/>
      <c r="W137" s="891"/>
      <c r="X137" s="891"/>
      <c r="Y137" s="891"/>
      <c r="Z137" s="891"/>
    </row>
    <row r="138" spans="1:26" ht="15.75" customHeight="1">
      <c r="A138" s="891"/>
      <c r="B138" s="891"/>
      <c r="C138" s="891"/>
      <c r="D138" s="891"/>
      <c r="E138" s="891"/>
      <c r="F138" s="891"/>
      <c r="G138" s="891"/>
      <c r="H138" s="891"/>
      <c r="I138" s="891"/>
      <c r="J138" s="891"/>
      <c r="K138" s="891"/>
      <c r="L138" s="891"/>
      <c r="M138" s="891"/>
      <c r="N138" s="891"/>
      <c r="O138" s="891"/>
      <c r="P138" s="891"/>
      <c r="Q138" s="891"/>
      <c r="R138" s="891"/>
      <c r="S138" s="891"/>
      <c r="T138" s="891"/>
      <c r="U138" s="891"/>
      <c r="V138" s="891"/>
      <c r="W138" s="891"/>
      <c r="X138" s="891"/>
      <c r="Y138" s="891"/>
      <c r="Z138" s="891"/>
    </row>
    <row r="139" spans="1:26" ht="15.75" customHeight="1">
      <c r="A139" s="891"/>
      <c r="B139" s="891"/>
      <c r="C139" s="891"/>
      <c r="D139" s="891"/>
      <c r="E139" s="891"/>
      <c r="F139" s="891"/>
      <c r="G139" s="891"/>
      <c r="H139" s="891"/>
      <c r="I139" s="891"/>
      <c r="J139" s="891"/>
      <c r="K139" s="891"/>
      <c r="L139" s="891"/>
      <c r="M139" s="891"/>
      <c r="N139" s="891"/>
      <c r="O139" s="891"/>
      <c r="P139" s="891"/>
      <c r="Q139" s="891"/>
      <c r="R139" s="891"/>
      <c r="S139" s="891"/>
      <c r="T139" s="891"/>
      <c r="U139" s="891"/>
      <c r="V139" s="891"/>
      <c r="W139" s="891"/>
      <c r="X139" s="891"/>
      <c r="Y139" s="891"/>
      <c r="Z139" s="891"/>
    </row>
    <row r="140" spans="1:26" ht="15.75" customHeight="1">
      <c r="A140" s="891"/>
      <c r="B140" s="891"/>
      <c r="C140" s="891"/>
      <c r="D140" s="891"/>
      <c r="E140" s="891"/>
      <c r="F140" s="891"/>
      <c r="G140" s="891"/>
      <c r="H140" s="891"/>
      <c r="I140" s="891"/>
      <c r="J140" s="891"/>
      <c r="K140" s="891"/>
      <c r="L140" s="891"/>
      <c r="M140" s="891"/>
      <c r="N140" s="891"/>
      <c r="O140" s="891"/>
      <c r="P140" s="891"/>
      <c r="Q140" s="891"/>
      <c r="R140" s="891"/>
      <c r="S140" s="891"/>
      <c r="T140" s="891"/>
      <c r="U140" s="891"/>
      <c r="V140" s="891"/>
      <c r="W140" s="891"/>
      <c r="X140" s="891"/>
      <c r="Y140" s="891"/>
      <c r="Z140" s="891"/>
    </row>
    <row r="141" spans="1:26" ht="15.75" customHeight="1">
      <c r="A141" s="891"/>
      <c r="B141" s="891"/>
      <c r="C141" s="891"/>
      <c r="D141" s="891"/>
      <c r="E141" s="891"/>
      <c r="F141" s="891"/>
      <c r="G141" s="891"/>
      <c r="H141" s="891"/>
      <c r="I141" s="891"/>
      <c r="J141" s="891"/>
      <c r="K141" s="891"/>
      <c r="L141" s="891"/>
      <c r="M141" s="891"/>
      <c r="N141" s="891"/>
      <c r="O141" s="891"/>
      <c r="P141" s="891"/>
      <c r="Q141" s="891"/>
      <c r="R141" s="891"/>
      <c r="S141" s="891"/>
      <c r="T141" s="891"/>
      <c r="U141" s="891"/>
      <c r="V141" s="891"/>
      <c r="W141" s="891"/>
      <c r="X141" s="891"/>
      <c r="Y141" s="891"/>
      <c r="Z141" s="891"/>
    </row>
    <row r="142" spans="1:26" ht="15.75" customHeight="1">
      <c r="A142" s="891"/>
      <c r="B142" s="891"/>
      <c r="C142" s="891"/>
      <c r="D142" s="891"/>
      <c r="E142" s="891"/>
      <c r="F142" s="891"/>
      <c r="G142" s="891"/>
      <c r="H142" s="891"/>
      <c r="I142" s="891"/>
      <c r="J142" s="891"/>
      <c r="K142" s="891"/>
      <c r="L142" s="891"/>
      <c r="M142" s="891"/>
      <c r="N142" s="891"/>
      <c r="O142" s="891"/>
      <c r="P142" s="891"/>
      <c r="Q142" s="891"/>
      <c r="R142" s="891"/>
      <c r="S142" s="891"/>
      <c r="T142" s="891"/>
      <c r="U142" s="891"/>
      <c r="V142" s="891"/>
      <c r="W142" s="891"/>
      <c r="X142" s="891"/>
      <c r="Y142" s="891"/>
      <c r="Z142" s="891"/>
    </row>
    <row r="143" spans="1:26" ht="15.75" customHeight="1">
      <c r="A143" s="891"/>
      <c r="B143" s="891"/>
      <c r="C143" s="891"/>
      <c r="D143" s="891"/>
      <c r="E143" s="891"/>
      <c r="F143" s="891"/>
      <c r="G143" s="891"/>
      <c r="H143" s="891"/>
      <c r="I143" s="891"/>
      <c r="J143" s="891"/>
      <c r="K143" s="891"/>
      <c r="L143" s="891"/>
      <c r="M143" s="891"/>
      <c r="N143" s="891"/>
      <c r="O143" s="891"/>
      <c r="P143" s="891"/>
      <c r="Q143" s="891"/>
      <c r="R143" s="891"/>
      <c r="S143" s="891"/>
      <c r="T143" s="891"/>
      <c r="U143" s="891"/>
      <c r="V143" s="891"/>
      <c r="W143" s="891"/>
      <c r="X143" s="891"/>
      <c r="Y143" s="891"/>
      <c r="Z143" s="891"/>
    </row>
    <row r="144" spans="1:26" ht="15.75" customHeight="1">
      <c r="A144" s="891"/>
      <c r="B144" s="891"/>
      <c r="C144" s="891"/>
      <c r="D144" s="891"/>
      <c r="E144" s="891"/>
      <c r="F144" s="891"/>
      <c r="G144" s="891"/>
      <c r="H144" s="891"/>
      <c r="I144" s="891"/>
      <c r="J144" s="891"/>
      <c r="K144" s="891"/>
      <c r="L144" s="891"/>
      <c r="M144" s="891"/>
      <c r="N144" s="891"/>
      <c r="O144" s="891"/>
      <c r="P144" s="891"/>
      <c r="Q144" s="891"/>
      <c r="R144" s="891"/>
      <c r="S144" s="891"/>
      <c r="T144" s="891"/>
      <c r="U144" s="891"/>
      <c r="V144" s="891"/>
      <c r="W144" s="891"/>
      <c r="X144" s="891"/>
      <c r="Y144" s="891"/>
      <c r="Z144" s="891"/>
    </row>
    <row r="145" spans="1:26" ht="15.75" customHeight="1">
      <c r="A145" s="891"/>
      <c r="B145" s="891"/>
      <c r="C145" s="891"/>
      <c r="D145" s="891"/>
      <c r="E145" s="891"/>
      <c r="F145" s="891"/>
      <c r="G145" s="891"/>
      <c r="H145" s="891"/>
      <c r="I145" s="891"/>
      <c r="J145" s="891"/>
      <c r="K145" s="891"/>
      <c r="L145" s="891"/>
      <c r="M145" s="891"/>
      <c r="N145" s="891"/>
      <c r="O145" s="891"/>
      <c r="P145" s="891"/>
      <c r="Q145" s="891"/>
      <c r="R145" s="891"/>
      <c r="S145" s="891"/>
      <c r="T145" s="891"/>
      <c r="U145" s="891"/>
      <c r="V145" s="891"/>
      <c r="W145" s="891"/>
      <c r="X145" s="891"/>
      <c r="Y145" s="891"/>
      <c r="Z145" s="891"/>
    </row>
    <row r="146" spans="1:26" ht="15.75" customHeight="1">
      <c r="A146" s="891"/>
      <c r="B146" s="891"/>
      <c r="C146" s="891"/>
      <c r="D146" s="891"/>
      <c r="E146" s="891"/>
      <c r="F146" s="891"/>
      <c r="G146" s="891"/>
      <c r="H146" s="891"/>
      <c r="I146" s="891"/>
      <c r="J146" s="891"/>
      <c r="K146" s="891"/>
      <c r="L146" s="891"/>
      <c r="M146" s="891"/>
      <c r="N146" s="891"/>
      <c r="O146" s="891"/>
      <c r="P146" s="891"/>
      <c r="Q146" s="891"/>
      <c r="R146" s="891"/>
      <c r="S146" s="891"/>
      <c r="T146" s="891"/>
      <c r="U146" s="891"/>
      <c r="V146" s="891"/>
      <c r="W146" s="891"/>
      <c r="X146" s="891"/>
      <c r="Y146" s="891"/>
      <c r="Z146" s="891"/>
    </row>
    <row r="147" spans="1:26" ht="15.75" customHeight="1">
      <c r="A147" s="891"/>
      <c r="B147" s="891"/>
      <c r="C147" s="891"/>
      <c r="D147" s="891"/>
      <c r="E147" s="891"/>
      <c r="F147" s="891"/>
      <c r="G147" s="891"/>
      <c r="H147" s="891"/>
      <c r="I147" s="891"/>
      <c r="J147" s="891"/>
      <c r="K147" s="891"/>
      <c r="L147" s="891"/>
      <c r="M147" s="891"/>
      <c r="N147" s="891"/>
      <c r="O147" s="891"/>
      <c r="P147" s="891"/>
      <c r="Q147" s="891"/>
      <c r="R147" s="891"/>
      <c r="S147" s="891"/>
      <c r="T147" s="891"/>
      <c r="U147" s="891"/>
      <c r="V147" s="891"/>
      <c r="W147" s="891"/>
      <c r="X147" s="891"/>
      <c r="Y147" s="891"/>
      <c r="Z147" s="891"/>
    </row>
    <row r="148" spans="1:26" ht="15.75" customHeight="1">
      <c r="A148" s="891"/>
      <c r="B148" s="891"/>
      <c r="C148" s="891"/>
      <c r="D148" s="891"/>
      <c r="E148" s="891"/>
      <c r="F148" s="891"/>
      <c r="G148" s="891"/>
      <c r="H148" s="891"/>
      <c r="I148" s="891"/>
      <c r="J148" s="891"/>
      <c r="K148" s="891"/>
      <c r="L148" s="891"/>
      <c r="M148" s="891"/>
      <c r="N148" s="891"/>
      <c r="O148" s="891"/>
      <c r="P148" s="891"/>
      <c r="Q148" s="891"/>
      <c r="R148" s="891"/>
      <c r="S148" s="891"/>
      <c r="T148" s="891"/>
      <c r="U148" s="891"/>
      <c r="V148" s="891"/>
      <c r="W148" s="891"/>
      <c r="X148" s="891"/>
      <c r="Y148" s="891"/>
      <c r="Z148" s="891"/>
    </row>
    <row r="149" spans="1:26" ht="15.75" customHeight="1">
      <c r="A149" s="891"/>
      <c r="B149" s="891"/>
      <c r="C149" s="891"/>
      <c r="D149" s="891"/>
      <c r="E149" s="891"/>
      <c r="F149" s="891"/>
      <c r="G149" s="891"/>
      <c r="H149" s="891"/>
      <c r="I149" s="891"/>
      <c r="J149" s="891"/>
      <c r="K149" s="891"/>
      <c r="L149" s="891"/>
      <c r="M149" s="891"/>
      <c r="N149" s="891"/>
      <c r="O149" s="891"/>
      <c r="P149" s="891"/>
      <c r="Q149" s="891"/>
      <c r="R149" s="891"/>
      <c r="S149" s="891"/>
      <c r="T149" s="891"/>
      <c r="U149" s="891"/>
      <c r="V149" s="891"/>
      <c r="W149" s="891"/>
      <c r="X149" s="891"/>
      <c r="Y149" s="891"/>
      <c r="Z149" s="891"/>
    </row>
    <row r="150" spans="1:26" ht="15.75" customHeight="1">
      <c r="A150" s="891"/>
      <c r="B150" s="891"/>
      <c r="C150" s="891"/>
      <c r="D150" s="891"/>
      <c r="E150" s="891"/>
      <c r="F150" s="891"/>
      <c r="G150" s="891"/>
      <c r="H150" s="891"/>
      <c r="I150" s="891"/>
      <c r="J150" s="891"/>
      <c r="K150" s="891"/>
      <c r="L150" s="891"/>
      <c r="M150" s="891"/>
      <c r="N150" s="891"/>
      <c r="O150" s="891"/>
      <c r="P150" s="891"/>
      <c r="Q150" s="891"/>
      <c r="R150" s="891"/>
      <c r="S150" s="891"/>
      <c r="T150" s="891"/>
      <c r="U150" s="891"/>
      <c r="V150" s="891"/>
      <c r="W150" s="891"/>
      <c r="X150" s="891"/>
      <c r="Y150" s="891"/>
      <c r="Z150" s="891"/>
    </row>
    <row r="151" spans="1:26" ht="15.75" customHeight="1">
      <c r="A151" s="891"/>
      <c r="B151" s="891"/>
      <c r="C151" s="891"/>
      <c r="D151" s="891"/>
      <c r="E151" s="891"/>
      <c r="F151" s="891"/>
      <c r="G151" s="891"/>
      <c r="H151" s="891"/>
      <c r="I151" s="891"/>
      <c r="J151" s="891"/>
      <c r="K151" s="891"/>
      <c r="L151" s="891"/>
      <c r="M151" s="891"/>
      <c r="N151" s="891"/>
      <c r="O151" s="891"/>
      <c r="P151" s="891"/>
      <c r="Q151" s="891"/>
      <c r="R151" s="891"/>
      <c r="S151" s="891"/>
      <c r="T151" s="891"/>
      <c r="U151" s="891"/>
      <c r="V151" s="891"/>
      <c r="W151" s="891"/>
      <c r="X151" s="891"/>
      <c r="Y151" s="891"/>
      <c r="Z151" s="891"/>
    </row>
    <row r="152" spans="1:26" ht="15.75" customHeight="1">
      <c r="A152" s="891"/>
      <c r="B152" s="891"/>
      <c r="C152" s="891"/>
      <c r="D152" s="891"/>
      <c r="E152" s="891"/>
      <c r="F152" s="891"/>
      <c r="G152" s="891"/>
      <c r="H152" s="891"/>
      <c r="I152" s="891"/>
      <c r="J152" s="891"/>
      <c r="K152" s="891"/>
      <c r="L152" s="891"/>
      <c r="M152" s="891"/>
      <c r="N152" s="891"/>
      <c r="O152" s="891"/>
      <c r="P152" s="891"/>
      <c r="Q152" s="891"/>
      <c r="R152" s="891"/>
      <c r="S152" s="891"/>
      <c r="T152" s="891"/>
      <c r="U152" s="891"/>
      <c r="V152" s="891"/>
      <c r="W152" s="891"/>
      <c r="X152" s="891"/>
      <c r="Y152" s="891"/>
      <c r="Z152" s="891"/>
    </row>
    <row r="153" spans="1:26" ht="15.75" customHeight="1">
      <c r="A153" s="891"/>
      <c r="B153" s="891"/>
      <c r="C153" s="891"/>
      <c r="D153" s="891"/>
      <c r="E153" s="891"/>
      <c r="F153" s="891"/>
      <c r="G153" s="891"/>
      <c r="H153" s="891"/>
      <c r="I153" s="891"/>
      <c r="J153" s="891"/>
      <c r="K153" s="891"/>
      <c r="L153" s="891"/>
      <c r="M153" s="891"/>
      <c r="N153" s="891"/>
      <c r="O153" s="891"/>
      <c r="P153" s="891"/>
      <c r="Q153" s="891"/>
      <c r="R153" s="891"/>
      <c r="S153" s="891"/>
      <c r="T153" s="891"/>
      <c r="U153" s="891"/>
      <c r="V153" s="891"/>
      <c r="W153" s="891"/>
      <c r="X153" s="891"/>
      <c r="Y153" s="891"/>
      <c r="Z153" s="891"/>
    </row>
    <row r="154" spans="1:26" ht="15.75" customHeight="1">
      <c r="A154" s="891"/>
      <c r="B154" s="891"/>
      <c r="C154" s="891"/>
      <c r="D154" s="891"/>
      <c r="E154" s="891"/>
      <c r="F154" s="891"/>
      <c r="G154" s="891"/>
      <c r="H154" s="891"/>
      <c r="I154" s="891"/>
      <c r="J154" s="891"/>
      <c r="K154" s="891"/>
      <c r="L154" s="891"/>
      <c r="M154" s="891"/>
      <c r="N154" s="891"/>
      <c r="O154" s="891"/>
      <c r="P154" s="891"/>
      <c r="Q154" s="891"/>
      <c r="R154" s="891"/>
      <c r="S154" s="891"/>
      <c r="T154" s="891"/>
      <c r="U154" s="891"/>
      <c r="V154" s="891"/>
      <c r="W154" s="891"/>
      <c r="X154" s="891"/>
      <c r="Y154" s="891"/>
      <c r="Z154" s="891"/>
    </row>
    <row r="155" spans="1:26" ht="15.75" customHeight="1">
      <c r="A155" s="891"/>
      <c r="B155" s="891"/>
      <c r="C155" s="891"/>
      <c r="D155" s="891"/>
      <c r="E155" s="891"/>
      <c r="F155" s="891"/>
      <c r="G155" s="891"/>
      <c r="H155" s="891"/>
      <c r="I155" s="891"/>
      <c r="J155" s="891"/>
      <c r="K155" s="891"/>
      <c r="L155" s="891"/>
      <c r="M155" s="891"/>
      <c r="N155" s="891"/>
      <c r="O155" s="891"/>
      <c r="P155" s="891"/>
      <c r="Q155" s="891"/>
      <c r="R155" s="891"/>
      <c r="S155" s="891"/>
      <c r="T155" s="891"/>
      <c r="U155" s="891"/>
      <c r="V155" s="891"/>
      <c r="W155" s="891"/>
      <c r="X155" s="891"/>
      <c r="Y155" s="891"/>
      <c r="Z155" s="891"/>
    </row>
    <row r="156" spans="1:26" ht="15.75" customHeight="1">
      <c r="A156" s="891"/>
      <c r="B156" s="891"/>
      <c r="C156" s="891"/>
      <c r="D156" s="891"/>
      <c r="E156" s="891"/>
      <c r="F156" s="891"/>
      <c r="G156" s="891"/>
      <c r="H156" s="891"/>
      <c r="I156" s="891"/>
      <c r="J156" s="891"/>
      <c r="K156" s="891"/>
      <c r="L156" s="891"/>
      <c r="M156" s="891"/>
      <c r="N156" s="891"/>
      <c r="O156" s="891"/>
      <c r="P156" s="891"/>
      <c r="Q156" s="891"/>
      <c r="R156" s="891"/>
      <c r="S156" s="891"/>
      <c r="T156" s="891"/>
      <c r="U156" s="891"/>
      <c r="V156" s="891"/>
      <c r="W156" s="891"/>
      <c r="X156" s="891"/>
      <c r="Y156" s="891"/>
      <c r="Z156" s="891"/>
    </row>
    <row r="157" spans="1:26" ht="15.75" customHeight="1">
      <c r="A157" s="891"/>
      <c r="B157" s="891"/>
      <c r="C157" s="891"/>
      <c r="D157" s="891"/>
      <c r="E157" s="891"/>
      <c r="F157" s="891"/>
      <c r="G157" s="891"/>
      <c r="H157" s="891"/>
      <c r="I157" s="891"/>
      <c r="J157" s="891"/>
      <c r="K157" s="891"/>
      <c r="L157" s="891"/>
      <c r="M157" s="891"/>
      <c r="N157" s="891"/>
      <c r="O157" s="891"/>
      <c r="P157" s="891"/>
      <c r="Q157" s="891"/>
      <c r="R157" s="891"/>
      <c r="S157" s="891"/>
      <c r="T157" s="891"/>
      <c r="U157" s="891"/>
      <c r="V157" s="891"/>
      <c r="W157" s="891"/>
      <c r="X157" s="891"/>
      <c r="Y157" s="891"/>
      <c r="Z157" s="891"/>
    </row>
    <row r="158" spans="1:26" ht="15.75" customHeight="1">
      <c r="A158" s="891"/>
      <c r="B158" s="891"/>
      <c r="C158" s="891"/>
      <c r="D158" s="891"/>
      <c r="E158" s="891"/>
      <c r="F158" s="891"/>
      <c r="G158" s="891"/>
      <c r="H158" s="891"/>
      <c r="I158" s="891"/>
      <c r="J158" s="891"/>
      <c r="K158" s="891"/>
      <c r="L158" s="891"/>
      <c r="M158" s="891"/>
      <c r="N158" s="891"/>
      <c r="O158" s="891"/>
      <c r="P158" s="891"/>
      <c r="Q158" s="891"/>
      <c r="R158" s="891"/>
      <c r="S158" s="891"/>
      <c r="T158" s="891"/>
      <c r="U158" s="891"/>
      <c r="V158" s="891"/>
      <c r="W158" s="891"/>
      <c r="X158" s="891"/>
      <c r="Y158" s="891"/>
      <c r="Z158" s="891"/>
    </row>
    <row r="159" spans="1:26" ht="15.75" customHeight="1">
      <c r="A159" s="891"/>
      <c r="B159" s="891"/>
      <c r="C159" s="891"/>
      <c r="D159" s="891"/>
      <c r="E159" s="891"/>
      <c r="F159" s="891"/>
      <c r="G159" s="891"/>
      <c r="H159" s="891"/>
      <c r="I159" s="891"/>
      <c r="J159" s="891"/>
      <c r="K159" s="891"/>
      <c r="L159" s="891"/>
      <c r="M159" s="891"/>
      <c r="N159" s="891"/>
      <c r="O159" s="891"/>
      <c r="P159" s="891"/>
      <c r="Q159" s="891"/>
      <c r="R159" s="891"/>
      <c r="S159" s="891"/>
      <c r="T159" s="891"/>
      <c r="U159" s="891"/>
      <c r="V159" s="891"/>
      <c r="W159" s="891"/>
      <c r="X159" s="891"/>
      <c r="Y159" s="891"/>
      <c r="Z159" s="891"/>
    </row>
    <row r="160" spans="1:26" ht="15.75" customHeight="1">
      <c r="A160" s="891"/>
      <c r="B160" s="891"/>
      <c r="C160" s="891"/>
      <c r="D160" s="891"/>
      <c r="E160" s="891"/>
      <c r="F160" s="891"/>
      <c r="G160" s="891"/>
      <c r="H160" s="891"/>
      <c r="I160" s="891"/>
      <c r="J160" s="891"/>
      <c r="K160" s="891"/>
      <c r="L160" s="891"/>
      <c r="M160" s="891"/>
      <c r="N160" s="891"/>
      <c r="O160" s="891"/>
      <c r="P160" s="891"/>
      <c r="Q160" s="891"/>
      <c r="R160" s="891"/>
      <c r="S160" s="891"/>
      <c r="T160" s="891"/>
      <c r="U160" s="891"/>
      <c r="V160" s="891"/>
      <c r="W160" s="891"/>
      <c r="X160" s="891"/>
      <c r="Y160" s="891"/>
      <c r="Z160" s="891"/>
    </row>
    <row r="161" spans="1:26" ht="15.75" customHeight="1">
      <c r="A161" s="891"/>
      <c r="B161" s="891"/>
      <c r="C161" s="891"/>
      <c r="D161" s="891"/>
      <c r="E161" s="891"/>
      <c r="F161" s="891"/>
      <c r="G161" s="891"/>
      <c r="H161" s="891"/>
      <c r="I161" s="891"/>
      <c r="J161" s="891"/>
      <c r="K161" s="891"/>
      <c r="L161" s="891"/>
      <c r="M161" s="891"/>
      <c r="N161" s="891"/>
      <c r="O161" s="891"/>
      <c r="P161" s="891"/>
      <c r="Q161" s="891"/>
      <c r="R161" s="891"/>
      <c r="S161" s="891"/>
      <c r="T161" s="891"/>
      <c r="U161" s="891"/>
      <c r="V161" s="891"/>
      <c r="W161" s="891"/>
      <c r="X161" s="891"/>
      <c r="Y161" s="891"/>
      <c r="Z161" s="891"/>
    </row>
    <row r="162" spans="1:26" ht="15.75" customHeight="1">
      <c r="A162" s="891"/>
      <c r="B162" s="891"/>
      <c r="C162" s="891"/>
      <c r="D162" s="891"/>
      <c r="E162" s="891"/>
      <c r="F162" s="891"/>
      <c r="G162" s="891"/>
      <c r="H162" s="891"/>
      <c r="I162" s="891"/>
      <c r="J162" s="891"/>
      <c r="K162" s="891"/>
      <c r="L162" s="891"/>
      <c r="M162" s="891"/>
      <c r="N162" s="891"/>
      <c r="O162" s="891"/>
      <c r="P162" s="891"/>
      <c r="Q162" s="891"/>
      <c r="R162" s="891"/>
      <c r="S162" s="891"/>
      <c r="T162" s="891"/>
      <c r="U162" s="891"/>
      <c r="V162" s="891"/>
      <c r="W162" s="891"/>
      <c r="X162" s="891"/>
      <c r="Y162" s="891"/>
      <c r="Z162" s="891"/>
    </row>
    <row r="163" spans="1:26" ht="15.75" customHeight="1">
      <c r="A163" s="891"/>
      <c r="B163" s="891"/>
      <c r="C163" s="891"/>
      <c r="D163" s="891"/>
      <c r="E163" s="891"/>
      <c r="F163" s="891"/>
      <c r="G163" s="891"/>
      <c r="H163" s="891"/>
      <c r="I163" s="891"/>
      <c r="J163" s="891"/>
      <c r="K163" s="891"/>
      <c r="L163" s="891"/>
      <c r="M163" s="891"/>
      <c r="N163" s="891"/>
      <c r="O163" s="891"/>
      <c r="P163" s="891"/>
      <c r="Q163" s="891"/>
      <c r="R163" s="891"/>
      <c r="S163" s="891"/>
      <c r="T163" s="891"/>
      <c r="U163" s="891"/>
      <c r="V163" s="891"/>
      <c r="W163" s="891"/>
      <c r="X163" s="891"/>
      <c r="Y163" s="891"/>
      <c r="Z163" s="891"/>
    </row>
    <row r="164" spans="1:26" ht="15.75" customHeight="1">
      <c r="A164" s="891"/>
      <c r="B164" s="891"/>
      <c r="C164" s="891"/>
      <c r="D164" s="891"/>
      <c r="E164" s="891"/>
      <c r="F164" s="891"/>
      <c r="G164" s="891"/>
      <c r="H164" s="891"/>
      <c r="I164" s="891"/>
      <c r="J164" s="891"/>
      <c r="K164" s="891"/>
      <c r="L164" s="891"/>
      <c r="M164" s="891"/>
      <c r="N164" s="891"/>
      <c r="O164" s="891"/>
      <c r="P164" s="891"/>
      <c r="Q164" s="891"/>
      <c r="R164" s="891"/>
      <c r="S164" s="891"/>
      <c r="T164" s="891"/>
      <c r="U164" s="891"/>
      <c r="V164" s="891"/>
      <c r="W164" s="891"/>
      <c r="X164" s="891"/>
      <c r="Y164" s="891"/>
      <c r="Z164" s="891"/>
    </row>
    <row r="165" spans="1:26" ht="15.75" customHeight="1">
      <c r="A165" s="891"/>
      <c r="B165" s="891"/>
      <c r="C165" s="891"/>
      <c r="D165" s="891"/>
      <c r="E165" s="891"/>
      <c r="F165" s="891"/>
      <c r="G165" s="891"/>
      <c r="H165" s="891"/>
      <c r="I165" s="891"/>
      <c r="J165" s="891"/>
      <c r="K165" s="891"/>
      <c r="L165" s="891"/>
      <c r="M165" s="891"/>
      <c r="N165" s="891"/>
      <c r="O165" s="891"/>
      <c r="P165" s="891"/>
      <c r="Q165" s="891"/>
      <c r="R165" s="891"/>
      <c r="S165" s="891"/>
      <c r="T165" s="891"/>
      <c r="U165" s="891"/>
      <c r="V165" s="891"/>
      <c r="W165" s="891"/>
      <c r="X165" s="891"/>
      <c r="Y165" s="891"/>
      <c r="Z165" s="891"/>
    </row>
    <row r="166" spans="1:26" ht="15.75" customHeight="1">
      <c r="A166" s="891"/>
      <c r="B166" s="891"/>
      <c r="C166" s="891"/>
      <c r="D166" s="891"/>
      <c r="E166" s="891"/>
      <c r="F166" s="891"/>
      <c r="G166" s="891"/>
      <c r="H166" s="891"/>
      <c r="I166" s="891"/>
      <c r="J166" s="891"/>
      <c r="K166" s="891"/>
      <c r="L166" s="891"/>
      <c r="M166" s="891"/>
      <c r="N166" s="891"/>
      <c r="O166" s="891"/>
      <c r="P166" s="891"/>
      <c r="Q166" s="891"/>
      <c r="R166" s="891"/>
      <c r="S166" s="891"/>
      <c r="T166" s="891"/>
      <c r="U166" s="891"/>
      <c r="V166" s="891"/>
      <c r="W166" s="891"/>
      <c r="X166" s="891"/>
      <c r="Y166" s="891"/>
      <c r="Z166" s="891"/>
    </row>
    <row r="167" spans="1:26" ht="15.75" customHeight="1">
      <c r="A167" s="891"/>
      <c r="B167" s="891"/>
      <c r="C167" s="891"/>
      <c r="D167" s="891"/>
      <c r="E167" s="891"/>
      <c r="F167" s="891"/>
      <c r="G167" s="891"/>
      <c r="H167" s="891"/>
      <c r="I167" s="891"/>
      <c r="J167" s="891"/>
      <c r="K167" s="891"/>
      <c r="L167" s="891"/>
      <c r="M167" s="891"/>
      <c r="N167" s="891"/>
      <c r="O167" s="891"/>
      <c r="P167" s="891"/>
      <c r="Q167" s="891"/>
      <c r="R167" s="891"/>
      <c r="S167" s="891"/>
      <c r="T167" s="891"/>
      <c r="U167" s="891"/>
      <c r="V167" s="891"/>
      <c r="W167" s="891"/>
      <c r="X167" s="891"/>
      <c r="Y167" s="891"/>
      <c r="Z167" s="891"/>
    </row>
    <row r="168" spans="1:26" ht="15.75" customHeight="1">
      <c r="A168" s="891"/>
      <c r="B168" s="891"/>
      <c r="C168" s="891"/>
      <c r="D168" s="891"/>
      <c r="E168" s="891"/>
      <c r="F168" s="891"/>
      <c r="G168" s="891"/>
      <c r="H168" s="891"/>
      <c r="I168" s="891"/>
      <c r="J168" s="891"/>
      <c r="K168" s="891"/>
      <c r="L168" s="891"/>
      <c r="M168" s="891"/>
      <c r="N168" s="891"/>
      <c r="O168" s="891"/>
      <c r="P168" s="891"/>
      <c r="Q168" s="891"/>
      <c r="R168" s="891"/>
      <c r="S168" s="891"/>
      <c r="T168" s="891"/>
      <c r="U168" s="891"/>
      <c r="V168" s="891"/>
      <c r="W168" s="891"/>
      <c r="X168" s="891"/>
      <c r="Y168" s="891"/>
      <c r="Z168" s="891"/>
    </row>
    <row r="169" spans="1:26" ht="15.75" customHeight="1">
      <c r="A169" s="891"/>
      <c r="B169" s="891"/>
      <c r="C169" s="891"/>
      <c r="D169" s="891"/>
      <c r="E169" s="891"/>
      <c r="F169" s="891"/>
      <c r="G169" s="891"/>
      <c r="H169" s="891"/>
      <c r="I169" s="891"/>
      <c r="J169" s="891"/>
      <c r="K169" s="891"/>
      <c r="L169" s="891"/>
      <c r="M169" s="891"/>
      <c r="N169" s="891"/>
      <c r="O169" s="891"/>
      <c r="P169" s="891"/>
      <c r="Q169" s="891"/>
      <c r="R169" s="891"/>
      <c r="S169" s="891"/>
      <c r="T169" s="891"/>
      <c r="U169" s="891"/>
      <c r="V169" s="891"/>
      <c r="W169" s="891"/>
      <c r="X169" s="891"/>
      <c r="Y169" s="891"/>
      <c r="Z169" s="891"/>
    </row>
    <row r="170" spans="1:26" ht="15.75" customHeight="1">
      <c r="A170" s="891"/>
      <c r="B170" s="891"/>
      <c r="C170" s="891"/>
      <c r="D170" s="891"/>
      <c r="E170" s="891"/>
      <c r="F170" s="891"/>
      <c r="G170" s="891"/>
      <c r="H170" s="891"/>
      <c r="I170" s="891"/>
      <c r="J170" s="891"/>
      <c r="K170" s="891"/>
      <c r="L170" s="891"/>
      <c r="M170" s="891"/>
      <c r="N170" s="891"/>
      <c r="O170" s="891"/>
      <c r="P170" s="891"/>
      <c r="Q170" s="891"/>
      <c r="R170" s="891"/>
      <c r="S170" s="891"/>
      <c r="T170" s="891"/>
      <c r="U170" s="891"/>
      <c r="V170" s="891"/>
      <c r="W170" s="891"/>
      <c r="X170" s="891"/>
      <c r="Y170" s="891"/>
      <c r="Z170" s="891"/>
    </row>
    <row r="171" spans="1:26" ht="15.75" customHeight="1">
      <c r="A171" s="891"/>
      <c r="B171" s="891"/>
      <c r="C171" s="891"/>
      <c r="D171" s="891"/>
      <c r="E171" s="891"/>
      <c r="F171" s="891"/>
      <c r="G171" s="891"/>
      <c r="H171" s="891"/>
      <c r="I171" s="891"/>
      <c r="J171" s="891"/>
      <c r="K171" s="891"/>
      <c r="L171" s="891"/>
      <c r="M171" s="891"/>
      <c r="N171" s="891"/>
      <c r="O171" s="891"/>
      <c r="P171" s="891"/>
      <c r="Q171" s="891"/>
      <c r="R171" s="891"/>
      <c r="S171" s="891"/>
      <c r="T171" s="891"/>
      <c r="U171" s="891"/>
      <c r="V171" s="891"/>
      <c r="W171" s="891"/>
      <c r="X171" s="891"/>
      <c r="Y171" s="891"/>
      <c r="Z171" s="891"/>
    </row>
    <row r="172" spans="1:26" ht="15.75" customHeight="1">
      <c r="A172" s="891"/>
      <c r="B172" s="891"/>
      <c r="C172" s="891"/>
      <c r="D172" s="891"/>
      <c r="E172" s="891"/>
      <c r="F172" s="891"/>
      <c r="G172" s="891"/>
      <c r="H172" s="891"/>
      <c r="I172" s="891"/>
      <c r="J172" s="891"/>
      <c r="K172" s="891"/>
      <c r="L172" s="891"/>
      <c r="M172" s="891"/>
      <c r="N172" s="891"/>
      <c r="O172" s="891"/>
      <c r="P172" s="891"/>
      <c r="Q172" s="891"/>
      <c r="R172" s="891"/>
      <c r="S172" s="891"/>
      <c r="T172" s="891"/>
      <c r="U172" s="891"/>
      <c r="V172" s="891"/>
      <c r="W172" s="891"/>
      <c r="X172" s="891"/>
      <c r="Y172" s="891"/>
      <c r="Z172" s="891"/>
    </row>
    <row r="173" spans="1:26" ht="15.75" customHeight="1">
      <c r="A173" s="891"/>
      <c r="B173" s="891"/>
      <c r="C173" s="891"/>
      <c r="D173" s="891"/>
      <c r="E173" s="891"/>
      <c r="F173" s="891"/>
      <c r="G173" s="891"/>
      <c r="H173" s="891"/>
      <c r="I173" s="891"/>
      <c r="J173" s="891"/>
      <c r="K173" s="891"/>
      <c r="L173" s="891"/>
      <c r="M173" s="891"/>
      <c r="N173" s="891"/>
      <c r="O173" s="891"/>
      <c r="P173" s="891"/>
      <c r="Q173" s="891"/>
      <c r="R173" s="891"/>
      <c r="S173" s="891"/>
      <c r="T173" s="891"/>
      <c r="U173" s="891"/>
      <c r="V173" s="891"/>
      <c r="W173" s="891"/>
      <c r="X173" s="891"/>
      <c r="Y173" s="891"/>
      <c r="Z173" s="891"/>
    </row>
    <row r="174" spans="1:26" ht="15.75" customHeight="1">
      <c r="A174" s="891"/>
      <c r="B174" s="891"/>
      <c r="C174" s="891"/>
      <c r="D174" s="891"/>
      <c r="E174" s="891"/>
      <c r="F174" s="891"/>
      <c r="G174" s="891"/>
      <c r="H174" s="891"/>
      <c r="I174" s="891"/>
      <c r="J174" s="891"/>
      <c r="K174" s="891"/>
      <c r="L174" s="891"/>
      <c r="M174" s="891"/>
      <c r="N174" s="891"/>
      <c r="O174" s="891"/>
      <c r="P174" s="891"/>
      <c r="Q174" s="891"/>
      <c r="R174" s="891"/>
      <c r="S174" s="891"/>
      <c r="T174" s="891"/>
      <c r="U174" s="891"/>
      <c r="V174" s="891"/>
      <c r="W174" s="891"/>
      <c r="X174" s="891"/>
      <c r="Y174" s="891"/>
      <c r="Z174" s="891"/>
    </row>
    <row r="175" spans="1:26" ht="15.75" customHeight="1">
      <c r="A175" s="891"/>
      <c r="B175" s="891"/>
      <c r="C175" s="891"/>
      <c r="D175" s="891"/>
      <c r="E175" s="891"/>
      <c r="F175" s="891"/>
      <c r="G175" s="891"/>
      <c r="H175" s="891"/>
      <c r="I175" s="891"/>
      <c r="J175" s="891"/>
      <c r="K175" s="891"/>
      <c r="L175" s="891"/>
      <c r="M175" s="891"/>
      <c r="N175" s="891"/>
      <c r="O175" s="891"/>
      <c r="P175" s="891"/>
      <c r="Q175" s="891"/>
      <c r="R175" s="891"/>
      <c r="S175" s="891"/>
      <c r="T175" s="891"/>
      <c r="U175" s="891"/>
      <c r="V175" s="891"/>
      <c r="W175" s="891"/>
      <c r="X175" s="891"/>
      <c r="Y175" s="891"/>
      <c r="Z175" s="891"/>
    </row>
    <row r="176" spans="1:26" ht="15.75" customHeight="1">
      <c r="A176" s="891"/>
      <c r="B176" s="891"/>
      <c r="C176" s="891"/>
      <c r="D176" s="891"/>
      <c r="E176" s="891"/>
      <c r="F176" s="891"/>
      <c r="G176" s="891"/>
      <c r="H176" s="891"/>
      <c r="I176" s="891"/>
      <c r="J176" s="891"/>
      <c r="K176" s="891"/>
      <c r="L176" s="891"/>
      <c r="M176" s="891"/>
      <c r="N176" s="891"/>
      <c r="O176" s="891"/>
      <c r="P176" s="891"/>
      <c r="Q176" s="891"/>
      <c r="R176" s="891"/>
      <c r="S176" s="891"/>
      <c r="T176" s="891"/>
      <c r="U176" s="891"/>
      <c r="V176" s="891"/>
      <c r="W176" s="891"/>
      <c r="X176" s="891"/>
      <c r="Y176" s="891"/>
      <c r="Z176" s="891"/>
    </row>
    <row r="177" spans="1:26" ht="15.75" customHeight="1">
      <c r="A177" s="891"/>
      <c r="B177" s="891"/>
      <c r="C177" s="891"/>
      <c r="D177" s="891"/>
      <c r="E177" s="891"/>
      <c r="F177" s="891"/>
      <c r="G177" s="891"/>
      <c r="H177" s="891"/>
      <c r="I177" s="891"/>
      <c r="J177" s="891"/>
      <c r="K177" s="891"/>
      <c r="L177" s="891"/>
      <c r="M177" s="891"/>
      <c r="N177" s="891"/>
      <c r="O177" s="891"/>
      <c r="P177" s="891"/>
      <c r="Q177" s="891"/>
      <c r="R177" s="891"/>
      <c r="S177" s="891"/>
      <c r="T177" s="891"/>
      <c r="U177" s="891"/>
      <c r="V177" s="891"/>
      <c r="W177" s="891"/>
      <c r="X177" s="891"/>
      <c r="Y177" s="891"/>
      <c r="Z177" s="891"/>
    </row>
    <row r="178" spans="1:26" ht="15.75" customHeight="1">
      <c r="A178" s="891"/>
      <c r="B178" s="891"/>
      <c r="C178" s="891"/>
      <c r="D178" s="891"/>
      <c r="E178" s="891"/>
      <c r="F178" s="891"/>
      <c r="G178" s="891"/>
      <c r="H178" s="891"/>
      <c r="I178" s="891"/>
      <c r="J178" s="891"/>
      <c r="K178" s="891"/>
      <c r="L178" s="891"/>
      <c r="M178" s="891"/>
      <c r="N178" s="891"/>
      <c r="O178" s="891"/>
      <c r="P178" s="891"/>
      <c r="Q178" s="891"/>
      <c r="R178" s="891"/>
      <c r="S178" s="891"/>
      <c r="T178" s="891"/>
      <c r="U178" s="891"/>
      <c r="V178" s="891"/>
      <c r="W178" s="891"/>
      <c r="X178" s="891"/>
      <c r="Y178" s="891"/>
      <c r="Z178" s="891"/>
    </row>
    <row r="179" spans="1:26" ht="15.75" customHeight="1">
      <c r="A179" s="891"/>
      <c r="B179" s="891"/>
      <c r="C179" s="891"/>
      <c r="D179" s="891"/>
      <c r="E179" s="891"/>
      <c r="F179" s="891"/>
      <c r="G179" s="891"/>
      <c r="H179" s="891"/>
      <c r="I179" s="891"/>
      <c r="J179" s="891"/>
      <c r="K179" s="891"/>
      <c r="L179" s="891"/>
      <c r="M179" s="891"/>
      <c r="N179" s="891"/>
      <c r="O179" s="891"/>
      <c r="P179" s="891"/>
      <c r="Q179" s="891"/>
      <c r="R179" s="891"/>
      <c r="S179" s="891"/>
      <c r="T179" s="891"/>
      <c r="U179" s="891"/>
      <c r="V179" s="891"/>
      <c r="W179" s="891"/>
      <c r="X179" s="891"/>
      <c r="Y179" s="891"/>
      <c r="Z179" s="891"/>
    </row>
    <row r="180" spans="1:26" ht="15.75" customHeight="1">
      <c r="A180" s="891"/>
      <c r="B180" s="891"/>
      <c r="C180" s="891"/>
      <c r="D180" s="891"/>
      <c r="E180" s="891"/>
      <c r="F180" s="891"/>
      <c r="G180" s="891"/>
      <c r="H180" s="891"/>
      <c r="I180" s="891"/>
      <c r="J180" s="891"/>
      <c r="K180" s="891"/>
      <c r="L180" s="891"/>
      <c r="M180" s="891"/>
      <c r="N180" s="891"/>
      <c r="O180" s="891"/>
      <c r="P180" s="891"/>
      <c r="Q180" s="891"/>
      <c r="R180" s="891"/>
      <c r="S180" s="891"/>
      <c r="T180" s="891"/>
      <c r="U180" s="891"/>
      <c r="V180" s="891"/>
      <c r="W180" s="891"/>
      <c r="X180" s="891"/>
      <c r="Y180" s="891"/>
      <c r="Z180" s="891"/>
    </row>
    <row r="181" spans="1:26" ht="15.75" customHeight="1">
      <c r="A181" s="891"/>
      <c r="B181" s="891"/>
      <c r="C181" s="891"/>
      <c r="D181" s="891"/>
      <c r="E181" s="891"/>
      <c r="F181" s="891"/>
      <c r="G181" s="891"/>
      <c r="H181" s="891"/>
      <c r="I181" s="891"/>
      <c r="J181" s="891"/>
      <c r="K181" s="891"/>
      <c r="L181" s="891"/>
      <c r="M181" s="891"/>
      <c r="N181" s="891"/>
      <c r="O181" s="891"/>
      <c r="P181" s="891"/>
      <c r="Q181" s="891"/>
      <c r="R181" s="891"/>
      <c r="S181" s="891"/>
      <c r="T181" s="891"/>
      <c r="U181" s="891"/>
      <c r="V181" s="891"/>
      <c r="W181" s="891"/>
      <c r="X181" s="891"/>
      <c r="Y181" s="891"/>
      <c r="Z181" s="891"/>
    </row>
    <row r="182" spans="1:26" ht="15.75" customHeight="1">
      <c r="A182" s="891"/>
      <c r="B182" s="891"/>
      <c r="C182" s="891"/>
      <c r="D182" s="891"/>
      <c r="E182" s="891"/>
      <c r="F182" s="891"/>
      <c r="G182" s="891"/>
      <c r="H182" s="891"/>
      <c r="I182" s="891"/>
      <c r="J182" s="891"/>
      <c r="K182" s="891"/>
      <c r="L182" s="891"/>
      <c r="M182" s="891"/>
      <c r="N182" s="891"/>
      <c r="O182" s="891"/>
      <c r="P182" s="891"/>
      <c r="Q182" s="891"/>
      <c r="R182" s="891"/>
      <c r="S182" s="891"/>
      <c r="T182" s="891"/>
      <c r="U182" s="891"/>
      <c r="V182" s="891"/>
      <c r="W182" s="891"/>
      <c r="X182" s="891"/>
      <c r="Y182" s="891"/>
      <c r="Z182" s="891"/>
    </row>
    <row r="183" spans="1:26" ht="15.75" customHeight="1">
      <c r="A183" s="891"/>
      <c r="B183" s="891"/>
      <c r="C183" s="891"/>
      <c r="D183" s="891"/>
      <c r="E183" s="891"/>
      <c r="F183" s="891"/>
      <c r="G183" s="891"/>
      <c r="H183" s="891"/>
      <c r="I183" s="891"/>
      <c r="J183" s="891"/>
      <c r="K183" s="891"/>
      <c r="L183" s="891"/>
      <c r="M183" s="891"/>
      <c r="N183" s="891"/>
      <c r="O183" s="891"/>
      <c r="P183" s="891"/>
      <c r="Q183" s="891"/>
      <c r="R183" s="891"/>
      <c r="S183" s="891"/>
      <c r="T183" s="891"/>
      <c r="U183" s="891"/>
      <c r="V183" s="891"/>
      <c r="W183" s="891"/>
      <c r="X183" s="891"/>
      <c r="Y183" s="891"/>
      <c r="Z183" s="891"/>
    </row>
    <row r="184" spans="1:26" ht="15.75" customHeight="1">
      <c r="A184" s="891"/>
      <c r="B184" s="891"/>
      <c r="C184" s="891"/>
      <c r="D184" s="891"/>
      <c r="E184" s="891"/>
      <c r="F184" s="891"/>
      <c r="G184" s="891"/>
      <c r="H184" s="891"/>
      <c r="I184" s="891"/>
      <c r="J184" s="891"/>
      <c r="K184" s="891"/>
      <c r="L184" s="891"/>
      <c r="M184" s="891"/>
      <c r="N184" s="891"/>
      <c r="O184" s="891"/>
      <c r="P184" s="891"/>
      <c r="Q184" s="891"/>
      <c r="R184" s="891"/>
      <c r="S184" s="891"/>
      <c r="T184" s="891"/>
      <c r="U184" s="891"/>
      <c r="V184" s="891"/>
      <c r="W184" s="891"/>
      <c r="X184" s="891"/>
      <c r="Y184" s="891"/>
      <c r="Z184" s="891"/>
    </row>
    <row r="185" spans="1:26" ht="15.75" customHeight="1">
      <c r="A185" s="891"/>
      <c r="B185" s="891"/>
      <c r="C185" s="891"/>
      <c r="D185" s="891"/>
      <c r="E185" s="891"/>
      <c r="F185" s="891"/>
      <c r="G185" s="891"/>
      <c r="H185" s="891"/>
      <c r="I185" s="891"/>
      <c r="J185" s="891"/>
      <c r="K185" s="891"/>
      <c r="L185" s="891"/>
      <c r="M185" s="891"/>
      <c r="N185" s="891"/>
      <c r="O185" s="891"/>
      <c r="P185" s="891"/>
      <c r="Q185" s="891"/>
      <c r="R185" s="891"/>
      <c r="S185" s="891"/>
      <c r="T185" s="891"/>
      <c r="U185" s="891"/>
      <c r="V185" s="891"/>
      <c r="W185" s="891"/>
      <c r="X185" s="891"/>
      <c r="Y185" s="891"/>
      <c r="Z185" s="891"/>
    </row>
    <row r="186" spans="1:26" ht="15.75" customHeight="1">
      <c r="A186" s="891"/>
      <c r="B186" s="891"/>
      <c r="C186" s="891"/>
      <c r="D186" s="891"/>
      <c r="E186" s="891"/>
      <c r="F186" s="891"/>
      <c r="G186" s="891"/>
      <c r="H186" s="891"/>
      <c r="I186" s="891"/>
      <c r="J186" s="891"/>
      <c r="K186" s="891"/>
      <c r="L186" s="891"/>
      <c r="M186" s="891"/>
      <c r="N186" s="891"/>
      <c r="O186" s="891"/>
      <c r="P186" s="891"/>
      <c r="Q186" s="891"/>
      <c r="R186" s="891"/>
      <c r="S186" s="891"/>
      <c r="T186" s="891"/>
      <c r="U186" s="891"/>
      <c r="V186" s="891"/>
      <c r="W186" s="891"/>
      <c r="X186" s="891"/>
      <c r="Y186" s="891"/>
      <c r="Z186" s="891"/>
    </row>
    <row r="187" spans="1:26" ht="15.75" customHeight="1">
      <c r="A187" s="891"/>
      <c r="B187" s="891"/>
      <c r="C187" s="891"/>
      <c r="D187" s="891"/>
      <c r="E187" s="891"/>
      <c r="F187" s="891"/>
      <c r="G187" s="891"/>
      <c r="H187" s="891"/>
      <c r="I187" s="891"/>
      <c r="J187" s="891"/>
      <c r="K187" s="891"/>
      <c r="L187" s="891"/>
      <c r="M187" s="891"/>
      <c r="N187" s="891"/>
      <c r="O187" s="891"/>
      <c r="P187" s="891"/>
      <c r="Q187" s="891"/>
      <c r="R187" s="891"/>
      <c r="S187" s="891"/>
      <c r="T187" s="891"/>
      <c r="U187" s="891"/>
      <c r="V187" s="891"/>
      <c r="W187" s="891"/>
      <c r="X187" s="891"/>
      <c r="Y187" s="891"/>
      <c r="Z187" s="891"/>
    </row>
    <row r="188" spans="1:26" ht="15.75" customHeight="1">
      <c r="A188" s="891"/>
      <c r="B188" s="891"/>
      <c r="C188" s="891"/>
      <c r="D188" s="891"/>
      <c r="E188" s="891"/>
      <c r="F188" s="891"/>
      <c r="G188" s="891"/>
      <c r="H188" s="891"/>
      <c r="I188" s="891"/>
      <c r="J188" s="891"/>
      <c r="K188" s="891"/>
      <c r="L188" s="891"/>
      <c r="M188" s="891"/>
      <c r="N188" s="891"/>
      <c r="O188" s="891"/>
      <c r="P188" s="891"/>
      <c r="Q188" s="891"/>
      <c r="R188" s="891"/>
      <c r="S188" s="891"/>
      <c r="T188" s="891"/>
      <c r="U188" s="891"/>
      <c r="V188" s="891"/>
      <c r="W188" s="891"/>
      <c r="X188" s="891"/>
      <c r="Y188" s="891"/>
      <c r="Z188" s="891"/>
    </row>
    <row r="189" spans="1:26" ht="15.75" customHeight="1">
      <c r="A189" s="891"/>
      <c r="B189" s="891"/>
      <c r="C189" s="891"/>
      <c r="D189" s="891"/>
      <c r="E189" s="891"/>
      <c r="F189" s="891"/>
      <c r="G189" s="891"/>
      <c r="H189" s="891"/>
      <c r="I189" s="891"/>
      <c r="J189" s="891"/>
      <c r="K189" s="891"/>
      <c r="L189" s="891"/>
      <c r="M189" s="891"/>
      <c r="N189" s="891"/>
      <c r="O189" s="891"/>
      <c r="P189" s="891"/>
      <c r="Q189" s="891"/>
      <c r="R189" s="891"/>
      <c r="S189" s="891"/>
      <c r="T189" s="891"/>
      <c r="U189" s="891"/>
      <c r="V189" s="891"/>
      <c r="W189" s="891"/>
      <c r="X189" s="891"/>
      <c r="Y189" s="891"/>
      <c r="Z189" s="891"/>
    </row>
    <row r="190" spans="1:26" ht="15.75" customHeight="1">
      <c r="A190" s="891"/>
      <c r="B190" s="891"/>
      <c r="C190" s="891"/>
      <c r="D190" s="891"/>
      <c r="E190" s="891"/>
      <c r="F190" s="891"/>
      <c r="G190" s="891"/>
      <c r="H190" s="891"/>
      <c r="I190" s="891"/>
      <c r="J190" s="891"/>
      <c r="K190" s="891"/>
      <c r="L190" s="891"/>
      <c r="M190" s="891"/>
      <c r="N190" s="891"/>
      <c r="O190" s="891"/>
      <c r="P190" s="891"/>
      <c r="Q190" s="891"/>
      <c r="R190" s="891"/>
      <c r="S190" s="891"/>
      <c r="T190" s="891"/>
      <c r="U190" s="891"/>
      <c r="V190" s="891"/>
      <c r="W190" s="891"/>
      <c r="X190" s="891"/>
      <c r="Y190" s="891"/>
      <c r="Z190" s="891"/>
    </row>
    <row r="191" spans="1:26" ht="15.75" customHeight="1">
      <c r="A191" s="891"/>
      <c r="B191" s="891"/>
      <c r="C191" s="891"/>
      <c r="D191" s="891"/>
      <c r="E191" s="891"/>
      <c r="F191" s="891"/>
      <c r="G191" s="891"/>
      <c r="H191" s="891"/>
      <c r="I191" s="891"/>
      <c r="J191" s="891"/>
      <c r="K191" s="891"/>
      <c r="L191" s="891"/>
      <c r="M191" s="891"/>
      <c r="N191" s="891"/>
      <c r="O191" s="891"/>
      <c r="P191" s="891"/>
      <c r="Q191" s="891"/>
      <c r="R191" s="891"/>
      <c r="S191" s="891"/>
      <c r="T191" s="891"/>
      <c r="U191" s="891"/>
      <c r="V191" s="891"/>
      <c r="W191" s="891"/>
      <c r="X191" s="891"/>
      <c r="Y191" s="891"/>
      <c r="Z191" s="891"/>
    </row>
    <row r="192" spans="1:26" ht="15.75" customHeight="1">
      <c r="A192" s="891"/>
      <c r="B192" s="891"/>
      <c r="C192" s="891"/>
      <c r="D192" s="891"/>
      <c r="E192" s="891"/>
      <c r="F192" s="891"/>
      <c r="G192" s="891"/>
      <c r="H192" s="891"/>
      <c r="I192" s="891"/>
      <c r="J192" s="891"/>
      <c r="K192" s="891"/>
      <c r="L192" s="891"/>
      <c r="M192" s="891"/>
      <c r="N192" s="891"/>
      <c r="O192" s="891"/>
      <c r="P192" s="891"/>
      <c r="Q192" s="891"/>
      <c r="R192" s="891"/>
      <c r="S192" s="891"/>
      <c r="T192" s="891"/>
      <c r="U192" s="891"/>
      <c r="V192" s="891"/>
      <c r="W192" s="891"/>
      <c r="X192" s="891"/>
      <c r="Y192" s="891"/>
      <c r="Z192" s="891"/>
    </row>
    <row r="193" spans="1:26" ht="15.75" customHeight="1">
      <c r="A193" s="891"/>
      <c r="B193" s="891"/>
      <c r="C193" s="891"/>
      <c r="D193" s="891"/>
      <c r="E193" s="891"/>
      <c r="F193" s="891"/>
      <c r="G193" s="891"/>
      <c r="H193" s="891"/>
      <c r="I193" s="891"/>
      <c r="J193" s="891"/>
      <c r="K193" s="891"/>
      <c r="L193" s="891"/>
      <c r="M193" s="891"/>
      <c r="N193" s="891"/>
      <c r="O193" s="891"/>
      <c r="P193" s="891"/>
      <c r="Q193" s="891"/>
      <c r="R193" s="891"/>
      <c r="S193" s="891"/>
      <c r="T193" s="891"/>
      <c r="U193" s="891"/>
      <c r="V193" s="891"/>
      <c r="W193" s="891"/>
      <c r="X193" s="891"/>
      <c r="Y193" s="891"/>
      <c r="Z193" s="891"/>
    </row>
    <row r="194" spans="1:26" ht="15.75" customHeight="1">
      <c r="A194" s="891"/>
      <c r="B194" s="891"/>
      <c r="C194" s="891"/>
      <c r="D194" s="891"/>
      <c r="E194" s="891"/>
      <c r="F194" s="891"/>
      <c r="G194" s="891"/>
      <c r="H194" s="891"/>
      <c r="I194" s="891"/>
      <c r="J194" s="891"/>
      <c r="K194" s="891"/>
      <c r="L194" s="891"/>
      <c r="M194" s="891"/>
      <c r="N194" s="891"/>
      <c r="O194" s="891"/>
      <c r="P194" s="891"/>
      <c r="Q194" s="891"/>
      <c r="R194" s="891"/>
      <c r="S194" s="891"/>
      <c r="T194" s="891"/>
      <c r="U194" s="891"/>
      <c r="V194" s="891"/>
      <c r="W194" s="891"/>
      <c r="X194" s="891"/>
      <c r="Y194" s="891"/>
      <c r="Z194" s="891"/>
    </row>
    <row r="195" spans="1:26" ht="15.75" customHeight="1">
      <c r="A195" s="891"/>
      <c r="B195" s="891"/>
      <c r="C195" s="891"/>
      <c r="D195" s="891"/>
      <c r="E195" s="891"/>
      <c r="F195" s="891"/>
      <c r="G195" s="891"/>
      <c r="H195" s="891"/>
      <c r="I195" s="891"/>
      <c r="J195" s="891"/>
      <c r="K195" s="891"/>
      <c r="L195" s="891"/>
      <c r="M195" s="891"/>
      <c r="N195" s="891"/>
      <c r="O195" s="891"/>
      <c r="P195" s="891"/>
      <c r="Q195" s="891"/>
      <c r="R195" s="891"/>
      <c r="S195" s="891"/>
      <c r="T195" s="891"/>
      <c r="U195" s="891"/>
      <c r="V195" s="891"/>
      <c r="W195" s="891"/>
      <c r="X195" s="891"/>
      <c r="Y195" s="891"/>
      <c r="Z195" s="891"/>
    </row>
    <row r="196" spans="1:26" ht="15.75" customHeight="1">
      <c r="A196" s="891"/>
      <c r="B196" s="891"/>
      <c r="C196" s="891"/>
      <c r="D196" s="891"/>
      <c r="E196" s="891"/>
      <c r="F196" s="891"/>
      <c r="G196" s="891"/>
      <c r="H196" s="891"/>
      <c r="I196" s="891"/>
      <c r="J196" s="891"/>
      <c r="K196" s="891"/>
      <c r="L196" s="891"/>
      <c r="M196" s="891"/>
      <c r="N196" s="891"/>
      <c r="O196" s="891"/>
      <c r="P196" s="891"/>
      <c r="Q196" s="891"/>
      <c r="R196" s="891"/>
      <c r="S196" s="891"/>
      <c r="T196" s="891"/>
      <c r="U196" s="891"/>
      <c r="V196" s="891"/>
      <c r="W196" s="891"/>
      <c r="X196" s="891"/>
      <c r="Y196" s="891"/>
      <c r="Z196" s="891"/>
    </row>
    <row r="197" spans="1:26" ht="15.75" customHeight="1">
      <c r="A197" s="891"/>
      <c r="B197" s="891"/>
      <c r="C197" s="891"/>
      <c r="D197" s="891"/>
      <c r="E197" s="891"/>
      <c r="F197" s="891"/>
      <c r="G197" s="891"/>
      <c r="H197" s="891"/>
      <c r="I197" s="891"/>
      <c r="J197" s="891"/>
      <c r="K197" s="891"/>
      <c r="L197" s="891"/>
      <c r="M197" s="891"/>
      <c r="N197" s="891"/>
      <c r="O197" s="891"/>
      <c r="P197" s="891"/>
      <c r="Q197" s="891"/>
      <c r="R197" s="891"/>
      <c r="S197" s="891"/>
      <c r="T197" s="891"/>
      <c r="U197" s="891"/>
      <c r="V197" s="891"/>
      <c r="W197" s="891"/>
      <c r="X197" s="891"/>
      <c r="Y197" s="891"/>
      <c r="Z197" s="891"/>
    </row>
    <row r="198" spans="1:26" ht="15.75" customHeight="1">
      <c r="A198" s="891"/>
      <c r="B198" s="891"/>
      <c r="C198" s="891"/>
      <c r="D198" s="891"/>
      <c r="E198" s="891"/>
      <c r="F198" s="891"/>
      <c r="G198" s="891"/>
      <c r="H198" s="891"/>
      <c r="I198" s="891"/>
      <c r="J198" s="891"/>
      <c r="K198" s="891"/>
      <c r="L198" s="891"/>
      <c r="M198" s="891"/>
      <c r="N198" s="891"/>
      <c r="O198" s="891"/>
      <c r="P198" s="891"/>
      <c r="Q198" s="891"/>
      <c r="R198" s="891"/>
      <c r="S198" s="891"/>
      <c r="T198" s="891"/>
      <c r="U198" s="891"/>
      <c r="V198" s="891"/>
      <c r="W198" s="891"/>
      <c r="X198" s="891"/>
      <c r="Y198" s="891"/>
      <c r="Z198" s="891"/>
    </row>
    <row r="199" spans="1:26" ht="15.75" customHeight="1">
      <c r="A199" s="891"/>
      <c r="B199" s="891"/>
      <c r="C199" s="891"/>
      <c r="D199" s="891"/>
      <c r="E199" s="891"/>
      <c r="F199" s="891"/>
      <c r="G199" s="891"/>
      <c r="H199" s="891"/>
      <c r="I199" s="891"/>
      <c r="J199" s="891"/>
      <c r="K199" s="891"/>
      <c r="L199" s="891"/>
      <c r="M199" s="891"/>
      <c r="N199" s="891"/>
      <c r="O199" s="891"/>
      <c r="P199" s="891"/>
      <c r="Q199" s="891"/>
      <c r="R199" s="891"/>
      <c r="S199" s="891"/>
      <c r="T199" s="891"/>
      <c r="U199" s="891"/>
      <c r="V199" s="891"/>
      <c r="W199" s="891"/>
      <c r="X199" s="891"/>
      <c r="Y199" s="891"/>
      <c r="Z199" s="891"/>
    </row>
    <row r="200" spans="1:26" ht="15.75" customHeight="1">
      <c r="A200" s="891"/>
      <c r="B200" s="891"/>
      <c r="C200" s="891"/>
      <c r="D200" s="891"/>
      <c r="E200" s="891"/>
      <c r="F200" s="891"/>
      <c r="G200" s="891"/>
      <c r="H200" s="891"/>
      <c r="I200" s="891"/>
      <c r="J200" s="891"/>
      <c r="K200" s="891"/>
      <c r="L200" s="891"/>
      <c r="M200" s="891"/>
      <c r="N200" s="891"/>
      <c r="O200" s="891"/>
      <c r="P200" s="891"/>
      <c r="Q200" s="891"/>
      <c r="R200" s="891"/>
      <c r="S200" s="891"/>
      <c r="T200" s="891"/>
      <c r="U200" s="891"/>
      <c r="V200" s="891"/>
      <c r="W200" s="891"/>
      <c r="X200" s="891"/>
      <c r="Y200" s="891"/>
      <c r="Z200" s="891"/>
    </row>
    <row r="201" spans="1:26" ht="15.75" customHeight="1">
      <c r="A201" s="891"/>
      <c r="B201" s="891"/>
      <c r="C201" s="891"/>
      <c r="D201" s="891"/>
      <c r="E201" s="891"/>
      <c r="F201" s="891"/>
      <c r="G201" s="891"/>
      <c r="H201" s="891"/>
      <c r="I201" s="891"/>
      <c r="J201" s="891"/>
      <c r="K201" s="891"/>
      <c r="L201" s="891"/>
      <c r="M201" s="891"/>
      <c r="N201" s="891"/>
      <c r="O201" s="891"/>
      <c r="P201" s="891"/>
      <c r="Q201" s="891"/>
      <c r="R201" s="891"/>
      <c r="S201" s="891"/>
      <c r="T201" s="891"/>
      <c r="U201" s="891"/>
      <c r="V201" s="891"/>
      <c r="W201" s="891"/>
      <c r="X201" s="891"/>
      <c r="Y201" s="891"/>
      <c r="Z201" s="891"/>
    </row>
    <row r="202" spans="1:26" ht="15.75" customHeight="1">
      <c r="A202" s="891"/>
      <c r="B202" s="891"/>
      <c r="C202" s="891"/>
      <c r="D202" s="891"/>
      <c r="E202" s="891"/>
      <c r="F202" s="891"/>
      <c r="G202" s="891"/>
      <c r="H202" s="891"/>
      <c r="I202" s="891"/>
      <c r="J202" s="891"/>
      <c r="K202" s="891"/>
      <c r="L202" s="891"/>
      <c r="M202" s="891"/>
      <c r="N202" s="891"/>
      <c r="O202" s="891"/>
      <c r="P202" s="891"/>
      <c r="Q202" s="891"/>
      <c r="R202" s="891"/>
      <c r="S202" s="891"/>
      <c r="T202" s="891"/>
      <c r="U202" s="891"/>
      <c r="V202" s="891"/>
      <c r="W202" s="891"/>
      <c r="X202" s="891"/>
      <c r="Y202" s="891"/>
      <c r="Z202" s="891"/>
    </row>
    <row r="203" spans="1:26" ht="15.75" customHeight="1">
      <c r="A203" s="891"/>
      <c r="B203" s="891"/>
      <c r="C203" s="891"/>
      <c r="D203" s="891"/>
      <c r="E203" s="891"/>
      <c r="F203" s="891"/>
      <c r="G203" s="891"/>
      <c r="H203" s="891"/>
      <c r="I203" s="891"/>
      <c r="J203" s="891"/>
      <c r="K203" s="891"/>
      <c r="L203" s="891"/>
      <c r="M203" s="891"/>
      <c r="N203" s="891"/>
      <c r="O203" s="891"/>
      <c r="P203" s="891"/>
      <c r="Q203" s="891"/>
      <c r="R203" s="891"/>
      <c r="S203" s="891"/>
      <c r="T203" s="891"/>
      <c r="U203" s="891"/>
      <c r="V203" s="891"/>
      <c r="W203" s="891"/>
      <c r="X203" s="891"/>
      <c r="Y203" s="891"/>
      <c r="Z203" s="891"/>
    </row>
    <row r="204" spans="1:26" ht="15.75" customHeight="1">
      <c r="A204" s="891"/>
      <c r="B204" s="891"/>
      <c r="C204" s="891"/>
      <c r="D204" s="891"/>
      <c r="E204" s="891"/>
      <c r="F204" s="891"/>
      <c r="G204" s="891"/>
      <c r="H204" s="891"/>
      <c r="I204" s="891"/>
      <c r="J204" s="891"/>
      <c r="K204" s="891"/>
      <c r="L204" s="891"/>
      <c r="M204" s="891"/>
      <c r="N204" s="891"/>
      <c r="O204" s="891"/>
      <c r="P204" s="891"/>
      <c r="Q204" s="891"/>
      <c r="R204" s="891"/>
      <c r="S204" s="891"/>
      <c r="T204" s="891"/>
      <c r="U204" s="891"/>
      <c r="V204" s="891"/>
      <c r="W204" s="891"/>
      <c r="X204" s="891"/>
      <c r="Y204" s="891"/>
      <c r="Z204" s="891"/>
    </row>
    <row r="205" spans="1:26" ht="15.75" customHeight="1">
      <c r="A205" s="891"/>
      <c r="B205" s="891"/>
      <c r="C205" s="891"/>
      <c r="D205" s="891"/>
      <c r="E205" s="891"/>
      <c r="F205" s="891"/>
      <c r="G205" s="891"/>
      <c r="H205" s="891"/>
      <c r="I205" s="891"/>
      <c r="J205" s="891"/>
      <c r="K205" s="891"/>
      <c r="L205" s="891"/>
      <c r="M205" s="891"/>
      <c r="N205" s="891"/>
      <c r="O205" s="891"/>
      <c r="P205" s="891"/>
      <c r="Q205" s="891"/>
      <c r="R205" s="891"/>
      <c r="S205" s="891"/>
      <c r="T205" s="891"/>
      <c r="U205" s="891"/>
      <c r="V205" s="891"/>
      <c r="W205" s="891"/>
      <c r="X205" s="891"/>
      <c r="Y205" s="891"/>
      <c r="Z205" s="891"/>
    </row>
    <row r="206" spans="1:26" ht="15.75" customHeight="1">
      <c r="A206" s="891"/>
      <c r="B206" s="891"/>
      <c r="C206" s="891"/>
      <c r="D206" s="891"/>
      <c r="E206" s="891"/>
      <c r="F206" s="891"/>
      <c r="G206" s="891"/>
      <c r="H206" s="891"/>
      <c r="I206" s="891"/>
      <c r="J206" s="891"/>
      <c r="K206" s="891"/>
      <c r="L206" s="891"/>
      <c r="M206" s="891"/>
      <c r="N206" s="891"/>
      <c r="O206" s="891"/>
      <c r="P206" s="891"/>
      <c r="Q206" s="891"/>
      <c r="R206" s="891"/>
      <c r="S206" s="891"/>
      <c r="T206" s="891"/>
      <c r="U206" s="891"/>
      <c r="V206" s="891"/>
      <c r="W206" s="891"/>
      <c r="X206" s="891"/>
      <c r="Y206" s="891"/>
      <c r="Z206" s="891"/>
    </row>
    <row r="207" spans="1:26" ht="15.75" customHeight="1">
      <c r="A207" s="891"/>
      <c r="B207" s="891"/>
      <c r="C207" s="891"/>
      <c r="D207" s="891"/>
      <c r="E207" s="891"/>
      <c r="F207" s="891"/>
      <c r="G207" s="891"/>
      <c r="H207" s="891"/>
      <c r="I207" s="891"/>
      <c r="J207" s="891"/>
      <c r="K207" s="891"/>
      <c r="L207" s="891"/>
      <c r="M207" s="891"/>
      <c r="N207" s="891"/>
      <c r="O207" s="891"/>
      <c r="P207" s="891"/>
      <c r="Q207" s="891"/>
      <c r="R207" s="891"/>
      <c r="S207" s="891"/>
      <c r="T207" s="891"/>
      <c r="U207" s="891"/>
      <c r="V207" s="891"/>
      <c r="W207" s="891"/>
      <c r="X207" s="891"/>
      <c r="Y207" s="891"/>
      <c r="Z207" s="891"/>
    </row>
    <row r="208" spans="1:26" ht="15.75" customHeight="1">
      <c r="A208" s="891"/>
      <c r="B208" s="891"/>
      <c r="C208" s="891"/>
      <c r="D208" s="891"/>
      <c r="E208" s="891"/>
      <c r="F208" s="891"/>
      <c r="G208" s="891"/>
      <c r="H208" s="891"/>
      <c r="I208" s="891"/>
      <c r="J208" s="891"/>
      <c r="K208" s="891"/>
      <c r="L208" s="891"/>
      <c r="M208" s="891"/>
      <c r="N208" s="891"/>
      <c r="O208" s="891"/>
      <c r="P208" s="891"/>
      <c r="Q208" s="891"/>
      <c r="R208" s="891"/>
      <c r="S208" s="891"/>
      <c r="T208" s="891"/>
      <c r="U208" s="891"/>
      <c r="V208" s="891"/>
      <c r="W208" s="891"/>
      <c r="X208" s="891"/>
      <c r="Y208" s="891"/>
      <c r="Z208" s="891"/>
    </row>
    <row r="209" spans="1:26" ht="15.75" customHeight="1">
      <c r="A209" s="891"/>
      <c r="B209" s="891"/>
      <c r="C209" s="891"/>
      <c r="D209" s="891"/>
      <c r="E209" s="891"/>
      <c r="F209" s="891"/>
      <c r="G209" s="891"/>
      <c r="H209" s="891"/>
      <c r="I209" s="891"/>
      <c r="J209" s="891"/>
      <c r="K209" s="891"/>
      <c r="L209" s="891"/>
      <c r="M209" s="891"/>
      <c r="N209" s="891"/>
      <c r="O209" s="891"/>
      <c r="P209" s="891"/>
      <c r="Q209" s="891"/>
      <c r="R209" s="891"/>
      <c r="S209" s="891"/>
      <c r="T209" s="891"/>
      <c r="U209" s="891"/>
      <c r="V209" s="891"/>
      <c r="W209" s="891"/>
      <c r="X209" s="891"/>
      <c r="Y209" s="891"/>
      <c r="Z209" s="891"/>
    </row>
    <row r="210" spans="1:26" ht="15.75" customHeight="1">
      <c r="A210" s="891"/>
      <c r="B210" s="891"/>
      <c r="C210" s="891"/>
      <c r="D210" s="891"/>
      <c r="E210" s="891"/>
      <c r="F210" s="891"/>
      <c r="G210" s="891"/>
      <c r="H210" s="891"/>
      <c r="I210" s="891"/>
      <c r="J210" s="891"/>
      <c r="K210" s="891"/>
      <c r="L210" s="891"/>
      <c r="M210" s="891"/>
      <c r="N210" s="891"/>
      <c r="O210" s="891"/>
      <c r="P210" s="891"/>
      <c r="Q210" s="891"/>
      <c r="R210" s="891"/>
      <c r="S210" s="891"/>
      <c r="T210" s="891"/>
      <c r="U210" s="891"/>
      <c r="V210" s="891"/>
      <c r="W210" s="891"/>
      <c r="X210" s="891"/>
      <c r="Y210" s="891"/>
      <c r="Z210" s="891"/>
    </row>
    <row r="211" spans="1:26" ht="15.75" customHeight="1">
      <c r="A211" s="891"/>
      <c r="B211" s="891"/>
      <c r="C211" s="891"/>
      <c r="D211" s="891"/>
      <c r="E211" s="891"/>
      <c r="F211" s="891"/>
      <c r="G211" s="891"/>
      <c r="H211" s="891"/>
      <c r="I211" s="891"/>
      <c r="J211" s="891"/>
      <c r="K211" s="891"/>
      <c r="L211" s="891"/>
      <c r="M211" s="891"/>
      <c r="N211" s="891"/>
      <c r="O211" s="891"/>
      <c r="P211" s="891"/>
      <c r="Q211" s="891"/>
      <c r="R211" s="891"/>
      <c r="S211" s="891"/>
      <c r="T211" s="891"/>
      <c r="U211" s="891"/>
      <c r="V211" s="891"/>
      <c r="W211" s="891"/>
      <c r="X211" s="891"/>
      <c r="Y211" s="891"/>
      <c r="Z211" s="891"/>
    </row>
    <row r="212" spans="1:26" ht="15.75" customHeight="1">
      <c r="A212" s="891"/>
      <c r="B212" s="891"/>
      <c r="C212" s="891"/>
      <c r="D212" s="891"/>
      <c r="E212" s="891"/>
      <c r="F212" s="891"/>
      <c r="G212" s="891"/>
      <c r="H212" s="891"/>
      <c r="I212" s="891"/>
      <c r="J212" s="891"/>
      <c r="K212" s="891"/>
      <c r="L212" s="891"/>
      <c r="M212" s="891"/>
      <c r="N212" s="891"/>
      <c r="O212" s="891"/>
      <c r="P212" s="891"/>
      <c r="Q212" s="891"/>
      <c r="R212" s="891"/>
      <c r="S212" s="891"/>
      <c r="T212" s="891"/>
      <c r="U212" s="891"/>
      <c r="V212" s="891"/>
      <c r="W212" s="891"/>
      <c r="X212" s="891"/>
      <c r="Y212" s="891"/>
      <c r="Z212" s="891"/>
    </row>
    <row r="213" spans="1:26" ht="15.75" customHeight="1">
      <c r="A213" s="891"/>
      <c r="B213" s="891"/>
      <c r="C213" s="891"/>
      <c r="D213" s="891"/>
      <c r="E213" s="891"/>
      <c r="F213" s="891"/>
      <c r="G213" s="891"/>
      <c r="H213" s="891"/>
      <c r="I213" s="891"/>
      <c r="J213" s="891"/>
      <c r="K213" s="891"/>
      <c r="L213" s="891"/>
      <c r="M213" s="891"/>
      <c r="N213" s="891"/>
      <c r="O213" s="891"/>
      <c r="P213" s="891"/>
      <c r="Q213" s="891"/>
      <c r="R213" s="891"/>
      <c r="S213" s="891"/>
      <c r="T213" s="891"/>
      <c r="U213" s="891"/>
      <c r="V213" s="891"/>
      <c r="W213" s="891"/>
      <c r="X213" s="891"/>
      <c r="Y213" s="891"/>
      <c r="Z213" s="891"/>
    </row>
    <row r="214" spans="1:26" ht="15.75" customHeight="1">
      <c r="A214" s="891"/>
      <c r="B214" s="891"/>
      <c r="C214" s="891"/>
      <c r="D214" s="891"/>
      <c r="E214" s="891"/>
      <c r="F214" s="891"/>
      <c r="G214" s="891"/>
      <c r="H214" s="891"/>
      <c r="I214" s="891"/>
      <c r="J214" s="891"/>
      <c r="K214" s="891"/>
      <c r="L214" s="891"/>
      <c r="M214" s="891"/>
      <c r="N214" s="891"/>
      <c r="O214" s="891"/>
      <c r="P214" s="891"/>
      <c r="Q214" s="891"/>
      <c r="R214" s="891"/>
      <c r="S214" s="891"/>
      <c r="T214" s="891"/>
      <c r="U214" s="891"/>
      <c r="V214" s="891"/>
      <c r="W214" s="891"/>
      <c r="X214" s="891"/>
      <c r="Y214" s="891"/>
      <c r="Z214" s="891"/>
    </row>
    <row r="215" spans="1:26" ht="15.75" customHeight="1">
      <c r="A215" s="891"/>
      <c r="B215" s="891"/>
      <c r="C215" s="891"/>
      <c r="D215" s="891"/>
      <c r="E215" s="891"/>
      <c r="F215" s="891"/>
      <c r="G215" s="891"/>
      <c r="H215" s="891"/>
      <c r="I215" s="891"/>
      <c r="J215" s="891"/>
      <c r="K215" s="891"/>
      <c r="L215" s="891"/>
      <c r="M215" s="891"/>
      <c r="N215" s="891"/>
      <c r="O215" s="891"/>
      <c r="P215" s="891"/>
      <c r="Q215" s="891"/>
      <c r="R215" s="891"/>
      <c r="S215" s="891"/>
      <c r="T215" s="891"/>
      <c r="U215" s="891"/>
      <c r="V215" s="891"/>
      <c r="W215" s="891"/>
      <c r="X215" s="891"/>
      <c r="Y215" s="891"/>
      <c r="Z215" s="891"/>
    </row>
    <row r="216" spans="1:26" ht="15.75" customHeight="1">
      <c r="A216" s="891"/>
      <c r="B216" s="891"/>
      <c r="C216" s="891"/>
      <c r="D216" s="891"/>
      <c r="E216" s="891"/>
      <c r="F216" s="891"/>
      <c r="G216" s="891"/>
      <c r="H216" s="891"/>
      <c r="I216" s="891"/>
      <c r="J216" s="891"/>
      <c r="K216" s="891"/>
      <c r="L216" s="891"/>
      <c r="M216" s="891"/>
      <c r="N216" s="891"/>
      <c r="O216" s="891"/>
      <c r="P216" s="891"/>
      <c r="Q216" s="891"/>
      <c r="R216" s="891"/>
      <c r="S216" s="891"/>
      <c r="T216" s="891"/>
      <c r="U216" s="891"/>
      <c r="V216" s="891"/>
      <c r="W216" s="891"/>
      <c r="X216" s="891"/>
      <c r="Y216" s="891"/>
      <c r="Z216" s="891"/>
    </row>
    <row r="217" spans="1:26" ht="15.75" customHeight="1">
      <c r="A217" s="891"/>
      <c r="B217" s="891"/>
      <c r="C217" s="891"/>
      <c r="D217" s="891"/>
      <c r="E217" s="891"/>
      <c r="F217" s="891"/>
      <c r="G217" s="891"/>
      <c r="H217" s="891"/>
      <c r="I217" s="891"/>
      <c r="J217" s="891"/>
      <c r="K217" s="891"/>
      <c r="L217" s="891"/>
      <c r="M217" s="891"/>
      <c r="N217" s="891"/>
      <c r="O217" s="891"/>
      <c r="P217" s="891"/>
      <c r="Q217" s="891"/>
      <c r="R217" s="891"/>
      <c r="S217" s="891"/>
      <c r="T217" s="891"/>
      <c r="U217" s="891"/>
      <c r="V217" s="891"/>
      <c r="W217" s="891"/>
      <c r="X217" s="891"/>
      <c r="Y217" s="891"/>
      <c r="Z217" s="891"/>
    </row>
    <row r="218" spans="1:26" ht="15.75" customHeight="1">
      <c r="A218" s="891"/>
      <c r="B218" s="891"/>
      <c r="C218" s="891"/>
      <c r="D218" s="891"/>
      <c r="E218" s="891"/>
      <c r="F218" s="891"/>
      <c r="G218" s="891"/>
      <c r="H218" s="891"/>
      <c r="I218" s="891"/>
      <c r="J218" s="891"/>
      <c r="K218" s="891"/>
      <c r="L218" s="891"/>
      <c r="M218" s="891"/>
      <c r="N218" s="891"/>
      <c r="O218" s="891"/>
      <c r="P218" s="891"/>
      <c r="Q218" s="891"/>
      <c r="R218" s="891"/>
      <c r="S218" s="891"/>
      <c r="T218" s="891"/>
      <c r="U218" s="891"/>
      <c r="V218" s="891"/>
      <c r="W218" s="891"/>
      <c r="X218" s="891"/>
      <c r="Y218" s="891"/>
      <c r="Z218" s="891"/>
    </row>
    <row r="219" spans="1:26" ht="15.75" customHeight="1">
      <c r="A219" s="891"/>
      <c r="B219" s="891"/>
      <c r="C219" s="891"/>
      <c r="D219" s="891"/>
      <c r="E219" s="891"/>
      <c r="F219" s="891"/>
      <c r="G219" s="891"/>
      <c r="H219" s="891"/>
      <c r="I219" s="891"/>
      <c r="J219" s="891"/>
      <c r="K219" s="891"/>
      <c r="L219" s="891"/>
      <c r="M219" s="891"/>
      <c r="N219" s="891"/>
      <c r="O219" s="891"/>
      <c r="P219" s="891"/>
      <c r="Q219" s="891"/>
      <c r="R219" s="891"/>
      <c r="S219" s="891"/>
      <c r="T219" s="891"/>
      <c r="U219" s="891"/>
      <c r="V219" s="891"/>
      <c r="W219" s="891"/>
      <c r="X219" s="891"/>
      <c r="Y219" s="891"/>
      <c r="Z219" s="891"/>
    </row>
    <row r="220" spans="1:26" ht="15.75" customHeight="1">
      <c r="A220" s="891"/>
      <c r="B220" s="891"/>
      <c r="C220" s="891"/>
      <c r="D220" s="891"/>
      <c r="E220" s="891"/>
      <c r="F220" s="891"/>
      <c r="G220" s="891"/>
      <c r="H220" s="891"/>
      <c r="I220" s="891"/>
      <c r="J220" s="891"/>
      <c r="K220" s="891"/>
      <c r="L220" s="891"/>
      <c r="M220" s="891"/>
      <c r="N220" s="891"/>
      <c r="O220" s="891"/>
      <c r="P220" s="891"/>
      <c r="Q220" s="891"/>
      <c r="R220" s="891"/>
      <c r="S220" s="891"/>
      <c r="T220" s="891"/>
      <c r="U220" s="891"/>
      <c r="V220" s="891"/>
      <c r="W220" s="891"/>
      <c r="X220" s="891"/>
      <c r="Y220" s="891"/>
      <c r="Z220" s="891"/>
    </row>
    <row r="221" spans="1:26" ht="15.75" customHeight="1">
      <c r="A221" s="891"/>
      <c r="B221" s="891"/>
      <c r="C221" s="891"/>
      <c r="D221" s="891"/>
      <c r="E221" s="891"/>
      <c r="F221" s="891"/>
      <c r="G221" s="891"/>
      <c r="H221" s="891"/>
      <c r="I221" s="891"/>
      <c r="J221" s="891"/>
      <c r="K221" s="891"/>
      <c r="L221" s="891"/>
      <c r="M221" s="891"/>
      <c r="N221" s="891"/>
      <c r="O221" s="891"/>
      <c r="P221" s="891"/>
      <c r="Q221" s="891"/>
      <c r="R221" s="891"/>
      <c r="S221" s="891"/>
      <c r="T221" s="891"/>
      <c r="U221" s="891"/>
      <c r="V221" s="891"/>
      <c r="W221" s="891"/>
      <c r="X221" s="891"/>
      <c r="Y221" s="891"/>
      <c r="Z221" s="891"/>
    </row>
    <row r="222" spans="1:26" ht="15.75" customHeight="1">
      <c r="A222" s="891"/>
      <c r="B222" s="891"/>
      <c r="C222" s="891"/>
      <c r="D222" s="891"/>
      <c r="E222" s="891"/>
      <c r="F222" s="891"/>
      <c r="G222" s="891"/>
      <c r="H222" s="891"/>
      <c r="I222" s="891"/>
      <c r="J222" s="891"/>
      <c r="K222" s="891"/>
      <c r="L222" s="891"/>
      <c r="M222" s="891"/>
      <c r="N222" s="891"/>
      <c r="O222" s="891"/>
      <c r="P222" s="891"/>
      <c r="Q222" s="891"/>
      <c r="R222" s="891"/>
      <c r="S222" s="891"/>
      <c r="T222" s="891"/>
      <c r="U222" s="891"/>
      <c r="V222" s="891"/>
      <c r="W222" s="891"/>
      <c r="X222" s="891"/>
      <c r="Y222" s="891"/>
      <c r="Z222" s="891"/>
    </row>
    <row r="223" spans="1:26" ht="15.75" customHeight="1">
      <c r="A223" s="891"/>
      <c r="B223" s="891"/>
      <c r="C223" s="891"/>
      <c r="D223" s="891"/>
      <c r="E223" s="891"/>
      <c r="F223" s="891"/>
      <c r="G223" s="891"/>
      <c r="H223" s="891"/>
      <c r="I223" s="891"/>
      <c r="J223" s="891"/>
      <c r="K223" s="891"/>
      <c r="L223" s="891"/>
      <c r="M223" s="891"/>
      <c r="N223" s="891"/>
      <c r="O223" s="891"/>
      <c r="P223" s="891"/>
      <c r="Q223" s="891"/>
      <c r="R223" s="891"/>
      <c r="S223" s="891"/>
      <c r="T223" s="891"/>
      <c r="U223" s="891"/>
      <c r="V223" s="891"/>
      <c r="W223" s="891"/>
      <c r="X223" s="891"/>
      <c r="Y223" s="891"/>
      <c r="Z223" s="891"/>
    </row>
    <row r="224" spans="1:26" ht="15.75" customHeight="1">
      <c r="A224" s="891"/>
      <c r="B224" s="891"/>
      <c r="C224" s="891"/>
      <c r="D224" s="891"/>
      <c r="E224" s="891"/>
      <c r="F224" s="891"/>
      <c r="G224" s="891"/>
      <c r="H224" s="891"/>
      <c r="I224" s="891"/>
      <c r="J224" s="891"/>
      <c r="K224" s="891"/>
      <c r="L224" s="891"/>
      <c r="M224" s="891"/>
      <c r="N224" s="891"/>
      <c r="O224" s="891"/>
      <c r="P224" s="891"/>
      <c r="Q224" s="891"/>
      <c r="R224" s="891"/>
      <c r="S224" s="891"/>
      <c r="T224" s="891"/>
      <c r="U224" s="891"/>
      <c r="V224" s="891"/>
      <c r="W224" s="891"/>
      <c r="X224" s="891"/>
      <c r="Y224" s="891"/>
      <c r="Z224" s="891"/>
    </row>
    <row r="225" spans="1:26" ht="15.75" customHeight="1">
      <c r="A225" s="891"/>
      <c r="B225" s="891"/>
      <c r="C225" s="891"/>
      <c r="D225" s="891"/>
      <c r="E225" s="891"/>
      <c r="F225" s="891"/>
      <c r="G225" s="891"/>
      <c r="H225" s="891"/>
      <c r="I225" s="891"/>
      <c r="J225" s="891"/>
      <c r="K225" s="891"/>
      <c r="L225" s="891"/>
      <c r="M225" s="891"/>
      <c r="N225" s="891"/>
      <c r="O225" s="891"/>
      <c r="P225" s="891"/>
      <c r="Q225" s="891"/>
      <c r="R225" s="891"/>
      <c r="S225" s="891"/>
      <c r="T225" s="891"/>
      <c r="U225" s="891"/>
      <c r="V225" s="891"/>
      <c r="W225" s="891"/>
      <c r="X225" s="891"/>
      <c r="Y225" s="891"/>
      <c r="Z225" s="891"/>
    </row>
    <row r="226" spans="1:26" ht="15.75" customHeight="1">
      <c r="A226" s="891"/>
      <c r="B226" s="891"/>
      <c r="C226" s="891"/>
      <c r="D226" s="891"/>
      <c r="E226" s="891"/>
      <c r="F226" s="891"/>
      <c r="G226" s="891"/>
      <c r="H226" s="891"/>
      <c r="I226" s="891"/>
      <c r="J226" s="891"/>
      <c r="K226" s="891"/>
      <c r="L226" s="891"/>
      <c r="M226" s="891"/>
      <c r="N226" s="891"/>
      <c r="O226" s="891"/>
      <c r="P226" s="891"/>
      <c r="Q226" s="891"/>
      <c r="R226" s="891"/>
      <c r="S226" s="891"/>
      <c r="T226" s="891"/>
      <c r="U226" s="891"/>
      <c r="V226" s="891"/>
      <c r="W226" s="891"/>
      <c r="X226" s="891"/>
      <c r="Y226" s="891"/>
      <c r="Z226" s="891"/>
    </row>
    <row r="227" spans="1:26" ht="15.75" customHeight="1">
      <c r="A227" s="891"/>
      <c r="B227" s="891"/>
      <c r="C227" s="891"/>
      <c r="D227" s="891"/>
      <c r="E227" s="891"/>
      <c r="F227" s="891"/>
      <c r="G227" s="891"/>
      <c r="H227" s="891"/>
      <c r="I227" s="891"/>
      <c r="J227" s="891"/>
      <c r="K227" s="891"/>
      <c r="L227" s="891"/>
      <c r="M227" s="891"/>
      <c r="N227" s="891"/>
      <c r="O227" s="891"/>
      <c r="P227" s="891"/>
      <c r="Q227" s="891"/>
      <c r="R227" s="891"/>
      <c r="S227" s="891"/>
      <c r="T227" s="891"/>
      <c r="U227" s="891"/>
      <c r="V227" s="891"/>
      <c r="W227" s="891"/>
      <c r="X227" s="891"/>
      <c r="Y227" s="891"/>
      <c r="Z227" s="891"/>
    </row>
    <row r="228" spans="1:26" ht="15.75" customHeight="1"/>
    <row r="229" spans="1:26" ht="15.75" customHeight="1"/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">
    <mergeCell ref="A25:C25"/>
    <mergeCell ref="L9:M9"/>
    <mergeCell ref="N9:O9"/>
    <mergeCell ref="A1:M1"/>
    <mergeCell ref="A4:O4"/>
    <mergeCell ref="A9:A10"/>
    <mergeCell ref="B9:B10"/>
    <mergeCell ref="C9:C10"/>
    <mergeCell ref="D9:E9"/>
    <mergeCell ref="F9:G9"/>
    <mergeCell ref="H9:I9"/>
    <mergeCell ref="J9:K9"/>
  </mergeCells>
  <printOptions horizontalCentered="1"/>
  <pageMargins left="0.70866141732283472" right="0.70866141732283472" top="0.74803149606299213" bottom="0.74803149606299213" header="0" footer="0"/>
  <pageSetup orientation="landscape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00"/>
    <pageSetUpPr fitToPage="1"/>
  </sheetPr>
  <dimension ref="A1:Z1000"/>
  <sheetViews>
    <sheetView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L12" sqref="L12"/>
    </sheetView>
  </sheetViews>
  <sheetFormatPr defaultColWidth="14.42578125" defaultRowHeight="15" customHeight="1"/>
  <cols>
    <col min="1" max="1" width="5.7109375" customWidth="1"/>
    <col min="2" max="2" width="25" customWidth="1"/>
    <col min="3" max="3" width="29.7109375" customWidth="1"/>
    <col min="4" max="4" width="17" customWidth="1"/>
    <col min="5" max="5" width="13.7109375" customWidth="1"/>
    <col min="6" max="6" width="12.7109375" customWidth="1"/>
    <col min="7" max="7" width="17" customWidth="1"/>
    <col min="8" max="8" width="13.7109375" customWidth="1"/>
    <col min="9" max="9" width="12.7109375" customWidth="1"/>
    <col min="10" max="10" width="17" customWidth="1"/>
    <col min="11" max="11" width="13.7109375" customWidth="1"/>
    <col min="12" max="12" width="12.7109375" customWidth="1"/>
    <col min="13" max="13" width="17" customWidth="1"/>
    <col min="14" max="14" width="13.7109375" customWidth="1"/>
    <col min="15" max="15" width="12.7109375" customWidth="1"/>
    <col min="16" max="16" width="15.42578125" customWidth="1"/>
    <col min="17" max="18" width="13.7109375" customWidth="1"/>
    <col min="19" max="19" width="26.28515625" customWidth="1"/>
    <col min="20" max="26" width="8.7109375" customWidth="1"/>
  </cols>
  <sheetData>
    <row r="1" spans="1:26" ht="15.75" customHeight="1">
      <c r="A1" s="1071" t="s">
        <v>1388</v>
      </c>
      <c r="B1" s="953"/>
      <c r="C1" s="953"/>
      <c r="D1" s="953"/>
      <c r="E1" s="953"/>
      <c r="F1" s="953"/>
      <c r="G1" s="953"/>
      <c r="H1" s="953"/>
      <c r="I1" s="953"/>
      <c r="J1" s="953"/>
      <c r="K1" s="953"/>
      <c r="L1" s="953"/>
      <c r="M1" s="953"/>
      <c r="N1" s="953"/>
      <c r="O1" s="953"/>
      <c r="P1" s="953"/>
      <c r="Q1" s="953"/>
      <c r="R1" s="953"/>
      <c r="S1" s="900"/>
      <c r="T1" s="900"/>
      <c r="U1" s="900"/>
      <c r="V1" s="900"/>
      <c r="W1" s="900"/>
      <c r="X1" s="900"/>
      <c r="Y1" s="900"/>
      <c r="Z1" s="900"/>
    </row>
    <row r="2" spans="1:26" ht="15.75" customHeight="1">
      <c r="A2" s="1072" t="s">
        <v>1389</v>
      </c>
      <c r="B2" s="953"/>
      <c r="C2" s="953"/>
      <c r="D2" s="953"/>
      <c r="E2" s="953"/>
      <c r="F2" s="953"/>
      <c r="G2" s="953"/>
      <c r="H2" s="953"/>
      <c r="I2" s="953"/>
      <c r="J2" s="953"/>
      <c r="K2" s="953"/>
      <c r="L2" s="953"/>
      <c r="M2" s="953"/>
      <c r="N2" s="953"/>
      <c r="O2" s="953"/>
      <c r="P2" s="953"/>
      <c r="Q2" s="953"/>
      <c r="R2" s="953"/>
      <c r="S2" s="899"/>
      <c r="T2" s="899"/>
      <c r="U2" s="899"/>
      <c r="V2" s="899"/>
      <c r="W2" s="899"/>
      <c r="X2" s="899"/>
      <c r="Y2" s="899"/>
      <c r="Z2" s="899"/>
    </row>
    <row r="3" spans="1:26" ht="15.75" customHeight="1">
      <c r="A3" s="888"/>
      <c r="B3" s="888"/>
      <c r="C3" s="888"/>
      <c r="D3" s="888"/>
      <c r="E3" s="888"/>
      <c r="F3" s="888"/>
      <c r="G3" s="888"/>
      <c r="H3" s="888"/>
      <c r="I3" s="139" t="str">
        <f>'1'!$E$5</f>
        <v>KABUPATEN/KOTA</v>
      </c>
      <c r="J3" s="105" t="str">
        <f>'1'!$F$5</f>
        <v>KARANGANYAR</v>
      </c>
      <c r="K3" s="888"/>
      <c r="L3" s="888"/>
      <c r="M3" s="104"/>
      <c r="N3" s="888"/>
      <c r="O3" s="888"/>
      <c r="P3" s="888"/>
      <c r="Q3" s="888"/>
      <c r="R3" s="888"/>
      <c r="S3" s="899"/>
      <c r="T3" s="899"/>
      <c r="U3" s="899"/>
      <c r="V3" s="899"/>
      <c r="W3" s="899"/>
      <c r="X3" s="899"/>
      <c r="Y3" s="899"/>
      <c r="Z3" s="899"/>
    </row>
    <row r="4" spans="1:26" ht="15.75" customHeight="1">
      <c r="A4" s="888"/>
      <c r="B4" s="888"/>
      <c r="C4" s="888"/>
      <c r="D4" s="888"/>
      <c r="E4" s="888"/>
      <c r="F4" s="888"/>
      <c r="G4" s="888"/>
      <c r="H4" s="888"/>
      <c r="I4" s="139" t="str">
        <f>'1'!$E$6</f>
        <v>TAHUN</v>
      </c>
      <c r="J4" s="105">
        <f>'1'!$F$6</f>
        <v>2023</v>
      </c>
      <c r="K4" s="888"/>
      <c r="L4" s="888"/>
      <c r="M4" s="104"/>
      <c r="N4" s="888"/>
      <c r="O4" s="888"/>
      <c r="P4" s="888"/>
      <c r="Q4" s="888"/>
      <c r="R4" s="888"/>
      <c r="S4" s="899"/>
      <c r="T4" s="899"/>
      <c r="U4" s="899"/>
      <c r="V4" s="899"/>
      <c r="W4" s="899"/>
      <c r="X4" s="899"/>
      <c r="Y4" s="899"/>
      <c r="Z4" s="899"/>
    </row>
    <row r="5" spans="1:26" ht="15.75" customHeight="1">
      <c r="A5" s="913"/>
      <c r="B5" s="913"/>
      <c r="C5" s="914"/>
      <c r="D5" s="900"/>
      <c r="E5" s="900"/>
      <c r="F5" s="900"/>
      <c r="G5" s="900"/>
      <c r="H5" s="900"/>
      <c r="I5" s="900"/>
      <c r="J5" s="914"/>
      <c r="K5" s="914"/>
      <c r="L5" s="914"/>
      <c r="M5" s="914"/>
      <c r="N5" s="914"/>
      <c r="O5" s="914"/>
      <c r="P5" s="914"/>
      <c r="Q5" s="914"/>
      <c r="R5" s="914"/>
      <c r="S5" s="900"/>
      <c r="T5" s="900"/>
      <c r="U5" s="900"/>
      <c r="V5" s="900"/>
      <c r="W5" s="900"/>
      <c r="X5" s="900"/>
      <c r="Y5" s="900"/>
      <c r="Z5" s="900"/>
    </row>
    <row r="6" spans="1:26" ht="36.75" customHeight="1">
      <c r="A6" s="986" t="s">
        <v>4</v>
      </c>
      <c r="B6" s="986" t="s">
        <v>324</v>
      </c>
      <c r="C6" s="975" t="s">
        <v>498</v>
      </c>
      <c r="D6" s="976" t="s">
        <v>1390</v>
      </c>
      <c r="E6" s="977"/>
      <c r="F6" s="978"/>
      <c r="G6" s="976" t="s">
        <v>1391</v>
      </c>
      <c r="H6" s="977"/>
      <c r="I6" s="978"/>
      <c r="J6" s="976" t="s">
        <v>1392</v>
      </c>
      <c r="K6" s="977"/>
      <c r="L6" s="978"/>
      <c r="M6" s="976" t="s">
        <v>1393</v>
      </c>
      <c r="N6" s="977"/>
      <c r="O6" s="978"/>
      <c r="P6" s="976" t="s">
        <v>1394</v>
      </c>
      <c r="Q6" s="977"/>
      <c r="R6" s="978"/>
      <c r="S6" s="915"/>
      <c r="T6" s="901"/>
      <c r="U6" s="901"/>
      <c r="V6" s="901"/>
      <c r="W6" s="901"/>
      <c r="X6" s="901"/>
      <c r="Y6" s="901"/>
      <c r="Z6" s="901"/>
    </row>
    <row r="7" spans="1:26" ht="33" customHeight="1">
      <c r="A7" s="965"/>
      <c r="B7" s="955"/>
      <c r="C7" s="955"/>
      <c r="D7" s="201" t="s">
        <v>1395</v>
      </c>
      <c r="E7" s="201" t="s">
        <v>1396</v>
      </c>
      <c r="F7" s="201" t="s">
        <v>30</v>
      </c>
      <c r="G7" s="201" t="s">
        <v>1395</v>
      </c>
      <c r="H7" s="201" t="s">
        <v>1396</v>
      </c>
      <c r="I7" s="201" t="s">
        <v>30</v>
      </c>
      <c r="J7" s="201" t="s">
        <v>1395</v>
      </c>
      <c r="K7" s="201" t="s">
        <v>1396</v>
      </c>
      <c r="L7" s="201" t="s">
        <v>30</v>
      </c>
      <c r="M7" s="201" t="s">
        <v>1395</v>
      </c>
      <c r="N7" s="201" t="s">
        <v>1396</v>
      </c>
      <c r="O7" s="201" t="s">
        <v>30</v>
      </c>
      <c r="P7" s="201" t="s">
        <v>1395</v>
      </c>
      <c r="Q7" s="201" t="s">
        <v>1396</v>
      </c>
      <c r="R7" s="201" t="s">
        <v>30</v>
      </c>
      <c r="S7" s="916"/>
      <c r="T7" s="917"/>
      <c r="U7" s="917"/>
      <c r="V7" s="917"/>
      <c r="W7" s="917"/>
      <c r="X7" s="917"/>
      <c r="Y7" s="917"/>
      <c r="Z7" s="917"/>
    </row>
    <row r="8" spans="1:26" ht="12" customHeight="1">
      <c r="A8" s="918">
        <v>1</v>
      </c>
      <c r="B8" s="918">
        <v>2</v>
      </c>
      <c r="C8" s="918">
        <v>3</v>
      </c>
      <c r="D8" s="918">
        <v>4</v>
      </c>
      <c r="E8" s="918">
        <v>5</v>
      </c>
      <c r="F8" s="918">
        <v>6</v>
      </c>
      <c r="G8" s="918">
        <v>7</v>
      </c>
      <c r="H8" s="918">
        <v>8</v>
      </c>
      <c r="I8" s="918">
        <v>9</v>
      </c>
      <c r="J8" s="918">
        <v>10</v>
      </c>
      <c r="K8" s="918">
        <v>11</v>
      </c>
      <c r="L8" s="918">
        <v>12</v>
      </c>
      <c r="M8" s="918">
        <v>13</v>
      </c>
      <c r="N8" s="919">
        <v>14</v>
      </c>
      <c r="O8" s="918">
        <v>15</v>
      </c>
      <c r="P8" s="918">
        <v>16</v>
      </c>
      <c r="Q8" s="918">
        <v>17</v>
      </c>
      <c r="R8" s="918">
        <v>18</v>
      </c>
      <c r="S8" s="920"/>
      <c r="T8" s="900"/>
      <c r="U8" s="900"/>
      <c r="V8" s="900"/>
      <c r="W8" s="900"/>
      <c r="X8" s="900"/>
      <c r="Y8" s="900"/>
      <c r="Z8" s="900"/>
    </row>
    <row r="9" spans="1:26" ht="15.75" customHeight="1">
      <c r="A9" s="892">
        <v>1</v>
      </c>
      <c r="B9" s="893" t="str">
        <f>'9'!B9</f>
        <v>JUMAPOLO</v>
      </c>
      <c r="C9" s="893" t="str">
        <f>'9'!C9</f>
        <v>PUSKESMAS JUMAPOLO</v>
      </c>
      <c r="D9" s="921">
        <v>0</v>
      </c>
      <c r="E9" s="921">
        <v>0</v>
      </c>
      <c r="F9" s="894" t="e">
        <f>E9/D9*100</f>
        <v>#DIV/0!</v>
      </c>
      <c r="G9" s="921">
        <v>0</v>
      </c>
      <c r="H9" s="921">
        <v>0</v>
      </c>
      <c r="I9" s="894" t="e">
        <f>H9/G9*100</f>
        <v>#DIV/0!</v>
      </c>
      <c r="J9" s="921">
        <v>21</v>
      </c>
      <c r="K9" s="921">
        <v>21</v>
      </c>
      <c r="L9" s="922">
        <f>K9/J9*100</f>
        <v>100</v>
      </c>
      <c r="M9" s="921">
        <v>4</v>
      </c>
      <c r="N9" s="921">
        <v>4</v>
      </c>
      <c r="O9" s="922">
        <f>N9/M9*100</f>
        <v>100</v>
      </c>
      <c r="P9" s="894">
        <f t="shared" ref="P9:Q9" si="0">D9+G9+J9+M9</f>
        <v>25</v>
      </c>
      <c r="Q9" s="894">
        <f t="shared" si="0"/>
        <v>25</v>
      </c>
      <c r="R9" s="922">
        <f>Q9/P9*100</f>
        <v>100</v>
      </c>
      <c r="S9" s="900"/>
      <c r="T9" s="900"/>
      <c r="U9" s="900"/>
      <c r="V9" s="900"/>
      <c r="W9" s="900"/>
      <c r="X9" s="900"/>
      <c r="Y9" s="900"/>
      <c r="Z9" s="900"/>
    </row>
    <row r="10" spans="1:26" ht="15.75" customHeight="1">
      <c r="A10" s="910"/>
      <c r="B10" s="910"/>
      <c r="C10" s="911"/>
      <c r="D10" s="911"/>
      <c r="E10" s="911"/>
      <c r="F10" s="911"/>
      <c r="G10" s="911"/>
      <c r="H10" s="911"/>
      <c r="I10" s="911"/>
      <c r="J10" s="911"/>
      <c r="K10" s="911"/>
      <c r="L10" s="923"/>
      <c r="M10" s="911"/>
      <c r="N10" s="911"/>
      <c r="O10" s="923"/>
      <c r="P10" s="911"/>
      <c r="Q10" s="911"/>
      <c r="R10" s="923"/>
      <c r="S10" s="900"/>
      <c r="T10" s="900"/>
      <c r="U10" s="900"/>
      <c r="V10" s="900"/>
      <c r="W10" s="900"/>
      <c r="X10" s="900"/>
      <c r="Y10" s="900"/>
      <c r="Z10" s="900"/>
    </row>
    <row r="11" spans="1:26" ht="15.75" customHeight="1">
      <c r="A11" s="1073" t="s">
        <v>1379</v>
      </c>
      <c r="B11" s="993"/>
      <c r="C11" s="990"/>
      <c r="D11" s="912">
        <f t="shared" ref="D11:E11" si="1">SUM(D9:D10)</f>
        <v>0</v>
      </c>
      <c r="E11" s="912">
        <f t="shared" si="1"/>
        <v>0</v>
      </c>
      <c r="F11" s="912" t="e">
        <f>E11/D11*100</f>
        <v>#DIV/0!</v>
      </c>
      <c r="G11" s="912">
        <f t="shared" ref="G11:H11" si="2">SUM(G9:G10)</f>
        <v>0</v>
      </c>
      <c r="H11" s="912">
        <f t="shared" si="2"/>
        <v>0</v>
      </c>
      <c r="I11" s="912" t="e">
        <f>H11/G11*100</f>
        <v>#DIV/0!</v>
      </c>
      <c r="J11" s="912">
        <f t="shared" ref="J11:K11" si="3">SUM(J9:J10)</f>
        <v>21</v>
      </c>
      <c r="K11" s="912">
        <f t="shared" si="3"/>
        <v>21</v>
      </c>
      <c r="L11" s="924">
        <f>K11/J11*100</f>
        <v>100</v>
      </c>
      <c r="M11" s="912">
        <f t="shared" ref="M11:N11" si="4">SUM(M9:M10)</f>
        <v>4</v>
      </c>
      <c r="N11" s="912">
        <f t="shared" si="4"/>
        <v>4</v>
      </c>
      <c r="O11" s="924">
        <f>N11/M11*100</f>
        <v>100</v>
      </c>
      <c r="P11" s="912">
        <f t="shared" ref="P11:Q11" si="5">SUM(P9:P10)</f>
        <v>25</v>
      </c>
      <c r="Q11" s="912">
        <f t="shared" si="5"/>
        <v>25</v>
      </c>
      <c r="R11" s="924">
        <f>Q11/P11*100</f>
        <v>100</v>
      </c>
      <c r="S11" s="899"/>
      <c r="T11" s="899"/>
      <c r="U11" s="899"/>
      <c r="V11" s="899"/>
      <c r="W11" s="899"/>
      <c r="X11" s="899"/>
      <c r="Y11" s="899"/>
      <c r="Z11" s="899"/>
    </row>
    <row r="12" spans="1:26" ht="15.75" customHeight="1">
      <c r="A12" s="925"/>
      <c r="B12" s="926"/>
      <c r="C12" s="891"/>
      <c r="D12" s="891"/>
      <c r="E12" s="891"/>
      <c r="F12" s="900"/>
      <c r="G12" s="891"/>
      <c r="H12" s="891"/>
      <c r="I12" s="900"/>
      <c r="J12" s="900"/>
      <c r="K12" s="900"/>
      <c r="L12" s="900"/>
      <c r="M12" s="900"/>
      <c r="N12" s="900"/>
      <c r="O12" s="900"/>
      <c r="P12" s="900"/>
      <c r="Q12" s="900"/>
      <c r="R12" s="900"/>
      <c r="S12" s="900"/>
      <c r="T12" s="900"/>
      <c r="U12" s="900"/>
      <c r="V12" s="900"/>
      <c r="W12" s="900"/>
      <c r="X12" s="900"/>
      <c r="Y12" s="900"/>
      <c r="Z12" s="900"/>
    </row>
    <row r="13" spans="1:26" ht="15.75" customHeight="1">
      <c r="A13" s="459" t="s">
        <v>1380</v>
      </c>
      <c r="B13" s="927"/>
      <c r="C13" s="927"/>
      <c r="D13" s="927"/>
      <c r="E13" s="927"/>
      <c r="F13" s="927"/>
      <c r="G13" s="927"/>
      <c r="H13" s="927"/>
      <c r="I13" s="928"/>
      <c r="J13" s="900"/>
      <c r="K13" s="900"/>
      <c r="L13" s="900"/>
      <c r="M13" s="900"/>
      <c r="N13" s="900"/>
      <c r="O13" s="900"/>
      <c r="P13" s="900"/>
      <c r="Q13" s="900"/>
      <c r="R13" s="900"/>
      <c r="S13" s="900"/>
      <c r="T13" s="900"/>
      <c r="U13" s="900"/>
      <c r="V13" s="900"/>
      <c r="W13" s="900"/>
      <c r="X13" s="900"/>
      <c r="Y13" s="900"/>
      <c r="Z13" s="900"/>
    </row>
    <row r="14" spans="1:26" ht="15.75" customHeight="1">
      <c r="A14" s="925"/>
      <c r="B14" s="925"/>
      <c r="C14" s="900"/>
      <c r="D14" s="900"/>
      <c r="E14" s="900"/>
      <c r="F14" s="900"/>
      <c r="G14" s="900"/>
      <c r="H14" s="900"/>
      <c r="I14" s="900"/>
      <c r="J14" s="900"/>
      <c r="K14" s="900"/>
      <c r="L14" s="900"/>
      <c r="M14" s="900"/>
      <c r="N14" s="900"/>
      <c r="O14" s="900"/>
      <c r="P14" s="900"/>
      <c r="Q14" s="900"/>
      <c r="R14" s="900"/>
      <c r="S14" s="900"/>
      <c r="T14" s="900"/>
      <c r="U14" s="900"/>
      <c r="V14" s="900"/>
      <c r="W14" s="900"/>
      <c r="X14" s="900"/>
      <c r="Y14" s="900"/>
      <c r="Z14" s="900"/>
    </row>
    <row r="15" spans="1:26" ht="15.75" customHeight="1">
      <c r="A15" s="925"/>
      <c r="B15" s="925"/>
      <c r="C15" s="900"/>
      <c r="D15" s="900"/>
      <c r="E15" s="900"/>
      <c r="F15" s="900"/>
      <c r="G15" s="900"/>
      <c r="H15" s="900"/>
      <c r="I15" s="900"/>
      <c r="J15" s="900"/>
      <c r="K15" s="900"/>
      <c r="L15" s="900"/>
      <c r="M15" s="900"/>
      <c r="N15" s="900"/>
      <c r="O15" s="900"/>
      <c r="P15" s="900"/>
      <c r="Q15" s="900"/>
      <c r="R15" s="900"/>
      <c r="S15" s="900"/>
      <c r="T15" s="900"/>
      <c r="U15" s="900"/>
      <c r="V15" s="900"/>
      <c r="W15" s="900"/>
      <c r="X15" s="900"/>
      <c r="Y15" s="900"/>
      <c r="Z15" s="900"/>
    </row>
    <row r="16" spans="1:26" ht="15.75" customHeight="1">
      <c r="A16" s="925"/>
      <c r="B16" s="925"/>
      <c r="C16" s="900"/>
      <c r="D16" s="900"/>
      <c r="E16" s="900"/>
      <c r="F16" s="900"/>
      <c r="G16" s="900"/>
      <c r="H16" s="900"/>
      <c r="I16" s="900"/>
      <c r="J16" s="900"/>
      <c r="K16" s="900"/>
      <c r="L16" s="900"/>
      <c r="M16" s="900"/>
      <c r="N16" s="900"/>
      <c r="O16" s="900"/>
      <c r="P16" s="900"/>
      <c r="Q16" s="900"/>
      <c r="R16" s="900"/>
      <c r="S16" s="900"/>
      <c r="T16" s="900"/>
      <c r="U16" s="900"/>
      <c r="V16" s="900"/>
      <c r="W16" s="900"/>
      <c r="X16" s="900"/>
      <c r="Y16" s="900"/>
      <c r="Z16" s="900"/>
    </row>
    <row r="17" spans="1:26" ht="15.75" customHeight="1">
      <c r="A17" s="925"/>
      <c r="B17" s="925"/>
      <c r="C17" s="900"/>
      <c r="D17" s="900"/>
      <c r="E17" s="900"/>
      <c r="F17" s="900"/>
      <c r="G17" s="900"/>
      <c r="H17" s="900"/>
      <c r="I17" s="900"/>
      <c r="J17" s="900"/>
      <c r="K17" s="900"/>
      <c r="L17" s="900"/>
      <c r="M17" s="900"/>
      <c r="N17" s="900"/>
      <c r="O17" s="900"/>
      <c r="P17" s="900"/>
      <c r="Q17" s="900"/>
      <c r="R17" s="900"/>
      <c r="S17" s="900"/>
      <c r="T17" s="900"/>
      <c r="U17" s="900"/>
      <c r="V17" s="900"/>
      <c r="W17" s="900"/>
      <c r="X17" s="900"/>
      <c r="Y17" s="900"/>
      <c r="Z17" s="900"/>
    </row>
    <row r="18" spans="1:26" ht="15.75" customHeight="1">
      <c r="A18" s="925"/>
      <c r="B18" s="925"/>
      <c r="C18" s="900"/>
      <c r="D18" s="900"/>
      <c r="E18" s="900"/>
      <c r="F18" s="900"/>
      <c r="G18" s="900"/>
      <c r="H18" s="900"/>
      <c r="I18" s="900"/>
      <c r="J18" s="900"/>
      <c r="K18" s="900"/>
      <c r="L18" s="900"/>
      <c r="M18" s="900"/>
      <c r="N18" s="900"/>
      <c r="O18" s="900"/>
      <c r="P18" s="900"/>
      <c r="Q18" s="900"/>
      <c r="R18" s="900"/>
      <c r="S18" s="900"/>
      <c r="T18" s="900"/>
      <c r="U18" s="900"/>
      <c r="V18" s="900"/>
      <c r="W18" s="900"/>
      <c r="X18" s="900"/>
      <c r="Y18" s="900"/>
      <c r="Z18" s="900"/>
    </row>
    <row r="19" spans="1:26" ht="15.75" customHeight="1">
      <c r="A19" s="925"/>
      <c r="B19" s="925"/>
      <c r="C19" s="900"/>
      <c r="D19" s="900"/>
      <c r="E19" s="900"/>
      <c r="F19" s="900"/>
      <c r="G19" s="900"/>
      <c r="H19" s="900"/>
      <c r="I19" s="900"/>
      <c r="J19" s="900"/>
      <c r="K19" s="900"/>
      <c r="L19" s="900"/>
      <c r="M19" s="900"/>
      <c r="N19" s="900"/>
      <c r="O19" s="900"/>
      <c r="P19" s="900"/>
      <c r="Q19" s="900"/>
      <c r="R19" s="900"/>
      <c r="S19" s="900"/>
      <c r="T19" s="900"/>
      <c r="U19" s="900"/>
      <c r="V19" s="900"/>
      <c r="W19" s="900"/>
      <c r="X19" s="900"/>
      <c r="Y19" s="900"/>
      <c r="Z19" s="900"/>
    </row>
    <row r="20" spans="1:26" ht="15.75" customHeight="1">
      <c r="A20" s="925"/>
      <c r="B20" s="925"/>
      <c r="C20" s="900"/>
      <c r="D20" s="900"/>
      <c r="E20" s="900"/>
      <c r="F20" s="900"/>
      <c r="G20" s="900"/>
      <c r="H20" s="900"/>
      <c r="I20" s="900"/>
      <c r="J20" s="900"/>
      <c r="K20" s="900"/>
      <c r="L20" s="900"/>
      <c r="M20" s="900"/>
      <c r="N20" s="900"/>
      <c r="O20" s="900"/>
      <c r="P20" s="900"/>
      <c r="Q20" s="900"/>
      <c r="R20" s="900"/>
      <c r="S20" s="900"/>
      <c r="T20" s="900"/>
      <c r="U20" s="900"/>
      <c r="V20" s="900"/>
      <c r="W20" s="900"/>
      <c r="X20" s="900"/>
      <c r="Y20" s="900"/>
      <c r="Z20" s="900"/>
    </row>
    <row r="21" spans="1:26" ht="15.75" customHeight="1">
      <c r="A21" s="925"/>
      <c r="B21" s="925"/>
      <c r="C21" s="900"/>
      <c r="D21" s="900"/>
      <c r="E21" s="900"/>
      <c r="F21" s="900"/>
      <c r="G21" s="900"/>
      <c r="H21" s="900"/>
      <c r="I21" s="900"/>
      <c r="J21" s="900"/>
      <c r="K21" s="900"/>
      <c r="L21" s="900"/>
      <c r="M21" s="900"/>
      <c r="N21" s="900"/>
      <c r="O21" s="900"/>
      <c r="P21" s="900"/>
      <c r="Q21" s="900"/>
      <c r="R21" s="900"/>
      <c r="S21" s="900"/>
      <c r="T21" s="900"/>
      <c r="U21" s="900"/>
      <c r="V21" s="900"/>
      <c r="W21" s="900"/>
      <c r="X21" s="900"/>
      <c r="Y21" s="900"/>
      <c r="Z21" s="900"/>
    </row>
    <row r="22" spans="1:26" ht="15.75" customHeight="1">
      <c r="A22" s="925"/>
      <c r="B22" s="925"/>
      <c r="C22" s="900"/>
      <c r="D22" s="900"/>
      <c r="E22" s="900"/>
      <c r="F22" s="900"/>
      <c r="G22" s="900"/>
      <c r="H22" s="900"/>
      <c r="I22" s="900"/>
      <c r="J22" s="900"/>
      <c r="K22" s="900"/>
      <c r="L22" s="900"/>
      <c r="M22" s="900"/>
      <c r="N22" s="900"/>
      <c r="O22" s="900"/>
      <c r="P22" s="900"/>
      <c r="Q22" s="900"/>
      <c r="R22" s="900"/>
      <c r="S22" s="900"/>
      <c r="T22" s="900"/>
      <c r="U22" s="900"/>
      <c r="V22" s="900"/>
      <c r="W22" s="900"/>
      <c r="X22" s="900"/>
      <c r="Y22" s="900"/>
      <c r="Z22" s="900"/>
    </row>
    <row r="23" spans="1:26" ht="15.75" customHeight="1">
      <c r="A23" s="925"/>
      <c r="B23" s="925"/>
      <c r="C23" s="900"/>
      <c r="D23" s="900"/>
      <c r="E23" s="900"/>
      <c r="F23" s="900"/>
      <c r="G23" s="900"/>
      <c r="H23" s="900"/>
      <c r="I23" s="900"/>
      <c r="J23" s="900"/>
      <c r="K23" s="900"/>
      <c r="L23" s="900"/>
      <c r="M23" s="900"/>
      <c r="N23" s="900"/>
      <c r="O23" s="900"/>
      <c r="P23" s="900"/>
      <c r="Q23" s="900"/>
      <c r="R23" s="900"/>
      <c r="S23" s="900"/>
      <c r="T23" s="900"/>
      <c r="U23" s="900"/>
      <c r="V23" s="900"/>
      <c r="W23" s="900"/>
      <c r="X23" s="900"/>
      <c r="Y23" s="900"/>
      <c r="Z23" s="900"/>
    </row>
    <row r="24" spans="1:26" ht="15.75" customHeight="1">
      <c r="A24" s="925"/>
      <c r="B24" s="925"/>
      <c r="C24" s="900"/>
      <c r="D24" s="900"/>
      <c r="E24" s="900"/>
      <c r="F24" s="900"/>
      <c r="G24" s="900"/>
      <c r="H24" s="900"/>
      <c r="I24" s="900"/>
      <c r="J24" s="900"/>
      <c r="K24" s="900"/>
      <c r="L24" s="900"/>
      <c r="M24" s="900"/>
      <c r="N24" s="900"/>
      <c r="O24" s="900"/>
      <c r="P24" s="900"/>
      <c r="Q24" s="900"/>
      <c r="R24" s="900"/>
      <c r="S24" s="900"/>
      <c r="T24" s="900"/>
      <c r="U24" s="900"/>
      <c r="V24" s="900"/>
      <c r="W24" s="900"/>
      <c r="X24" s="900"/>
      <c r="Y24" s="900"/>
      <c r="Z24" s="900"/>
    </row>
    <row r="25" spans="1:26" ht="15.75" customHeight="1">
      <c r="A25" s="925"/>
      <c r="B25" s="925"/>
      <c r="C25" s="900"/>
      <c r="D25" s="900"/>
      <c r="E25" s="900"/>
      <c r="F25" s="900"/>
      <c r="G25" s="900"/>
      <c r="H25" s="900"/>
      <c r="I25" s="900"/>
      <c r="J25" s="900"/>
      <c r="K25" s="900"/>
      <c r="L25" s="900"/>
      <c r="M25" s="900"/>
      <c r="N25" s="900"/>
      <c r="O25" s="900"/>
      <c r="P25" s="900"/>
      <c r="Q25" s="900"/>
      <c r="R25" s="900"/>
      <c r="S25" s="900"/>
      <c r="T25" s="900"/>
      <c r="U25" s="900"/>
      <c r="V25" s="900"/>
      <c r="W25" s="900"/>
      <c r="X25" s="900"/>
      <c r="Y25" s="900"/>
      <c r="Z25" s="900"/>
    </row>
    <row r="26" spans="1:26" ht="15.75" customHeight="1">
      <c r="A26" s="925"/>
      <c r="B26" s="925"/>
      <c r="C26" s="900"/>
      <c r="D26" s="900"/>
      <c r="E26" s="900"/>
      <c r="F26" s="900"/>
      <c r="G26" s="900"/>
      <c r="H26" s="900"/>
      <c r="I26" s="900"/>
      <c r="J26" s="900"/>
      <c r="K26" s="900"/>
      <c r="L26" s="900"/>
      <c r="M26" s="900"/>
      <c r="N26" s="900"/>
      <c r="O26" s="900"/>
      <c r="P26" s="900"/>
      <c r="Q26" s="900"/>
      <c r="R26" s="900"/>
      <c r="S26" s="900"/>
      <c r="T26" s="900"/>
      <c r="U26" s="900"/>
      <c r="V26" s="900"/>
      <c r="W26" s="900"/>
      <c r="X26" s="900"/>
      <c r="Y26" s="900"/>
      <c r="Z26" s="900"/>
    </row>
    <row r="27" spans="1:26" ht="15.75" customHeight="1">
      <c r="A27" s="925"/>
      <c r="B27" s="925"/>
      <c r="C27" s="900"/>
      <c r="D27" s="900"/>
      <c r="E27" s="900"/>
      <c r="F27" s="900"/>
      <c r="G27" s="900"/>
      <c r="H27" s="900"/>
      <c r="I27" s="900"/>
      <c r="J27" s="900"/>
      <c r="K27" s="900"/>
      <c r="L27" s="900"/>
      <c r="M27" s="900"/>
      <c r="N27" s="900"/>
      <c r="O27" s="900"/>
      <c r="P27" s="900"/>
      <c r="Q27" s="900"/>
      <c r="R27" s="900"/>
      <c r="S27" s="900"/>
      <c r="T27" s="900"/>
      <c r="U27" s="900"/>
      <c r="V27" s="900"/>
      <c r="W27" s="900"/>
      <c r="X27" s="900"/>
      <c r="Y27" s="900"/>
      <c r="Z27" s="900"/>
    </row>
    <row r="28" spans="1:26" ht="15.75" customHeight="1">
      <c r="A28" s="925"/>
      <c r="B28" s="925"/>
      <c r="C28" s="900"/>
      <c r="D28" s="900"/>
      <c r="E28" s="900"/>
      <c r="F28" s="900"/>
      <c r="G28" s="900"/>
      <c r="H28" s="900"/>
      <c r="I28" s="900"/>
      <c r="J28" s="900"/>
      <c r="K28" s="900"/>
      <c r="L28" s="900"/>
      <c r="M28" s="900"/>
      <c r="N28" s="900"/>
      <c r="O28" s="900"/>
      <c r="P28" s="900"/>
      <c r="Q28" s="900"/>
      <c r="R28" s="900"/>
      <c r="S28" s="900"/>
      <c r="T28" s="900"/>
      <c r="U28" s="900"/>
      <c r="V28" s="900"/>
      <c r="W28" s="900"/>
      <c r="X28" s="900"/>
      <c r="Y28" s="900"/>
      <c r="Z28" s="900"/>
    </row>
    <row r="29" spans="1:26" ht="15.75" customHeight="1">
      <c r="A29" s="925"/>
      <c r="B29" s="925"/>
      <c r="C29" s="900"/>
      <c r="D29" s="900"/>
      <c r="E29" s="900"/>
      <c r="F29" s="900"/>
      <c r="G29" s="900"/>
      <c r="H29" s="900"/>
      <c r="I29" s="900"/>
      <c r="J29" s="900"/>
      <c r="K29" s="900"/>
      <c r="L29" s="900"/>
      <c r="M29" s="900"/>
      <c r="N29" s="900"/>
      <c r="O29" s="900"/>
      <c r="P29" s="900"/>
      <c r="Q29" s="900"/>
      <c r="R29" s="900"/>
      <c r="S29" s="900"/>
      <c r="T29" s="900"/>
      <c r="U29" s="900"/>
      <c r="V29" s="900"/>
      <c r="W29" s="900"/>
      <c r="X29" s="900"/>
      <c r="Y29" s="900"/>
      <c r="Z29" s="900"/>
    </row>
    <row r="30" spans="1:26" ht="15.75" customHeight="1">
      <c r="A30" s="925"/>
      <c r="B30" s="925"/>
      <c r="C30" s="900"/>
      <c r="D30" s="900"/>
      <c r="E30" s="900"/>
      <c r="F30" s="900"/>
      <c r="G30" s="900"/>
      <c r="H30" s="900"/>
      <c r="I30" s="900"/>
      <c r="J30" s="900"/>
      <c r="K30" s="900"/>
      <c r="L30" s="900"/>
      <c r="M30" s="900"/>
      <c r="N30" s="900"/>
      <c r="O30" s="900"/>
      <c r="P30" s="900"/>
      <c r="Q30" s="900"/>
      <c r="R30" s="900"/>
      <c r="S30" s="900"/>
      <c r="T30" s="900"/>
      <c r="U30" s="900"/>
      <c r="V30" s="900"/>
      <c r="W30" s="900"/>
      <c r="X30" s="900"/>
      <c r="Y30" s="900"/>
      <c r="Z30" s="900"/>
    </row>
    <row r="31" spans="1:26" ht="15.75" customHeight="1">
      <c r="A31" s="925"/>
      <c r="B31" s="925"/>
      <c r="C31" s="900"/>
      <c r="D31" s="900"/>
      <c r="E31" s="900"/>
      <c r="F31" s="900"/>
      <c r="G31" s="900"/>
      <c r="H31" s="900"/>
      <c r="I31" s="900"/>
      <c r="J31" s="900"/>
      <c r="K31" s="900"/>
      <c r="L31" s="900"/>
      <c r="M31" s="900"/>
      <c r="N31" s="900"/>
      <c r="O31" s="900"/>
      <c r="P31" s="900"/>
      <c r="Q31" s="900"/>
      <c r="R31" s="900"/>
      <c r="S31" s="900"/>
      <c r="T31" s="900"/>
      <c r="U31" s="900"/>
      <c r="V31" s="900"/>
      <c r="W31" s="900"/>
      <c r="X31" s="900"/>
      <c r="Y31" s="900"/>
      <c r="Z31" s="900"/>
    </row>
    <row r="32" spans="1:26" ht="15.75" customHeight="1">
      <c r="A32" s="925"/>
      <c r="B32" s="925"/>
      <c r="C32" s="900"/>
      <c r="D32" s="900"/>
      <c r="E32" s="900"/>
      <c r="F32" s="900"/>
      <c r="G32" s="900"/>
      <c r="H32" s="900"/>
      <c r="I32" s="900"/>
      <c r="J32" s="900"/>
      <c r="K32" s="900"/>
      <c r="L32" s="900"/>
      <c r="M32" s="900"/>
      <c r="N32" s="900"/>
      <c r="O32" s="900"/>
      <c r="P32" s="900"/>
      <c r="Q32" s="900"/>
      <c r="R32" s="900"/>
      <c r="S32" s="900"/>
      <c r="T32" s="900"/>
      <c r="U32" s="900"/>
      <c r="V32" s="900"/>
      <c r="W32" s="900"/>
      <c r="X32" s="900"/>
      <c r="Y32" s="900"/>
      <c r="Z32" s="900"/>
    </row>
    <row r="33" spans="1:26" ht="15.75" customHeight="1">
      <c r="A33" s="925"/>
      <c r="B33" s="925"/>
      <c r="C33" s="900"/>
      <c r="D33" s="900"/>
      <c r="E33" s="900"/>
      <c r="F33" s="900"/>
      <c r="G33" s="900"/>
      <c r="H33" s="900"/>
      <c r="I33" s="900"/>
      <c r="J33" s="900"/>
      <c r="K33" s="900"/>
      <c r="L33" s="900"/>
      <c r="M33" s="900"/>
      <c r="N33" s="900"/>
      <c r="O33" s="900"/>
      <c r="P33" s="900"/>
      <c r="Q33" s="900"/>
      <c r="R33" s="900"/>
      <c r="S33" s="900"/>
      <c r="T33" s="900"/>
      <c r="U33" s="900"/>
      <c r="V33" s="900"/>
      <c r="W33" s="900"/>
      <c r="X33" s="900"/>
      <c r="Y33" s="900"/>
      <c r="Z33" s="900"/>
    </row>
    <row r="34" spans="1:26" ht="15.75" customHeight="1">
      <c r="A34" s="925"/>
      <c r="B34" s="925"/>
      <c r="C34" s="900"/>
      <c r="D34" s="900"/>
      <c r="E34" s="900"/>
      <c r="F34" s="900"/>
      <c r="G34" s="900"/>
      <c r="H34" s="900"/>
      <c r="I34" s="900"/>
      <c r="J34" s="900"/>
      <c r="K34" s="900"/>
      <c r="L34" s="900"/>
      <c r="M34" s="900"/>
      <c r="N34" s="900"/>
      <c r="O34" s="900"/>
      <c r="P34" s="900"/>
      <c r="Q34" s="900"/>
      <c r="R34" s="900"/>
      <c r="S34" s="900"/>
      <c r="T34" s="900"/>
      <c r="U34" s="900"/>
      <c r="V34" s="900"/>
      <c r="W34" s="900"/>
      <c r="X34" s="900"/>
      <c r="Y34" s="900"/>
      <c r="Z34" s="900"/>
    </row>
    <row r="35" spans="1:26" ht="15.75" customHeight="1">
      <c r="A35" s="925"/>
      <c r="B35" s="925"/>
      <c r="C35" s="900"/>
      <c r="D35" s="900"/>
      <c r="E35" s="900"/>
      <c r="F35" s="900"/>
      <c r="G35" s="900"/>
      <c r="H35" s="900"/>
      <c r="I35" s="900"/>
      <c r="J35" s="900"/>
      <c r="K35" s="900"/>
      <c r="L35" s="900"/>
      <c r="M35" s="900"/>
      <c r="N35" s="900"/>
      <c r="O35" s="900"/>
      <c r="P35" s="900"/>
      <c r="Q35" s="900"/>
      <c r="R35" s="900"/>
      <c r="S35" s="900"/>
      <c r="T35" s="900"/>
      <c r="U35" s="900"/>
      <c r="V35" s="900"/>
      <c r="W35" s="900"/>
      <c r="X35" s="900"/>
      <c r="Y35" s="900"/>
      <c r="Z35" s="900"/>
    </row>
    <row r="36" spans="1:26" ht="15.75" customHeight="1">
      <c r="A36" s="925"/>
      <c r="B36" s="925"/>
      <c r="C36" s="900"/>
      <c r="D36" s="900"/>
      <c r="E36" s="900"/>
      <c r="F36" s="900"/>
      <c r="G36" s="900"/>
      <c r="H36" s="900"/>
      <c r="I36" s="900"/>
      <c r="J36" s="900"/>
      <c r="K36" s="900"/>
      <c r="L36" s="900"/>
      <c r="M36" s="900"/>
      <c r="N36" s="900"/>
      <c r="O36" s="900"/>
      <c r="P36" s="900"/>
      <c r="Q36" s="900"/>
      <c r="R36" s="900"/>
      <c r="S36" s="900"/>
      <c r="T36" s="900"/>
      <c r="U36" s="900"/>
      <c r="V36" s="900"/>
      <c r="W36" s="900"/>
      <c r="X36" s="900"/>
      <c r="Y36" s="900"/>
      <c r="Z36" s="900"/>
    </row>
    <row r="37" spans="1:26" ht="15.75" customHeight="1">
      <c r="A37" s="925"/>
      <c r="B37" s="925"/>
      <c r="C37" s="900"/>
      <c r="D37" s="900"/>
      <c r="E37" s="900"/>
      <c r="F37" s="900"/>
      <c r="G37" s="900"/>
      <c r="H37" s="900"/>
      <c r="I37" s="900"/>
      <c r="J37" s="900"/>
      <c r="K37" s="900"/>
      <c r="L37" s="900"/>
      <c r="M37" s="900"/>
      <c r="N37" s="900"/>
      <c r="O37" s="900"/>
      <c r="P37" s="900"/>
      <c r="Q37" s="900"/>
      <c r="R37" s="900"/>
      <c r="S37" s="900"/>
      <c r="T37" s="900"/>
      <c r="U37" s="900"/>
      <c r="V37" s="900"/>
      <c r="W37" s="900"/>
      <c r="X37" s="900"/>
      <c r="Y37" s="900"/>
      <c r="Z37" s="900"/>
    </row>
    <row r="38" spans="1:26" ht="15.75" customHeight="1">
      <c r="A38" s="925"/>
      <c r="B38" s="925"/>
      <c r="C38" s="900"/>
      <c r="D38" s="900"/>
      <c r="E38" s="900"/>
      <c r="F38" s="900"/>
      <c r="G38" s="900"/>
      <c r="H38" s="900"/>
      <c r="I38" s="900"/>
      <c r="J38" s="900"/>
      <c r="K38" s="900"/>
      <c r="L38" s="900"/>
      <c r="M38" s="900"/>
      <c r="N38" s="900"/>
      <c r="O38" s="900"/>
      <c r="P38" s="900"/>
      <c r="Q38" s="900"/>
      <c r="R38" s="900"/>
      <c r="S38" s="900"/>
      <c r="T38" s="900"/>
      <c r="U38" s="900"/>
      <c r="V38" s="900"/>
      <c r="W38" s="900"/>
      <c r="X38" s="900"/>
      <c r="Y38" s="900"/>
      <c r="Z38" s="900"/>
    </row>
    <row r="39" spans="1:26" ht="15.75" customHeight="1">
      <c r="A39" s="925"/>
      <c r="B39" s="925"/>
      <c r="C39" s="900"/>
      <c r="D39" s="900"/>
      <c r="E39" s="900"/>
      <c r="F39" s="900"/>
      <c r="G39" s="900"/>
      <c r="H39" s="900"/>
      <c r="I39" s="900"/>
      <c r="J39" s="900"/>
      <c r="K39" s="900"/>
      <c r="L39" s="900"/>
      <c r="M39" s="900"/>
      <c r="N39" s="900"/>
      <c r="O39" s="900"/>
      <c r="P39" s="900"/>
      <c r="Q39" s="900"/>
      <c r="R39" s="900"/>
      <c r="S39" s="900"/>
      <c r="T39" s="900"/>
      <c r="U39" s="900"/>
      <c r="V39" s="900"/>
      <c r="W39" s="900"/>
      <c r="X39" s="900"/>
      <c r="Y39" s="900"/>
      <c r="Z39" s="900"/>
    </row>
    <row r="40" spans="1:26" ht="15.75" customHeight="1">
      <c r="A40" s="925"/>
      <c r="B40" s="925"/>
      <c r="C40" s="900"/>
      <c r="D40" s="900"/>
      <c r="E40" s="900"/>
      <c r="F40" s="900"/>
      <c r="G40" s="900"/>
      <c r="H40" s="900"/>
      <c r="I40" s="900"/>
      <c r="J40" s="900"/>
      <c r="K40" s="900"/>
      <c r="L40" s="900"/>
      <c r="M40" s="900"/>
      <c r="N40" s="900"/>
      <c r="O40" s="900"/>
      <c r="P40" s="900"/>
      <c r="Q40" s="900"/>
      <c r="R40" s="900"/>
      <c r="S40" s="900"/>
      <c r="T40" s="900"/>
      <c r="U40" s="900"/>
      <c r="V40" s="900"/>
      <c r="W40" s="900"/>
      <c r="X40" s="900"/>
      <c r="Y40" s="900"/>
      <c r="Z40" s="900"/>
    </row>
    <row r="41" spans="1:26" ht="15.75" customHeight="1">
      <c r="A41" s="925"/>
      <c r="B41" s="925"/>
      <c r="C41" s="900"/>
      <c r="D41" s="900"/>
      <c r="E41" s="900"/>
      <c r="F41" s="900"/>
      <c r="G41" s="900"/>
      <c r="H41" s="900"/>
      <c r="I41" s="900"/>
      <c r="J41" s="900"/>
      <c r="K41" s="900"/>
      <c r="L41" s="900"/>
      <c r="M41" s="900"/>
      <c r="N41" s="900"/>
      <c r="O41" s="900"/>
      <c r="P41" s="900"/>
      <c r="Q41" s="900"/>
      <c r="R41" s="900"/>
      <c r="S41" s="900"/>
      <c r="T41" s="900"/>
      <c r="U41" s="900"/>
      <c r="V41" s="900"/>
      <c r="W41" s="900"/>
      <c r="X41" s="900"/>
      <c r="Y41" s="900"/>
      <c r="Z41" s="900"/>
    </row>
    <row r="42" spans="1:26" ht="15.75" customHeight="1">
      <c r="A42" s="925"/>
      <c r="B42" s="925"/>
      <c r="C42" s="900"/>
      <c r="D42" s="900"/>
      <c r="E42" s="900"/>
      <c r="F42" s="900"/>
      <c r="G42" s="900"/>
      <c r="H42" s="900"/>
      <c r="I42" s="900"/>
      <c r="J42" s="900"/>
      <c r="K42" s="900"/>
      <c r="L42" s="900"/>
      <c r="M42" s="900"/>
      <c r="N42" s="900"/>
      <c r="O42" s="900"/>
      <c r="P42" s="900"/>
      <c r="Q42" s="900"/>
      <c r="R42" s="900"/>
      <c r="S42" s="900"/>
      <c r="T42" s="900"/>
      <c r="U42" s="900"/>
      <c r="V42" s="900"/>
      <c r="W42" s="900"/>
      <c r="X42" s="900"/>
      <c r="Y42" s="900"/>
      <c r="Z42" s="900"/>
    </row>
    <row r="43" spans="1:26" ht="15.75" customHeight="1">
      <c r="A43" s="925"/>
      <c r="B43" s="925"/>
      <c r="C43" s="900"/>
      <c r="D43" s="900"/>
      <c r="E43" s="900"/>
      <c r="F43" s="900"/>
      <c r="G43" s="900"/>
      <c r="H43" s="900"/>
      <c r="I43" s="900"/>
      <c r="J43" s="900"/>
      <c r="K43" s="900"/>
      <c r="L43" s="900"/>
      <c r="M43" s="900"/>
      <c r="N43" s="900"/>
      <c r="O43" s="900"/>
      <c r="P43" s="900"/>
      <c r="Q43" s="900"/>
      <c r="R43" s="900"/>
      <c r="S43" s="900"/>
      <c r="T43" s="900"/>
      <c r="U43" s="900"/>
      <c r="V43" s="900"/>
      <c r="W43" s="900"/>
      <c r="X43" s="900"/>
      <c r="Y43" s="900"/>
      <c r="Z43" s="900"/>
    </row>
    <row r="44" spans="1:26" ht="15.75" customHeight="1">
      <c r="A44" s="925"/>
      <c r="B44" s="925"/>
      <c r="C44" s="900"/>
      <c r="D44" s="900"/>
      <c r="E44" s="900"/>
      <c r="F44" s="900"/>
      <c r="G44" s="900"/>
      <c r="H44" s="900"/>
      <c r="I44" s="900"/>
      <c r="J44" s="900"/>
      <c r="K44" s="900"/>
      <c r="L44" s="900"/>
      <c r="M44" s="900"/>
      <c r="N44" s="900"/>
      <c r="O44" s="900"/>
      <c r="P44" s="900"/>
      <c r="Q44" s="900"/>
      <c r="R44" s="900"/>
      <c r="S44" s="900"/>
      <c r="T44" s="900"/>
      <c r="U44" s="900"/>
      <c r="V44" s="900"/>
      <c r="W44" s="900"/>
      <c r="X44" s="900"/>
      <c r="Y44" s="900"/>
      <c r="Z44" s="900"/>
    </row>
    <row r="45" spans="1:26" ht="15.75" customHeight="1">
      <c r="A45" s="925"/>
      <c r="B45" s="925"/>
      <c r="C45" s="900"/>
      <c r="D45" s="900"/>
      <c r="E45" s="900"/>
      <c r="F45" s="900"/>
      <c r="G45" s="900"/>
      <c r="H45" s="900"/>
      <c r="I45" s="900"/>
      <c r="J45" s="900"/>
      <c r="K45" s="900"/>
      <c r="L45" s="900"/>
      <c r="M45" s="900"/>
      <c r="N45" s="900"/>
      <c r="O45" s="900"/>
      <c r="P45" s="900"/>
      <c r="Q45" s="900"/>
      <c r="R45" s="900"/>
      <c r="S45" s="900"/>
      <c r="T45" s="900"/>
      <c r="U45" s="900"/>
      <c r="V45" s="900"/>
      <c r="W45" s="900"/>
      <c r="X45" s="900"/>
      <c r="Y45" s="900"/>
      <c r="Z45" s="900"/>
    </row>
    <row r="46" spans="1:26" ht="15.75" customHeight="1">
      <c r="A46" s="925"/>
      <c r="B46" s="925"/>
      <c r="C46" s="900"/>
      <c r="D46" s="900"/>
      <c r="E46" s="900"/>
      <c r="F46" s="900"/>
      <c r="G46" s="900"/>
      <c r="H46" s="900"/>
      <c r="I46" s="900"/>
      <c r="J46" s="900"/>
      <c r="K46" s="900"/>
      <c r="L46" s="900"/>
      <c r="M46" s="900"/>
      <c r="N46" s="900"/>
      <c r="O46" s="900"/>
      <c r="P46" s="900"/>
      <c r="Q46" s="900"/>
      <c r="R46" s="900"/>
      <c r="S46" s="900"/>
      <c r="T46" s="900"/>
      <c r="U46" s="900"/>
      <c r="V46" s="900"/>
      <c r="W46" s="900"/>
      <c r="X46" s="900"/>
      <c r="Y46" s="900"/>
      <c r="Z46" s="900"/>
    </row>
    <row r="47" spans="1:26" ht="15.75" customHeight="1">
      <c r="A47" s="925"/>
      <c r="B47" s="925"/>
      <c r="C47" s="900"/>
      <c r="D47" s="900"/>
      <c r="E47" s="900"/>
      <c r="F47" s="900"/>
      <c r="G47" s="900"/>
      <c r="H47" s="900"/>
      <c r="I47" s="900"/>
      <c r="J47" s="900"/>
      <c r="K47" s="900"/>
      <c r="L47" s="900"/>
      <c r="M47" s="900"/>
      <c r="N47" s="900"/>
      <c r="O47" s="900"/>
      <c r="P47" s="900"/>
      <c r="Q47" s="900"/>
      <c r="R47" s="900"/>
      <c r="S47" s="900"/>
      <c r="T47" s="900"/>
      <c r="U47" s="900"/>
      <c r="V47" s="900"/>
      <c r="W47" s="900"/>
      <c r="X47" s="900"/>
      <c r="Y47" s="900"/>
      <c r="Z47" s="900"/>
    </row>
    <row r="48" spans="1:26" ht="15.75" customHeight="1">
      <c r="A48" s="925"/>
      <c r="B48" s="925"/>
      <c r="C48" s="900"/>
      <c r="D48" s="900"/>
      <c r="E48" s="900"/>
      <c r="F48" s="900"/>
      <c r="G48" s="900"/>
      <c r="H48" s="900"/>
      <c r="I48" s="900"/>
      <c r="J48" s="900"/>
      <c r="K48" s="900"/>
      <c r="L48" s="900"/>
      <c r="M48" s="900"/>
      <c r="N48" s="900"/>
      <c r="O48" s="900"/>
      <c r="P48" s="900"/>
      <c r="Q48" s="900"/>
      <c r="R48" s="900"/>
      <c r="S48" s="900"/>
      <c r="T48" s="900"/>
      <c r="U48" s="900"/>
      <c r="V48" s="900"/>
      <c r="W48" s="900"/>
      <c r="X48" s="900"/>
      <c r="Y48" s="900"/>
      <c r="Z48" s="900"/>
    </row>
    <row r="49" spans="1:26" ht="15.75" customHeight="1">
      <c r="A49" s="925"/>
      <c r="B49" s="925"/>
      <c r="C49" s="900"/>
      <c r="D49" s="900"/>
      <c r="E49" s="900"/>
      <c r="F49" s="900"/>
      <c r="G49" s="900"/>
      <c r="H49" s="900"/>
      <c r="I49" s="900"/>
      <c r="J49" s="900"/>
      <c r="K49" s="900"/>
      <c r="L49" s="900"/>
      <c r="M49" s="900"/>
      <c r="N49" s="900"/>
      <c r="O49" s="900"/>
      <c r="P49" s="900"/>
      <c r="Q49" s="900"/>
      <c r="R49" s="900"/>
      <c r="S49" s="900"/>
      <c r="T49" s="900"/>
      <c r="U49" s="900"/>
      <c r="V49" s="900"/>
      <c r="W49" s="900"/>
      <c r="X49" s="900"/>
      <c r="Y49" s="900"/>
      <c r="Z49" s="900"/>
    </row>
    <row r="50" spans="1:26" ht="15.75" customHeight="1">
      <c r="A50" s="925"/>
      <c r="B50" s="925"/>
      <c r="C50" s="900"/>
      <c r="D50" s="900"/>
      <c r="E50" s="900"/>
      <c r="F50" s="900"/>
      <c r="G50" s="900"/>
      <c r="H50" s="900"/>
      <c r="I50" s="900"/>
      <c r="J50" s="900"/>
      <c r="K50" s="900"/>
      <c r="L50" s="900"/>
      <c r="M50" s="900"/>
      <c r="N50" s="900"/>
      <c r="O50" s="900"/>
      <c r="P50" s="900"/>
      <c r="Q50" s="900"/>
      <c r="R50" s="900"/>
      <c r="S50" s="900"/>
      <c r="T50" s="900"/>
      <c r="U50" s="900"/>
      <c r="V50" s="900"/>
      <c r="W50" s="900"/>
      <c r="X50" s="900"/>
      <c r="Y50" s="900"/>
      <c r="Z50" s="900"/>
    </row>
    <row r="51" spans="1:26" ht="15.75" customHeight="1">
      <c r="A51" s="925"/>
      <c r="B51" s="925"/>
      <c r="C51" s="900"/>
      <c r="D51" s="900"/>
      <c r="E51" s="900"/>
      <c r="F51" s="900"/>
      <c r="G51" s="900"/>
      <c r="H51" s="900"/>
      <c r="I51" s="900"/>
      <c r="J51" s="900"/>
      <c r="K51" s="900"/>
      <c r="L51" s="900"/>
      <c r="M51" s="900"/>
      <c r="N51" s="900"/>
      <c r="O51" s="900"/>
      <c r="P51" s="900"/>
      <c r="Q51" s="900"/>
      <c r="R51" s="900"/>
      <c r="S51" s="900"/>
      <c r="T51" s="900"/>
      <c r="U51" s="900"/>
      <c r="V51" s="900"/>
      <c r="W51" s="900"/>
      <c r="X51" s="900"/>
      <c r="Y51" s="900"/>
      <c r="Z51" s="900"/>
    </row>
    <row r="52" spans="1:26" ht="15.75" customHeight="1">
      <c r="A52" s="925"/>
      <c r="B52" s="925"/>
      <c r="C52" s="900"/>
      <c r="D52" s="900"/>
      <c r="E52" s="900"/>
      <c r="F52" s="900"/>
      <c r="G52" s="900"/>
      <c r="H52" s="900"/>
      <c r="I52" s="900"/>
      <c r="J52" s="900"/>
      <c r="K52" s="900"/>
      <c r="L52" s="900"/>
      <c r="M52" s="900"/>
      <c r="N52" s="900"/>
      <c r="O52" s="900"/>
      <c r="P52" s="900"/>
      <c r="Q52" s="900"/>
      <c r="R52" s="900"/>
      <c r="S52" s="900"/>
      <c r="T52" s="900"/>
      <c r="U52" s="900"/>
      <c r="V52" s="900"/>
      <c r="W52" s="900"/>
      <c r="X52" s="900"/>
      <c r="Y52" s="900"/>
      <c r="Z52" s="900"/>
    </row>
    <row r="53" spans="1:26" ht="15.75" customHeight="1">
      <c r="A53" s="925"/>
      <c r="B53" s="925"/>
      <c r="C53" s="900"/>
      <c r="D53" s="900"/>
      <c r="E53" s="900"/>
      <c r="F53" s="900"/>
      <c r="G53" s="900"/>
      <c r="H53" s="900"/>
      <c r="I53" s="900"/>
      <c r="J53" s="900"/>
      <c r="K53" s="900"/>
      <c r="L53" s="900"/>
      <c r="M53" s="900"/>
      <c r="N53" s="900"/>
      <c r="O53" s="900"/>
      <c r="P53" s="900"/>
      <c r="Q53" s="900"/>
      <c r="R53" s="900"/>
      <c r="S53" s="900"/>
      <c r="T53" s="900"/>
      <c r="U53" s="900"/>
      <c r="V53" s="900"/>
      <c r="W53" s="900"/>
      <c r="X53" s="900"/>
      <c r="Y53" s="900"/>
      <c r="Z53" s="900"/>
    </row>
    <row r="54" spans="1:26" ht="15.75" customHeight="1">
      <c r="A54" s="925"/>
      <c r="B54" s="925"/>
      <c r="C54" s="900"/>
      <c r="D54" s="900"/>
      <c r="E54" s="900"/>
      <c r="F54" s="900"/>
      <c r="G54" s="900"/>
      <c r="H54" s="900"/>
      <c r="I54" s="900"/>
      <c r="J54" s="900"/>
      <c r="K54" s="900"/>
      <c r="L54" s="900"/>
      <c r="M54" s="900"/>
      <c r="N54" s="900"/>
      <c r="O54" s="900"/>
      <c r="P54" s="900"/>
      <c r="Q54" s="900"/>
      <c r="R54" s="900"/>
      <c r="S54" s="900"/>
      <c r="T54" s="900"/>
      <c r="U54" s="900"/>
      <c r="V54" s="900"/>
      <c r="W54" s="900"/>
      <c r="X54" s="900"/>
      <c r="Y54" s="900"/>
      <c r="Z54" s="900"/>
    </row>
    <row r="55" spans="1:26" ht="15.75" customHeight="1">
      <c r="A55" s="925"/>
      <c r="B55" s="925"/>
      <c r="C55" s="900"/>
      <c r="D55" s="900"/>
      <c r="E55" s="900"/>
      <c r="F55" s="900"/>
      <c r="G55" s="900"/>
      <c r="H55" s="900"/>
      <c r="I55" s="900"/>
      <c r="J55" s="900"/>
      <c r="K55" s="900"/>
      <c r="L55" s="900"/>
      <c r="M55" s="900"/>
      <c r="N55" s="900"/>
      <c r="O55" s="900"/>
      <c r="P55" s="900"/>
      <c r="Q55" s="900"/>
      <c r="R55" s="900"/>
      <c r="S55" s="900"/>
      <c r="T55" s="900"/>
      <c r="U55" s="900"/>
      <c r="V55" s="900"/>
      <c r="W55" s="900"/>
      <c r="X55" s="900"/>
      <c r="Y55" s="900"/>
      <c r="Z55" s="900"/>
    </row>
    <row r="56" spans="1:26" ht="15.75" customHeight="1">
      <c r="A56" s="925"/>
      <c r="B56" s="925"/>
      <c r="C56" s="900"/>
      <c r="D56" s="900"/>
      <c r="E56" s="900"/>
      <c r="F56" s="900"/>
      <c r="G56" s="900"/>
      <c r="H56" s="900"/>
      <c r="I56" s="900"/>
      <c r="J56" s="900"/>
      <c r="K56" s="900"/>
      <c r="L56" s="900"/>
      <c r="M56" s="900"/>
      <c r="N56" s="900"/>
      <c r="O56" s="900"/>
      <c r="P56" s="900"/>
      <c r="Q56" s="900"/>
      <c r="R56" s="900"/>
      <c r="S56" s="900"/>
      <c r="T56" s="900"/>
      <c r="U56" s="900"/>
      <c r="V56" s="900"/>
      <c r="W56" s="900"/>
      <c r="X56" s="900"/>
      <c r="Y56" s="900"/>
      <c r="Z56" s="900"/>
    </row>
    <row r="57" spans="1:26" ht="15.75" customHeight="1">
      <c r="A57" s="925"/>
      <c r="B57" s="925"/>
      <c r="C57" s="900"/>
      <c r="D57" s="900"/>
      <c r="E57" s="900"/>
      <c r="F57" s="900"/>
      <c r="G57" s="900"/>
      <c r="H57" s="900"/>
      <c r="I57" s="900"/>
      <c r="J57" s="900"/>
      <c r="K57" s="900"/>
      <c r="L57" s="900"/>
      <c r="M57" s="900"/>
      <c r="N57" s="900"/>
      <c r="O57" s="900"/>
      <c r="P57" s="900"/>
      <c r="Q57" s="900"/>
      <c r="R57" s="900"/>
      <c r="S57" s="900"/>
      <c r="T57" s="900"/>
      <c r="U57" s="900"/>
      <c r="V57" s="900"/>
      <c r="W57" s="900"/>
      <c r="X57" s="900"/>
      <c r="Y57" s="900"/>
      <c r="Z57" s="900"/>
    </row>
    <row r="58" spans="1:26" ht="15.75" customHeight="1">
      <c r="A58" s="925"/>
      <c r="B58" s="925"/>
      <c r="C58" s="900"/>
      <c r="D58" s="900"/>
      <c r="E58" s="900"/>
      <c r="F58" s="900"/>
      <c r="G58" s="900"/>
      <c r="H58" s="900"/>
      <c r="I58" s="900"/>
      <c r="J58" s="900"/>
      <c r="K58" s="900"/>
      <c r="L58" s="900"/>
      <c r="M58" s="900"/>
      <c r="N58" s="900"/>
      <c r="O58" s="900"/>
      <c r="P58" s="900"/>
      <c r="Q58" s="900"/>
      <c r="R58" s="900"/>
      <c r="S58" s="900"/>
      <c r="T58" s="900"/>
      <c r="U58" s="900"/>
      <c r="V58" s="900"/>
      <c r="W58" s="900"/>
      <c r="X58" s="900"/>
      <c r="Y58" s="900"/>
      <c r="Z58" s="900"/>
    </row>
    <row r="59" spans="1:26" ht="15.75" customHeight="1">
      <c r="A59" s="925"/>
      <c r="B59" s="925"/>
      <c r="C59" s="900"/>
      <c r="D59" s="900"/>
      <c r="E59" s="900"/>
      <c r="F59" s="900"/>
      <c r="G59" s="900"/>
      <c r="H59" s="900"/>
      <c r="I59" s="900"/>
      <c r="J59" s="900"/>
      <c r="K59" s="900"/>
      <c r="L59" s="900"/>
      <c r="M59" s="900"/>
      <c r="N59" s="900"/>
      <c r="O59" s="900"/>
      <c r="P59" s="900"/>
      <c r="Q59" s="900"/>
      <c r="R59" s="900"/>
      <c r="S59" s="900"/>
      <c r="T59" s="900"/>
      <c r="U59" s="900"/>
      <c r="V59" s="900"/>
      <c r="W59" s="900"/>
      <c r="X59" s="900"/>
      <c r="Y59" s="900"/>
      <c r="Z59" s="900"/>
    </row>
    <row r="60" spans="1:26" ht="15.75" customHeight="1">
      <c r="A60" s="925"/>
      <c r="B60" s="925"/>
      <c r="C60" s="900"/>
      <c r="D60" s="900"/>
      <c r="E60" s="900"/>
      <c r="F60" s="900"/>
      <c r="G60" s="900"/>
      <c r="H60" s="900"/>
      <c r="I60" s="900"/>
      <c r="J60" s="900"/>
      <c r="K60" s="900"/>
      <c r="L60" s="900"/>
      <c r="M60" s="900"/>
      <c r="N60" s="900"/>
      <c r="O60" s="900"/>
      <c r="P60" s="900"/>
      <c r="Q60" s="900"/>
      <c r="R60" s="900"/>
      <c r="S60" s="900"/>
      <c r="T60" s="900"/>
      <c r="U60" s="900"/>
      <c r="V60" s="900"/>
      <c r="W60" s="900"/>
      <c r="X60" s="900"/>
      <c r="Y60" s="900"/>
      <c r="Z60" s="900"/>
    </row>
    <row r="61" spans="1:26" ht="15.75" customHeight="1">
      <c r="A61" s="925"/>
      <c r="B61" s="925"/>
      <c r="C61" s="900"/>
      <c r="D61" s="900"/>
      <c r="E61" s="900"/>
      <c r="F61" s="900"/>
      <c r="G61" s="900"/>
      <c r="H61" s="900"/>
      <c r="I61" s="900"/>
      <c r="J61" s="900"/>
      <c r="K61" s="900"/>
      <c r="L61" s="900"/>
      <c r="M61" s="900"/>
      <c r="N61" s="900"/>
      <c r="O61" s="900"/>
      <c r="P61" s="900"/>
      <c r="Q61" s="900"/>
      <c r="R61" s="900"/>
      <c r="S61" s="900"/>
      <c r="T61" s="900"/>
      <c r="U61" s="900"/>
      <c r="V61" s="900"/>
      <c r="W61" s="900"/>
      <c r="X61" s="900"/>
      <c r="Y61" s="900"/>
      <c r="Z61" s="900"/>
    </row>
    <row r="62" spans="1:26" ht="15.75" customHeight="1">
      <c r="A62" s="925"/>
      <c r="B62" s="925"/>
      <c r="C62" s="900"/>
      <c r="D62" s="900"/>
      <c r="E62" s="900"/>
      <c r="F62" s="900"/>
      <c r="G62" s="900"/>
      <c r="H62" s="900"/>
      <c r="I62" s="900"/>
      <c r="J62" s="900"/>
      <c r="K62" s="900"/>
      <c r="L62" s="900"/>
      <c r="M62" s="900"/>
      <c r="N62" s="900"/>
      <c r="O62" s="900"/>
      <c r="P62" s="900"/>
      <c r="Q62" s="900"/>
      <c r="R62" s="900"/>
      <c r="S62" s="900"/>
      <c r="T62" s="900"/>
      <c r="U62" s="900"/>
      <c r="V62" s="900"/>
      <c r="W62" s="900"/>
      <c r="X62" s="900"/>
      <c r="Y62" s="900"/>
      <c r="Z62" s="900"/>
    </row>
    <row r="63" spans="1:26" ht="15.75" customHeight="1">
      <c r="A63" s="925"/>
      <c r="B63" s="925"/>
      <c r="C63" s="900"/>
      <c r="D63" s="900"/>
      <c r="E63" s="900"/>
      <c r="F63" s="900"/>
      <c r="G63" s="900"/>
      <c r="H63" s="900"/>
      <c r="I63" s="900"/>
      <c r="J63" s="900"/>
      <c r="K63" s="900"/>
      <c r="L63" s="900"/>
      <c r="M63" s="900"/>
      <c r="N63" s="900"/>
      <c r="O63" s="900"/>
      <c r="P63" s="900"/>
      <c r="Q63" s="900"/>
      <c r="R63" s="900"/>
      <c r="S63" s="900"/>
      <c r="T63" s="900"/>
      <c r="U63" s="900"/>
      <c r="V63" s="900"/>
      <c r="W63" s="900"/>
      <c r="X63" s="900"/>
      <c r="Y63" s="900"/>
      <c r="Z63" s="900"/>
    </row>
    <row r="64" spans="1:26" ht="15.75" customHeight="1">
      <c r="A64" s="925"/>
      <c r="B64" s="925"/>
      <c r="C64" s="900"/>
      <c r="D64" s="900"/>
      <c r="E64" s="900"/>
      <c r="F64" s="900"/>
      <c r="G64" s="900"/>
      <c r="H64" s="900"/>
      <c r="I64" s="900"/>
      <c r="J64" s="900"/>
      <c r="K64" s="900"/>
      <c r="L64" s="900"/>
      <c r="M64" s="900"/>
      <c r="N64" s="900"/>
      <c r="O64" s="900"/>
      <c r="P64" s="900"/>
      <c r="Q64" s="900"/>
      <c r="R64" s="900"/>
      <c r="S64" s="900"/>
      <c r="T64" s="900"/>
      <c r="U64" s="900"/>
      <c r="V64" s="900"/>
      <c r="W64" s="900"/>
      <c r="X64" s="900"/>
      <c r="Y64" s="900"/>
      <c r="Z64" s="900"/>
    </row>
    <row r="65" spans="1:26" ht="15.75" customHeight="1">
      <c r="A65" s="925"/>
      <c r="B65" s="925"/>
      <c r="C65" s="900"/>
      <c r="D65" s="900"/>
      <c r="E65" s="900"/>
      <c r="F65" s="900"/>
      <c r="G65" s="900"/>
      <c r="H65" s="900"/>
      <c r="I65" s="900"/>
      <c r="J65" s="900"/>
      <c r="K65" s="900"/>
      <c r="L65" s="900"/>
      <c r="M65" s="900"/>
      <c r="N65" s="900"/>
      <c r="O65" s="900"/>
      <c r="P65" s="900"/>
      <c r="Q65" s="900"/>
      <c r="R65" s="900"/>
      <c r="S65" s="900"/>
      <c r="T65" s="900"/>
      <c r="U65" s="900"/>
      <c r="V65" s="900"/>
      <c r="W65" s="900"/>
      <c r="X65" s="900"/>
      <c r="Y65" s="900"/>
      <c r="Z65" s="900"/>
    </row>
    <row r="66" spans="1:26" ht="15.75" customHeight="1">
      <c r="A66" s="925"/>
      <c r="B66" s="925"/>
      <c r="C66" s="900"/>
      <c r="D66" s="900"/>
      <c r="E66" s="900"/>
      <c r="F66" s="900"/>
      <c r="G66" s="900"/>
      <c r="H66" s="900"/>
      <c r="I66" s="900"/>
      <c r="J66" s="900"/>
      <c r="K66" s="900"/>
      <c r="L66" s="900"/>
      <c r="M66" s="900"/>
      <c r="N66" s="900"/>
      <c r="O66" s="900"/>
      <c r="P66" s="900"/>
      <c r="Q66" s="900"/>
      <c r="R66" s="900"/>
      <c r="S66" s="900"/>
      <c r="T66" s="900"/>
      <c r="U66" s="900"/>
      <c r="V66" s="900"/>
      <c r="W66" s="900"/>
      <c r="X66" s="900"/>
      <c r="Y66" s="900"/>
      <c r="Z66" s="900"/>
    </row>
    <row r="67" spans="1:26" ht="15.75" customHeight="1">
      <c r="A67" s="925"/>
      <c r="B67" s="925"/>
      <c r="C67" s="900"/>
      <c r="D67" s="900"/>
      <c r="E67" s="900"/>
      <c r="F67" s="900"/>
      <c r="G67" s="900"/>
      <c r="H67" s="900"/>
      <c r="I67" s="900"/>
      <c r="J67" s="900"/>
      <c r="K67" s="900"/>
      <c r="L67" s="900"/>
      <c r="M67" s="900"/>
      <c r="N67" s="900"/>
      <c r="O67" s="900"/>
      <c r="P67" s="900"/>
      <c r="Q67" s="900"/>
      <c r="R67" s="900"/>
      <c r="S67" s="900"/>
      <c r="T67" s="900"/>
      <c r="U67" s="900"/>
      <c r="V67" s="900"/>
      <c r="W67" s="900"/>
      <c r="X67" s="900"/>
      <c r="Y67" s="900"/>
      <c r="Z67" s="900"/>
    </row>
    <row r="68" spans="1:26" ht="15.75" customHeight="1">
      <c r="A68" s="925"/>
      <c r="B68" s="925"/>
      <c r="C68" s="900"/>
      <c r="D68" s="900"/>
      <c r="E68" s="900"/>
      <c r="F68" s="900"/>
      <c r="G68" s="900"/>
      <c r="H68" s="900"/>
      <c r="I68" s="900"/>
      <c r="J68" s="900"/>
      <c r="K68" s="900"/>
      <c r="L68" s="900"/>
      <c r="M68" s="900"/>
      <c r="N68" s="900"/>
      <c r="O68" s="900"/>
      <c r="P68" s="900"/>
      <c r="Q68" s="900"/>
      <c r="R68" s="900"/>
      <c r="S68" s="900"/>
      <c r="T68" s="900"/>
      <c r="U68" s="900"/>
      <c r="V68" s="900"/>
      <c r="W68" s="900"/>
      <c r="X68" s="900"/>
      <c r="Y68" s="900"/>
      <c r="Z68" s="900"/>
    </row>
    <row r="69" spans="1:26" ht="15.75" customHeight="1">
      <c r="A69" s="925"/>
      <c r="B69" s="925"/>
      <c r="C69" s="900"/>
      <c r="D69" s="900"/>
      <c r="E69" s="900"/>
      <c r="F69" s="900"/>
      <c r="G69" s="900"/>
      <c r="H69" s="900"/>
      <c r="I69" s="900"/>
      <c r="J69" s="900"/>
      <c r="K69" s="900"/>
      <c r="L69" s="900"/>
      <c r="M69" s="900"/>
      <c r="N69" s="900"/>
      <c r="O69" s="900"/>
      <c r="P69" s="900"/>
      <c r="Q69" s="900"/>
      <c r="R69" s="900"/>
      <c r="S69" s="900"/>
      <c r="T69" s="900"/>
      <c r="U69" s="900"/>
      <c r="V69" s="900"/>
      <c r="W69" s="900"/>
      <c r="X69" s="900"/>
      <c r="Y69" s="900"/>
      <c r="Z69" s="900"/>
    </row>
    <row r="70" spans="1:26" ht="15.75" customHeight="1">
      <c r="A70" s="925"/>
      <c r="B70" s="925"/>
      <c r="C70" s="900"/>
      <c r="D70" s="900"/>
      <c r="E70" s="900"/>
      <c r="F70" s="900"/>
      <c r="G70" s="900"/>
      <c r="H70" s="900"/>
      <c r="I70" s="900"/>
      <c r="J70" s="900"/>
      <c r="K70" s="900"/>
      <c r="L70" s="900"/>
      <c r="M70" s="900"/>
      <c r="N70" s="900"/>
      <c r="O70" s="900"/>
      <c r="P70" s="900"/>
      <c r="Q70" s="900"/>
      <c r="R70" s="900"/>
      <c r="S70" s="900"/>
      <c r="T70" s="900"/>
      <c r="U70" s="900"/>
      <c r="V70" s="900"/>
      <c r="W70" s="900"/>
      <c r="X70" s="900"/>
      <c r="Y70" s="900"/>
      <c r="Z70" s="900"/>
    </row>
    <row r="71" spans="1:26" ht="15.75" customHeight="1">
      <c r="A71" s="925"/>
      <c r="B71" s="925"/>
      <c r="C71" s="900"/>
      <c r="D71" s="900"/>
      <c r="E71" s="900"/>
      <c r="F71" s="900"/>
      <c r="G71" s="900"/>
      <c r="H71" s="900"/>
      <c r="I71" s="900"/>
      <c r="J71" s="900"/>
      <c r="K71" s="900"/>
      <c r="L71" s="900"/>
      <c r="M71" s="900"/>
      <c r="N71" s="900"/>
      <c r="O71" s="900"/>
      <c r="P71" s="900"/>
      <c r="Q71" s="900"/>
      <c r="R71" s="900"/>
      <c r="S71" s="900"/>
      <c r="T71" s="900"/>
      <c r="U71" s="900"/>
      <c r="V71" s="900"/>
      <c r="W71" s="900"/>
      <c r="X71" s="900"/>
      <c r="Y71" s="900"/>
      <c r="Z71" s="900"/>
    </row>
    <row r="72" spans="1:26" ht="15.75" customHeight="1">
      <c r="A72" s="925"/>
      <c r="B72" s="925"/>
      <c r="C72" s="900"/>
      <c r="D72" s="900"/>
      <c r="E72" s="900"/>
      <c r="F72" s="900"/>
      <c r="G72" s="900"/>
      <c r="H72" s="900"/>
      <c r="I72" s="900"/>
      <c r="J72" s="900"/>
      <c r="K72" s="900"/>
      <c r="L72" s="900"/>
      <c r="M72" s="900"/>
      <c r="N72" s="900"/>
      <c r="O72" s="900"/>
      <c r="P72" s="900"/>
      <c r="Q72" s="900"/>
      <c r="R72" s="900"/>
      <c r="S72" s="900"/>
      <c r="T72" s="900"/>
      <c r="U72" s="900"/>
      <c r="V72" s="900"/>
      <c r="W72" s="900"/>
      <c r="X72" s="900"/>
      <c r="Y72" s="900"/>
      <c r="Z72" s="900"/>
    </row>
    <row r="73" spans="1:26" ht="15.75" customHeight="1">
      <c r="A73" s="925"/>
      <c r="B73" s="925"/>
      <c r="C73" s="900"/>
      <c r="D73" s="900"/>
      <c r="E73" s="900"/>
      <c r="F73" s="900"/>
      <c r="G73" s="900"/>
      <c r="H73" s="900"/>
      <c r="I73" s="900"/>
      <c r="J73" s="900"/>
      <c r="K73" s="900"/>
      <c r="L73" s="900"/>
      <c r="M73" s="900"/>
      <c r="N73" s="900"/>
      <c r="O73" s="900"/>
      <c r="P73" s="900"/>
      <c r="Q73" s="900"/>
      <c r="R73" s="900"/>
      <c r="S73" s="900"/>
      <c r="T73" s="900"/>
      <c r="U73" s="900"/>
      <c r="V73" s="900"/>
      <c r="W73" s="900"/>
      <c r="X73" s="900"/>
      <c r="Y73" s="900"/>
      <c r="Z73" s="900"/>
    </row>
    <row r="74" spans="1:26" ht="15.75" customHeight="1">
      <c r="A74" s="925"/>
      <c r="B74" s="925"/>
      <c r="C74" s="900"/>
      <c r="D74" s="900"/>
      <c r="E74" s="900"/>
      <c r="F74" s="900"/>
      <c r="G74" s="900"/>
      <c r="H74" s="900"/>
      <c r="I74" s="900"/>
      <c r="J74" s="900"/>
      <c r="K74" s="900"/>
      <c r="L74" s="900"/>
      <c r="M74" s="900"/>
      <c r="N74" s="900"/>
      <c r="O74" s="900"/>
      <c r="P74" s="900"/>
      <c r="Q74" s="900"/>
      <c r="R74" s="900"/>
      <c r="S74" s="900"/>
      <c r="T74" s="900"/>
      <c r="U74" s="900"/>
      <c r="V74" s="900"/>
      <c r="W74" s="900"/>
      <c r="X74" s="900"/>
      <c r="Y74" s="900"/>
      <c r="Z74" s="900"/>
    </row>
    <row r="75" spans="1:26" ht="15.75" customHeight="1">
      <c r="A75" s="925"/>
      <c r="B75" s="925"/>
      <c r="C75" s="900"/>
      <c r="D75" s="900"/>
      <c r="E75" s="900"/>
      <c r="F75" s="900"/>
      <c r="G75" s="900"/>
      <c r="H75" s="900"/>
      <c r="I75" s="900"/>
      <c r="J75" s="900"/>
      <c r="K75" s="900"/>
      <c r="L75" s="900"/>
      <c r="M75" s="900"/>
      <c r="N75" s="900"/>
      <c r="O75" s="900"/>
      <c r="P75" s="900"/>
      <c r="Q75" s="900"/>
      <c r="R75" s="900"/>
      <c r="S75" s="900"/>
      <c r="T75" s="900"/>
      <c r="U75" s="900"/>
      <c r="V75" s="900"/>
      <c r="W75" s="900"/>
      <c r="X75" s="900"/>
      <c r="Y75" s="900"/>
      <c r="Z75" s="900"/>
    </row>
    <row r="76" spans="1:26" ht="15.75" customHeight="1">
      <c r="A76" s="925"/>
      <c r="B76" s="925"/>
      <c r="C76" s="900"/>
      <c r="D76" s="900"/>
      <c r="E76" s="900"/>
      <c r="F76" s="900"/>
      <c r="G76" s="900"/>
      <c r="H76" s="900"/>
      <c r="I76" s="900"/>
      <c r="J76" s="900"/>
      <c r="K76" s="900"/>
      <c r="L76" s="900"/>
      <c r="M76" s="900"/>
      <c r="N76" s="900"/>
      <c r="O76" s="900"/>
      <c r="P76" s="900"/>
      <c r="Q76" s="900"/>
      <c r="R76" s="900"/>
      <c r="S76" s="900"/>
      <c r="T76" s="900"/>
      <c r="U76" s="900"/>
      <c r="V76" s="900"/>
      <c r="W76" s="900"/>
      <c r="X76" s="900"/>
      <c r="Y76" s="900"/>
      <c r="Z76" s="900"/>
    </row>
    <row r="77" spans="1:26" ht="15.75" customHeight="1">
      <c r="A77" s="925"/>
      <c r="B77" s="925"/>
      <c r="C77" s="900"/>
      <c r="D77" s="900"/>
      <c r="E77" s="900"/>
      <c r="F77" s="900"/>
      <c r="G77" s="900"/>
      <c r="H77" s="900"/>
      <c r="I77" s="900"/>
      <c r="J77" s="900"/>
      <c r="K77" s="900"/>
      <c r="L77" s="900"/>
      <c r="M77" s="900"/>
      <c r="N77" s="900"/>
      <c r="O77" s="900"/>
      <c r="P77" s="900"/>
      <c r="Q77" s="900"/>
      <c r="R77" s="900"/>
      <c r="S77" s="900"/>
      <c r="T77" s="900"/>
      <c r="U77" s="900"/>
      <c r="V77" s="900"/>
      <c r="W77" s="900"/>
      <c r="X77" s="900"/>
      <c r="Y77" s="900"/>
      <c r="Z77" s="900"/>
    </row>
    <row r="78" spans="1:26" ht="15.75" customHeight="1">
      <c r="A78" s="925"/>
      <c r="B78" s="925"/>
      <c r="C78" s="900"/>
      <c r="D78" s="900"/>
      <c r="E78" s="900"/>
      <c r="F78" s="900"/>
      <c r="G78" s="900"/>
      <c r="H78" s="900"/>
      <c r="I78" s="900"/>
      <c r="J78" s="900"/>
      <c r="K78" s="900"/>
      <c r="L78" s="900"/>
      <c r="M78" s="900"/>
      <c r="N78" s="900"/>
      <c r="O78" s="900"/>
      <c r="P78" s="900"/>
      <c r="Q78" s="900"/>
      <c r="R78" s="900"/>
      <c r="S78" s="900"/>
      <c r="T78" s="900"/>
      <c r="U78" s="900"/>
      <c r="V78" s="900"/>
      <c r="W78" s="900"/>
      <c r="X78" s="900"/>
      <c r="Y78" s="900"/>
      <c r="Z78" s="900"/>
    </row>
    <row r="79" spans="1:26" ht="15.75" customHeight="1">
      <c r="A79" s="925"/>
      <c r="B79" s="925"/>
      <c r="C79" s="900"/>
      <c r="D79" s="900"/>
      <c r="E79" s="900"/>
      <c r="F79" s="900"/>
      <c r="G79" s="900"/>
      <c r="H79" s="900"/>
      <c r="I79" s="900"/>
      <c r="J79" s="900"/>
      <c r="K79" s="900"/>
      <c r="L79" s="900"/>
      <c r="M79" s="900"/>
      <c r="N79" s="900"/>
      <c r="O79" s="900"/>
      <c r="P79" s="900"/>
      <c r="Q79" s="900"/>
      <c r="R79" s="900"/>
      <c r="S79" s="900"/>
      <c r="T79" s="900"/>
      <c r="U79" s="900"/>
      <c r="V79" s="900"/>
      <c r="W79" s="900"/>
      <c r="X79" s="900"/>
      <c r="Y79" s="900"/>
      <c r="Z79" s="900"/>
    </row>
    <row r="80" spans="1:26" ht="15.75" customHeight="1">
      <c r="A80" s="925"/>
      <c r="B80" s="925"/>
      <c r="C80" s="900"/>
      <c r="D80" s="900"/>
      <c r="E80" s="900"/>
      <c r="F80" s="900"/>
      <c r="G80" s="900"/>
      <c r="H80" s="900"/>
      <c r="I80" s="900"/>
      <c r="J80" s="900"/>
      <c r="K80" s="900"/>
      <c r="L80" s="900"/>
      <c r="M80" s="900"/>
      <c r="N80" s="900"/>
      <c r="O80" s="900"/>
      <c r="P80" s="900"/>
      <c r="Q80" s="900"/>
      <c r="R80" s="900"/>
      <c r="S80" s="900"/>
      <c r="T80" s="900"/>
      <c r="U80" s="900"/>
      <c r="V80" s="900"/>
      <c r="W80" s="900"/>
      <c r="X80" s="900"/>
      <c r="Y80" s="900"/>
      <c r="Z80" s="900"/>
    </row>
    <row r="81" spans="1:26" ht="15.75" customHeight="1">
      <c r="A81" s="925"/>
      <c r="B81" s="925"/>
      <c r="C81" s="900"/>
      <c r="D81" s="900"/>
      <c r="E81" s="900"/>
      <c r="F81" s="900"/>
      <c r="G81" s="900"/>
      <c r="H81" s="900"/>
      <c r="I81" s="900"/>
      <c r="J81" s="900"/>
      <c r="K81" s="900"/>
      <c r="L81" s="900"/>
      <c r="M81" s="900"/>
      <c r="N81" s="900"/>
      <c r="O81" s="900"/>
      <c r="P81" s="900"/>
      <c r="Q81" s="900"/>
      <c r="R81" s="900"/>
      <c r="S81" s="900"/>
      <c r="T81" s="900"/>
      <c r="U81" s="900"/>
      <c r="V81" s="900"/>
      <c r="W81" s="900"/>
      <c r="X81" s="900"/>
      <c r="Y81" s="900"/>
      <c r="Z81" s="900"/>
    </row>
    <row r="82" spans="1:26" ht="15.75" customHeight="1">
      <c r="A82" s="925"/>
      <c r="B82" s="925"/>
      <c r="C82" s="900"/>
      <c r="D82" s="900"/>
      <c r="E82" s="900"/>
      <c r="F82" s="900"/>
      <c r="G82" s="900"/>
      <c r="H82" s="900"/>
      <c r="I82" s="900"/>
      <c r="J82" s="900"/>
      <c r="K82" s="900"/>
      <c r="L82" s="900"/>
      <c r="M82" s="900"/>
      <c r="N82" s="900"/>
      <c r="O82" s="900"/>
      <c r="P82" s="900"/>
      <c r="Q82" s="900"/>
      <c r="R82" s="900"/>
      <c r="S82" s="900"/>
      <c r="T82" s="900"/>
      <c r="U82" s="900"/>
      <c r="V82" s="900"/>
      <c r="W82" s="900"/>
      <c r="X82" s="900"/>
      <c r="Y82" s="900"/>
      <c r="Z82" s="900"/>
    </row>
    <row r="83" spans="1:26" ht="15.75" customHeight="1">
      <c r="A83" s="925"/>
      <c r="B83" s="925"/>
      <c r="C83" s="900"/>
      <c r="D83" s="900"/>
      <c r="E83" s="900"/>
      <c r="F83" s="900"/>
      <c r="G83" s="900"/>
      <c r="H83" s="900"/>
      <c r="I83" s="900"/>
      <c r="J83" s="900"/>
      <c r="K83" s="900"/>
      <c r="L83" s="900"/>
      <c r="M83" s="900"/>
      <c r="N83" s="900"/>
      <c r="O83" s="900"/>
      <c r="P83" s="900"/>
      <c r="Q83" s="900"/>
      <c r="R83" s="900"/>
      <c r="S83" s="900"/>
      <c r="T83" s="900"/>
      <c r="U83" s="900"/>
      <c r="V83" s="900"/>
      <c r="W83" s="900"/>
      <c r="X83" s="900"/>
      <c r="Y83" s="900"/>
      <c r="Z83" s="900"/>
    </row>
    <row r="84" spans="1:26" ht="15.75" customHeight="1">
      <c r="A84" s="925"/>
      <c r="B84" s="925"/>
      <c r="C84" s="900"/>
      <c r="D84" s="900"/>
      <c r="E84" s="900"/>
      <c r="F84" s="900"/>
      <c r="G84" s="900"/>
      <c r="H84" s="900"/>
      <c r="I84" s="900"/>
      <c r="J84" s="900"/>
      <c r="K84" s="900"/>
      <c r="L84" s="900"/>
      <c r="M84" s="900"/>
      <c r="N84" s="900"/>
      <c r="O84" s="900"/>
      <c r="P84" s="900"/>
      <c r="Q84" s="900"/>
      <c r="R84" s="900"/>
      <c r="S84" s="900"/>
      <c r="T84" s="900"/>
      <c r="U84" s="900"/>
      <c r="V84" s="900"/>
      <c r="W84" s="900"/>
      <c r="X84" s="900"/>
      <c r="Y84" s="900"/>
      <c r="Z84" s="900"/>
    </row>
    <row r="85" spans="1:26" ht="15.75" customHeight="1">
      <c r="A85" s="925"/>
      <c r="B85" s="925"/>
      <c r="C85" s="900"/>
      <c r="D85" s="900"/>
      <c r="E85" s="900"/>
      <c r="F85" s="900"/>
      <c r="G85" s="900"/>
      <c r="H85" s="900"/>
      <c r="I85" s="900"/>
      <c r="J85" s="900"/>
      <c r="K85" s="900"/>
      <c r="L85" s="900"/>
      <c r="M85" s="900"/>
      <c r="N85" s="900"/>
      <c r="O85" s="900"/>
      <c r="P85" s="900"/>
      <c r="Q85" s="900"/>
      <c r="R85" s="900"/>
      <c r="S85" s="900"/>
      <c r="T85" s="900"/>
      <c r="U85" s="900"/>
      <c r="V85" s="900"/>
      <c r="W85" s="900"/>
      <c r="X85" s="900"/>
      <c r="Y85" s="900"/>
      <c r="Z85" s="900"/>
    </row>
    <row r="86" spans="1:26" ht="15.75" customHeight="1">
      <c r="A86" s="925"/>
      <c r="B86" s="925"/>
      <c r="C86" s="900"/>
      <c r="D86" s="900"/>
      <c r="E86" s="900"/>
      <c r="F86" s="900"/>
      <c r="G86" s="900"/>
      <c r="H86" s="900"/>
      <c r="I86" s="900"/>
      <c r="J86" s="900"/>
      <c r="K86" s="900"/>
      <c r="L86" s="900"/>
      <c r="M86" s="900"/>
      <c r="N86" s="900"/>
      <c r="O86" s="900"/>
      <c r="P86" s="900"/>
      <c r="Q86" s="900"/>
      <c r="R86" s="900"/>
      <c r="S86" s="900"/>
      <c r="T86" s="900"/>
      <c r="U86" s="900"/>
      <c r="V86" s="900"/>
      <c r="W86" s="900"/>
      <c r="X86" s="900"/>
      <c r="Y86" s="900"/>
      <c r="Z86" s="900"/>
    </row>
    <row r="87" spans="1:26" ht="15.75" customHeight="1">
      <c r="A87" s="925"/>
      <c r="B87" s="925"/>
      <c r="C87" s="900"/>
      <c r="D87" s="900"/>
      <c r="E87" s="900"/>
      <c r="F87" s="900"/>
      <c r="G87" s="900"/>
      <c r="H87" s="900"/>
      <c r="I87" s="900"/>
      <c r="J87" s="900"/>
      <c r="K87" s="900"/>
      <c r="L87" s="900"/>
      <c r="M87" s="900"/>
      <c r="N87" s="900"/>
      <c r="O87" s="900"/>
      <c r="P87" s="900"/>
      <c r="Q87" s="900"/>
      <c r="R87" s="900"/>
      <c r="S87" s="900"/>
      <c r="T87" s="900"/>
      <c r="U87" s="900"/>
      <c r="V87" s="900"/>
      <c r="W87" s="900"/>
      <c r="X87" s="900"/>
      <c r="Y87" s="900"/>
      <c r="Z87" s="900"/>
    </row>
    <row r="88" spans="1:26" ht="15.75" customHeight="1">
      <c r="A88" s="925"/>
      <c r="B88" s="925"/>
      <c r="C88" s="900"/>
      <c r="D88" s="900"/>
      <c r="E88" s="900"/>
      <c r="F88" s="900"/>
      <c r="G88" s="900"/>
      <c r="H88" s="900"/>
      <c r="I88" s="900"/>
      <c r="J88" s="900"/>
      <c r="K88" s="900"/>
      <c r="L88" s="900"/>
      <c r="M88" s="900"/>
      <c r="N88" s="900"/>
      <c r="O88" s="900"/>
      <c r="P88" s="900"/>
      <c r="Q88" s="900"/>
      <c r="R88" s="900"/>
      <c r="S88" s="900"/>
      <c r="T88" s="900"/>
      <c r="U88" s="900"/>
      <c r="V88" s="900"/>
      <c r="W88" s="900"/>
      <c r="X88" s="900"/>
      <c r="Y88" s="900"/>
      <c r="Z88" s="900"/>
    </row>
    <row r="89" spans="1:26" ht="15.75" customHeight="1">
      <c r="A89" s="925"/>
      <c r="B89" s="925"/>
      <c r="C89" s="900"/>
      <c r="D89" s="900"/>
      <c r="E89" s="900"/>
      <c r="F89" s="900"/>
      <c r="G89" s="900"/>
      <c r="H89" s="900"/>
      <c r="I89" s="900"/>
      <c r="J89" s="900"/>
      <c r="K89" s="900"/>
      <c r="L89" s="900"/>
      <c r="M89" s="900"/>
      <c r="N89" s="900"/>
      <c r="O89" s="900"/>
      <c r="P89" s="900"/>
      <c r="Q89" s="900"/>
      <c r="R89" s="900"/>
      <c r="S89" s="900"/>
      <c r="T89" s="900"/>
      <c r="U89" s="900"/>
      <c r="V89" s="900"/>
      <c r="W89" s="900"/>
      <c r="X89" s="900"/>
      <c r="Y89" s="900"/>
      <c r="Z89" s="900"/>
    </row>
    <row r="90" spans="1:26" ht="15.75" customHeight="1">
      <c r="A90" s="925"/>
      <c r="B90" s="925"/>
      <c r="C90" s="900"/>
      <c r="D90" s="900"/>
      <c r="E90" s="900"/>
      <c r="F90" s="900"/>
      <c r="G90" s="900"/>
      <c r="H90" s="900"/>
      <c r="I90" s="900"/>
      <c r="J90" s="900"/>
      <c r="K90" s="900"/>
      <c r="L90" s="900"/>
      <c r="M90" s="900"/>
      <c r="N90" s="900"/>
      <c r="O90" s="900"/>
      <c r="P90" s="900"/>
      <c r="Q90" s="900"/>
      <c r="R90" s="900"/>
      <c r="S90" s="900"/>
      <c r="T90" s="900"/>
      <c r="U90" s="900"/>
      <c r="V90" s="900"/>
      <c r="W90" s="900"/>
      <c r="X90" s="900"/>
      <c r="Y90" s="900"/>
      <c r="Z90" s="900"/>
    </row>
    <row r="91" spans="1:26" ht="15.75" customHeight="1">
      <c r="A91" s="925"/>
      <c r="B91" s="925"/>
      <c r="C91" s="900"/>
      <c r="D91" s="900"/>
      <c r="E91" s="900"/>
      <c r="F91" s="900"/>
      <c r="G91" s="900"/>
      <c r="H91" s="900"/>
      <c r="I91" s="900"/>
      <c r="J91" s="900"/>
      <c r="K91" s="900"/>
      <c r="L91" s="900"/>
      <c r="M91" s="900"/>
      <c r="N91" s="900"/>
      <c r="O91" s="900"/>
      <c r="P91" s="900"/>
      <c r="Q91" s="900"/>
      <c r="R91" s="900"/>
      <c r="S91" s="900"/>
      <c r="T91" s="900"/>
      <c r="U91" s="900"/>
      <c r="V91" s="900"/>
      <c r="W91" s="900"/>
      <c r="X91" s="900"/>
      <c r="Y91" s="900"/>
      <c r="Z91" s="900"/>
    </row>
    <row r="92" spans="1:26" ht="15.75" customHeight="1">
      <c r="A92" s="925"/>
      <c r="B92" s="925"/>
      <c r="C92" s="900"/>
      <c r="D92" s="900"/>
      <c r="E92" s="900"/>
      <c r="F92" s="900"/>
      <c r="G92" s="900"/>
      <c r="H92" s="900"/>
      <c r="I92" s="900"/>
      <c r="J92" s="900"/>
      <c r="K92" s="900"/>
      <c r="L92" s="900"/>
      <c r="M92" s="900"/>
      <c r="N92" s="900"/>
      <c r="O92" s="900"/>
      <c r="P92" s="900"/>
      <c r="Q92" s="900"/>
      <c r="R92" s="900"/>
      <c r="S92" s="900"/>
      <c r="T92" s="900"/>
      <c r="U92" s="900"/>
      <c r="V92" s="900"/>
      <c r="W92" s="900"/>
      <c r="X92" s="900"/>
      <c r="Y92" s="900"/>
      <c r="Z92" s="900"/>
    </row>
    <row r="93" spans="1:26" ht="15.75" customHeight="1">
      <c r="A93" s="925"/>
      <c r="B93" s="925"/>
      <c r="C93" s="900"/>
      <c r="D93" s="900"/>
      <c r="E93" s="900"/>
      <c r="F93" s="900"/>
      <c r="G93" s="900"/>
      <c r="H93" s="900"/>
      <c r="I93" s="900"/>
      <c r="J93" s="900"/>
      <c r="K93" s="900"/>
      <c r="L93" s="900"/>
      <c r="M93" s="900"/>
      <c r="N93" s="900"/>
      <c r="O93" s="900"/>
      <c r="P93" s="900"/>
      <c r="Q93" s="900"/>
      <c r="R93" s="900"/>
      <c r="S93" s="900"/>
      <c r="T93" s="900"/>
      <c r="U93" s="900"/>
      <c r="V93" s="900"/>
      <c r="W93" s="900"/>
      <c r="X93" s="900"/>
      <c r="Y93" s="900"/>
      <c r="Z93" s="900"/>
    </row>
    <row r="94" spans="1:26" ht="15.75" customHeight="1">
      <c r="A94" s="925"/>
      <c r="B94" s="925"/>
      <c r="C94" s="900"/>
      <c r="D94" s="900"/>
      <c r="E94" s="900"/>
      <c r="F94" s="900"/>
      <c r="G94" s="900"/>
      <c r="H94" s="900"/>
      <c r="I94" s="900"/>
      <c r="J94" s="900"/>
      <c r="K94" s="900"/>
      <c r="L94" s="900"/>
      <c r="M94" s="900"/>
      <c r="N94" s="900"/>
      <c r="O94" s="900"/>
      <c r="P94" s="900"/>
      <c r="Q94" s="900"/>
      <c r="R94" s="900"/>
      <c r="S94" s="900"/>
      <c r="T94" s="900"/>
      <c r="U94" s="900"/>
      <c r="V94" s="900"/>
      <c r="W94" s="900"/>
      <c r="X94" s="900"/>
      <c r="Y94" s="900"/>
      <c r="Z94" s="900"/>
    </row>
    <row r="95" spans="1:26" ht="15.75" customHeight="1">
      <c r="A95" s="925"/>
      <c r="B95" s="925"/>
      <c r="C95" s="900"/>
      <c r="D95" s="900"/>
      <c r="E95" s="900"/>
      <c r="F95" s="900"/>
      <c r="G95" s="900"/>
      <c r="H95" s="900"/>
      <c r="I95" s="900"/>
      <c r="J95" s="900"/>
      <c r="K95" s="900"/>
      <c r="L95" s="900"/>
      <c r="M95" s="900"/>
      <c r="N95" s="900"/>
      <c r="O95" s="900"/>
      <c r="P95" s="900"/>
      <c r="Q95" s="900"/>
      <c r="R95" s="900"/>
      <c r="S95" s="900"/>
      <c r="T95" s="900"/>
      <c r="U95" s="900"/>
      <c r="V95" s="900"/>
      <c r="W95" s="900"/>
      <c r="X95" s="900"/>
      <c r="Y95" s="900"/>
      <c r="Z95" s="900"/>
    </row>
    <row r="96" spans="1:26" ht="15.75" customHeight="1">
      <c r="A96" s="925"/>
      <c r="B96" s="925"/>
      <c r="C96" s="900"/>
      <c r="D96" s="900"/>
      <c r="E96" s="900"/>
      <c r="F96" s="900"/>
      <c r="G96" s="900"/>
      <c r="H96" s="900"/>
      <c r="I96" s="900"/>
      <c r="J96" s="900"/>
      <c r="K96" s="900"/>
      <c r="L96" s="900"/>
      <c r="M96" s="900"/>
      <c r="N96" s="900"/>
      <c r="O96" s="900"/>
      <c r="P96" s="900"/>
      <c r="Q96" s="900"/>
      <c r="R96" s="900"/>
      <c r="S96" s="900"/>
      <c r="T96" s="900"/>
      <c r="U96" s="900"/>
      <c r="V96" s="900"/>
      <c r="W96" s="900"/>
      <c r="X96" s="900"/>
      <c r="Y96" s="900"/>
      <c r="Z96" s="900"/>
    </row>
    <row r="97" spans="1:26" ht="15.75" customHeight="1">
      <c r="A97" s="925"/>
      <c r="B97" s="925"/>
      <c r="C97" s="900"/>
      <c r="D97" s="900"/>
      <c r="E97" s="900"/>
      <c r="F97" s="900"/>
      <c r="G97" s="900"/>
      <c r="H97" s="900"/>
      <c r="I97" s="900"/>
      <c r="J97" s="900"/>
      <c r="K97" s="900"/>
      <c r="L97" s="900"/>
      <c r="M97" s="900"/>
      <c r="N97" s="900"/>
      <c r="O97" s="900"/>
      <c r="P97" s="900"/>
      <c r="Q97" s="900"/>
      <c r="R97" s="900"/>
      <c r="S97" s="900"/>
      <c r="T97" s="900"/>
      <c r="U97" s="900"/>
      <c r="V97" s="900"/>
      <c r="W97" s="900"/>
      <c r="X97" s="900"/>
      <c r="Y97" s="900"/>
      <c r="Z97" s="900"/>
    </row>
    <row r="98" spans="1:26" ht="15.75" customHeight="1">
      <c r="A98" s="925"/>
      <c r="B98" s="925"/>
      <c r="C98" s="900"/>
      <c r="D98" s="900"/>
      <c r="E98" s="900"/>
      <c r="F98" s="900"/>
      <c r="G98" s="900"/>
      <c r="H98" s="900"/>
      <c r="I98" s="900"/>
      <c r="J98" s="900"/>
      <c r="K98" s="900"/>
      <c r="L98" s="900"/>
      <c r="M98" s="900"/>
      <c r="N98" s="900"/>
      <c r="O98" s="900"/>
      <c r="P98" s="900"/>
      <c r="Q98" s="900"/>
      <c r="R98" s="900"/>
      <c r="S98" s="900"/>
      <c r="T98" s="900"/>
      <c r="U98" s="900"/>
      <c r="V98" s="900"/>
      <c r="W98" s="900"/>
      <c r="X98" s="900"/>
      <c r="Y98" s="900"/>
      <c r="Z98" s="900"/>
    </row>
    <row r="99" spans="1:26" ht="15.75" customHeight="1">
      <c r="A99" s="925"/>
      <c r="B99" s="925"/>
      <c r="C99" s="900"/>
      <c r="D99" s="900"/>
      <c r="E99" s="900"/>
      <c r="F99" s="900"/>
      <c r="G99" s="900"/>
      <c r="H99" s="900"/>
      <c r="I99" s="900"/>
      <c r="J99" s="900"/>
      <c r="K99" s="900"/>
      <c r="L99" s="900"/>
      <c r="M99" s="900"/>
      <c r="N99" s="900"/>
      <c r="O99" s="900"/>
      <c r="P99" s="900"/>
      <c r="Q99" s="900"/>
      <c r="R99" s="900"/>
      <c r="S99" s="900"/>
      <c r="T99" s="900"/>
      <c r="U99" s="900"/>
      <c r="V99" s="900"/>
      <c r="W99" s="900"/>
      <c r="X99" s="900"/>
      <c r="Y99" s="900"/>
      <c r="Z99" s="900"/>
    </row>
    <row r="100" spans="1:26" ht="15.75" customHeight="1">
      <c r="A100" s="925"/>
      <c r="B100" s="925"/>
      <c r="C100" s="900"/>
      <c r="D100" s="900"/>
      <c r="E100" s="900"/>
      <c r="F100" s="900"/>
      <c r="G100" s="900"/>
      <c r="H100" s="900"/>
      <c r="I100" s="900"/>
      <c r="J100" s="900"/>
      <c r="K100" s="900"/>
      <c r="L100" s="900"/>
      <c r="M100" s="900"/>
      <c r="N100" s="900"/>
      <c r="O100" s="900"/>
      <c r="P100" s="900"/>
      <c r="Q100" s="900"/>
      <c r="R100" s="900"/>
      <c r="S100" s="900"/>
      <c r="T100" s="900"/>
      <c r="U100" s="900"/>
      <c r="V100" s="900"/>
      <c r="W100" s="900"/>
      <c r="X100" s="900"/>
      <c r="Y100" s="900"/>
      <c r="Z100" s="900"/>
    </row>
    <row r="101" spans="1:26" ht="15.75" customHeight="1">
      <c r="A101" s="925"/>
      <c r="B101" s="925"/>
      <c r="C101" s="900"/>
      <c r="D101" s="900"/>
      <c r="E101" s="900"/>
      <c r="F101" s="900"/>
      <c r="G101" s="900"/>
      <c r="H101" s="900"/>
      <c r="I101" s="900"/>
      <c r="J101" s="900"/>
      <c r="K101" s="900"/>
      <c r="L101" s="900"/>
      <c r="M101" s="900"/>
      <c r="N101" s="900"/>
      <c r="O101" s="900"/>
      <c r="P101" s="900"/>
      <c r="Q101" s="900"/>
      <c r="R101" s="900"/>
      <c r="S101" s="900"/>
      <c r="T101" s="900"/>
      <c r="U101" s="900"/>
      <c r="V101" s="900"/>
      <c r="W101" s="900"/>
      <c r="X101" s="900"/>
      <c r="Y101" s="900"/>
      <c r="Z101" s="900"/>
    </row>
    <row r="102" spans="1:26" ht="15.75" customHeight="1">
      <c r="A102" s="925"/>
      <c r="B102" s="925"/>
      <c r="C102" s="900"/>
      <c r="D102" s="900"/>
      <c r="E102" s="900"/>
      <c r="F102" s="900"/>
      <c r="G102" s="900"/>
      <c r="H102" s="900"/>
      <c r="I102" s="900"/>
      <c r="J102" s="900"/>
      <c r="K102" s="900"/>
      <c r="L102" s="900"/>
      <c r="M102" s="900"/>
      <c r="N102" s="900"/>
      <c r="O102" s="900"/>
      <c r="P102" s="900"/>
      <c r="Q102" s="900"/>
      <c r="R102" s="900"/>
      <c r="S102" s="900"/>
      <c r="T102" s="900"/>
      <c r="U102" s="900"/>
      <c r="V102" s="900"/>
      <c r="W102" s="900"/>
      <c r="X102" s="900"/>
      <c r="Y102" s="900"/>
      <c r="Z102" s="900"/>
    </row>
    <row r="103" spans="1:26" ht="15.75" customHeight="1">
      <c r="A103" s="925"/>
      <c r="B103" s="925"/>
      <c r="C103" s="900"/>
      <c r="D103" s="900"/>
      <c r="E103" s="900"/>
      <c r="F103" s="900"/>
      <c r="G103" s="900"/>
      <c r="H103" s="900"/>
      <c r="I103" s="900"/>
      <c r="J103" s="900"/>
      <c r="K103" s="900"/>
      <c r="L103" s="900"/>
      <c r="M103" s="900"/>
      <c r="N103" s="900"/>
      <c r="O103" s="900"/>
      <c r="P103" s="900"/>
      <c r="Q103" s="900"/>
      <c r="R103" s="900"/>
      <c r="S103" s="900"/>
      <c r="T103" s="900"/>
      <c r="U103" s="900"/>
      <c r="V103" s="900"/>
      <c r="W103" s="900"/>
      <c r="X103" s="900"/>
      <c r="Y103" s="900"/>
      <c r="Z103" s="900"/>
    </row>
    <row r="104" spans="1:26" ht="15.75" customHeight="1">
      <c r="A104" s="925"/>
      <c r="B104" s="925"/>
      <c r="C104" s="900"/>
      <c r="D104" s="900"/>
      <c r="E104" s="900"/>
      <c r="F104" s="900"/>
      <c r="G104" s="900"/>
      <c r="H104" s="900"/>
      <c r="I104" s="900"/>
      <c r="J104" s="900"/>
      <c r="K104" s="900"/>
      <c r="L104" s="900"/>
      <c r="M104" s="900"/>
      <c r="N104" s="900"/>
      <c r="O104" s="900"/>
      <c r="P104" s="900"/>
      <c r="Q104" s="900"/>
      <c r="R104" s="900"/>
      <c r="S104" s="900"/>
      <c r="T104" s="900"/>
      <c r="U104" s="900"/>
      <c r="V104" s="900"/>
      <c r="W104" s="900"/>
      <c r="X104" s="900"/>
      <c r="Y104" s="900"/>
      <c r="Z104" s="900"/>
    </row>
    <row r="105" spans="1:26" ht="15.75" customHeight="1">
      <c r="A105" s="925"/>
      <c r="B105" s="925"/>
      <c r="C105" s="900"/>
      <c r="D105" s="900"/>
      <c r="E105" s="900"/>
      <c r="F105" s="900"/>
      <c r="G105" s="900"/>
      <c r="H105" s="900"/>
      <c r="I105" s="900"/>
      <c r="J105" s="900"/>
      <c r="K105" s="900"/>
      <c r="L105" s="900"/>
      <c r="M105" s="900"/>
      <c r="N105" s="900"/>
      <c r="O105" s="900"/>
      <c r="P105" s="900"/>
      <c r="Q105" s="900"/>
      <c r="R105" s="900"/>
      <c r="S105" s="900"/>
      <c r="T105" s="900"/>
      <c r="U105" s="900"/>
      <c r="V105" s="900"/>
      <c r="W105" s="900"/>
      <c r="X105" s="900"/>
      <c r="Y105" s="900"/>
      <c r="Z105" s="900"/>
    </row>
    <row r="106" spans="1:26" ht="15.75" customHeight="1">
      <c r="A106" s="925"/>
      <c r="B106" s="925"/>
      <c r="C106" s="900"/>
      <c r="D106" s="900"/>
      <c r="E106" s="900"/>
      <c r="F106" s="900"/>
      <c r="G106" s="900"/>
      <c r="H106" s="900"/>
      <c r="I106" s="900"/>
      <c r="J106" s="900"/>
      <c r="K106" s="900"/>
      <c r="L106" s="900"/>
      <c r="M106" s="900"/>
      <c r="N106" s="900"/>
      <c r="O106" s="900"/>
      <c r="P106" s="900"/>
      <c r="Q106" s="900"/>
      <c r="R106" s="900"/>
      <c r="S106" s="900"/>
      <c r="T106" s="900"/>
      <c r="U106" s="900"/>
      <c r="V106" s="900"/>
      <c r="W106" s="900"/>
      <c r="X106" s="900"/>
      <c r="Y106" s="900"/>
      <c r="Z106" s="900"/>
    </row>
    <row r="107" spans="1:26" ht="15.75" customHeight="1">
      <c r="A107" s="925"/>
      <c r="B107" s="925"/>
      <c r="C107" s="900"/>
      <c r="D107" s="900"/>
      <c r="E107" s="900"/>
      <c r="F107" s="900"/>
      <c r="G107" s="900"/>
      <c r="H107" s="900"/>
      <c r="I107" s="900"/>
      <c r="J107" s="900"/>
      <c r="K107" s="900"/>
      <c r="L107" s="900"/>
      <c r="M107" s="900"/>
      <c r="N107" s="900"/>
      <c r="O107" s="900"/>
      <c r="P107" s="900"/>
      <c r="Q107" s="900"/>
      <c r="R107" s="900"/>
      <c r="S107" s="900"/>
      <c r="T107" s="900"/>
      <c r="U107" s="900"/>
      <c r="V107" s="900"/>
      <c r="W107" s="900"/>
      <c r="X107" s="900"/>
      <c r="Y107" s="900"/>
      <c r="Z107" s="900"/>
    </row>
    <row r="108" spans="1:26" ht="15.75" customHeight="1">
      <c r="A108" s="925"/>
      <c r="B108" s="925"/>
      <c r="C108" s="900"/>
      <c r="D108" s="900"/>
      <c r="E108" s="900"/>
      <c r="F108" s="900"/>
      <c r="G108" s="900"/>
      <c r="H108" s="900"/>
      <c r="I108" s="900"/>
      <c r="J108" s="900"/>
      <c r="K108" s="900"/>
      <c r="L108" s="900"/>
      <c r="M108" s="900"/>
      <c r="N108" s="900"/>
      <c r="O108" s="900"/>
      <c r="P108" s="900"/>
      <c r="Q108" s="900"/>
      <c r="R108" s="900"/>
      <c r="S108" s="900"/>
      <c r="T108" s="900"/>
      <c r="U108" s="900"/>
      <c r="V108" s="900"/>
      <c r="W108" s="900"/>
      <c r="X108" s="900"/>
      <c r="Y108" s="900"/>
      <c r="Z108" s="900"/>
    </row>
    <row r="109" spans="1:26" ht="15.75" customHeight="1">
      <c r="A109" s="925"/>
      <c r="B109" s="925"/>
      <c r="C109" s="900"/>
      <c r="D109" s="900"/>
      <c r="E109" s="900"/>
      <c r="F109" s="900"/>
      <c r="G109" s="900"/>
      <c r="H109" s="900"/>
      <c r="I109" s="900"/>
      <c r="J109" s="900"/>
      <c r="K109" s="900"/>
      <c r="L109" s="900"/>
      <c r="M109" s="900"/>
      <c r="N109" s="900"/>
      <c r="O109" s="900"/>
      <c r="P109" s="900"/>
      <c r="Q109" s="900"/>
      <c r="R109" s="900"/>
      <c r="S109" s="900"/>
      <c r="T109" s="900"/>
      <c r="U109" s="900"/>
      <c r="V109" s="900"/>
      <c r="W109" s="900"/>
      <c r="X109" s="900"/>
      <c r="Y109" s="900"/>
      <c r="Z109" s="900"/>
    </row>
    <row r="110" spans="1:26" ht="15.75" customHeight="1">
      <c r="A110" s="925"/>
      <c r="B110" s="925"/>
      <c r="C110" s="900"/>
      <c r="D110" s="900"/>
      <c r="E110" s="900"/>
      <c r="F110" s="900"/>
      <c r="G110" s="900"/>
      <c r="H110" s="900"/>
      <c r="I110" s="900"/>
      <c r="J110" s="900"/>
      <c r="K110" s="900"/>
      <c r="L110" s="900"/>
      <c r="M110" s="900"/>
      <c r="N110" s="900"/>
      <c r="O110" s="900"/>
      <c r="P110" s="900"/>
      <c r="Q110" s="900"/>
      <c r="R110" s="900"/>
      <c r="S110" s="900"/>
      <c r="T110" s="900"/>
      <c r="U110" s="900"/>
      <c r="V110" s="900"/>
      <c r="W110" s="900"/>
      <c r="X110" s="900"/>
      <c r="Y110" s="900"/>
      <c r="Z110" s="900"/>
    </row>
    <row r="111" spans="1:26" ht="15.75" customHeight="1">
      <c r="A111" s="925"/>
      <c r="B111" s="925"/>
      <c r="C111" s="900"/>
      <c r="D111" s="900"/>
      <c r="E111" s="900"/>
      <c r="F111" s="900"/>
      <c r="G111" s="900"/>
      <c r="H111" s="900"/>
      <c r="I111" s="900"/>
      <c r="J111" s="900"/>
      <c r="K111" s="900"/>
      <c r="L111" s="900"/>
      <c r="M111" s="900"/>
      <c r="N111" s="900"/>
      <c r="O111" s="900"/>
      <c r="P111" s="900"/>
      <c r="Q111" s="900"/>
      <c r="R111" s="900"/>
      <c r="S111" s="900"/>
      <c r="T111" s="900"/>
      <c r="U111" s="900"/>
      <c r="V111" s="900"/>
      <c r="W111" s="900"/>
      <c r="X111" s="900"/>
      <c r="Y111" s="900"/>
      <c r="Z111" s="900"/>
    </row>
    <row r="112" spans="1:26" ht="15.75" customHeight="1">
      <c r="A112" s="925"/>
      <c r="B112" s="925"/>
      <c r="C112" s="900"/>
      <c r="D112" s="900"/>
      <c r="E112" s="900"/>
      <c r="F112" s="900"/>
      <c r="G112" s="900"/>
      <c r="H112" s="900"/>
      <c r="I112" s="900"/>
      <c r="J112" s="900"/>
      <c r="K112" s="900"/>
      <c r="L112" s="900"/>
      <c r="M112" s="900"/>
      <c r="N112" s="900"/>
      <c r="O112" s="900"/>
      <c r="P112" s="900"/>
      <c r="Q112" s="900"/>
      <c r="R112" s="900"/>
      <c r="S112" s="900"/>
      <c r="T112" s="900"/>
      <c r="U112" s="900"/>
      <c r="V112" s="900"/>
      <c r="W112" s="900"/>
      <c r="X112" s="900"/>
      <c r="Y112" s="900"/>
      <c r="Z112" s="900"/>
    </row>
    <row r="113" spans="1:26" ht="15.75" customHeight="1">
      <c r="A113" s="925"/>
      <c r="B113" s="925"/>
      <c r="C113" s="900"/>
      <c r="D113" s="900"/>
      <c r="E113" s="900"/>
      <c r="F113" s="900"/>
      <c r="G113" s="900"/>
      <c r="H113" s="900"/>
      <c r="I113" s="900"/>
      <c r="J113" s="900"/>
      <c r="K113" s="900"/>
      <c r="L113" s="900"/>
      <c r="M113" s="900"/>
      <c r="N113" s="900"/>
      <c r="O113" s="900"/>
      <c r="P113" s="900"/>
      <c r="Q113" s="900"/>
      <c r="R113" s="900"/>
      <c r="S113" s="900"/>
      <c r="T113" s="900"/>
      <c r="U113" s="900"/>
      <c r="V113" s="900"/>
      <c r="W113" s="900"/>
      <c r="X113" s="900"/>
      <c r="Y113" s="900"/>
      <c r="Z113" s="900"/>
    </row>
    <row r="114" spans="1:26" ht="15.75" customHeight="1">
      <c r="A114" s="925"/>
      <c r="B114" s="925"/>
      <c r="C114" s="900"/>
      <c r="D114" s="900"/>
      <c r="E114" s="900"/>
      <c r="F114" s="900"/>
      <c r="G114" s="900"/>
      <c r="H114" s="900"/>
      <c r="I114" s="900"/>
      <c r="J114" s="900"/>
      <c r="K114" s="900"/>
      <c r="L114" s="900"/>
      <c r="M114" s="900"/>
      <c r="N114" s="900"/>
      <c r="O114" s="900"/>
      <c r="P114" s="900"/>
      <c r="Q114" s="900"/>
      <c r="R114" s="900"/>
      <c r="S114" s="900"/>
      <c r="T114" s="900"/>
      <c r="U114" s="900"/>
      <c r="V114" s="900"/>
      <c r="W114" s="900"/>
      <c r="X114" s="900"/>
      <c r="Y114" s="900"/>
      <c r="Z114" s="900"/>
    </row>
    <row r="115" spans="1:26" ht="15.75" customHeight="1">
      <c r="A115" s="925"/>
      <c r="B115" s="925"/>
      <c r="C115" s="900"/>
      <c r="D115" s="900"/>
      <c r="E115" s="900"/>
      <c r="F115" s="900"/>
      <c r="G115" s="900"/>
      <c r="H115" s="900"/>
      <c r="I115" s="900"/>
      <c r="J115" s="900"/>
      <c r="K115" s="900"/>
      <c r="L115" s="900"/>
      <c r="M115" s="900"/>
      <c r="N115" s="900"/>
      <c r="O115" s="900"/>
      <c r="P115" s="900"/>
      <c r="Q115" s="900"/>
      <c r="R115" s="900"/>
      <c r="S115" s="900"/>
      <c r="T115" s="900"/>
      <c r="U115" s="900"/>
      <c r="V115" s="900"/>
      <c r="W115" s="900"/>
      <c r="X115" s="900"/>
      <c r="Y115" s="900"/>
      <c r="Z115" s="900"/>
    </row>
    <row r="116" spans="1:26" ht="15.75" customHeight="1">
      <c r="A116" s="925"/>
      <c r="B116" s="925"/>
      <c r="C116" s="900"/>
      <c r="D116" s="900"/>
      <c r="E116" s="900"/>
      <c r="F116" s="900"/>
      <c r="G116" s="900"/>
      <c r="H116" s="900"/>
      <c r="I116" s="900"/>
      <c r="J116" s="900"/>
      <c r="K116" s="900"/>
      <c r="L116" s="900"/>
      <c r="M116" s="900"/>
      <c r="N116" s="900"/>
      <c r="O116" s="900"/>
      <c r="P116" s="900"/>
      <c r="Q116" s="900"/>
      <c r="R116" s="900"/>
      <c r="S116" s="900"/>
      <c r="T116" s="900"/>
      <c r="U116" s="900"/>
      <c r="V116" s="900"/>
      <c r="W116" s="900"/>
      <c r="X116" s="900"/>
      <c r="Y116" s="900"/>
      <c r="Z116" s="900"/>
    </row>
    <row r="117" spans="1:26" ht="15.75" customHeight="1">
      <c r="A117" s="925"/>
      <c r="B117" s="925"/>
      <c r="C117" s="900"/>
      <c r="D117" s="900"/>
      <c r="E117" s="900"/>
      <c r="F117" s="900"/>
      <c r="G117" s="900"/>
      <c r="H117" s="900"/>
      <c r="I117" s="900"/>
      <c r="J117" s="900"/>
      <c r="K117" s="900"/>
      <c r="L117" s="900"/>
      <c r="M117" s="900"/>
      <c r="N117" s="900"/>
      <c r="O117" s="900"/>
      <c r="P117" s="900"/>
      <c r="Q117" s="900"/>
      <c r="R117" s="900"/>
      <c r="S117" s="900"/>
      <c r="T117" s="900"/>
      <c r="U117" s="900"/>
      <c r="V117" s="900"/>
      <c r="W117" s="900"/>
      <c r="X117" s="900"/>
      <c r="Y117" s="900"/>
      <c r="Z117" s="900"/>
    </row>
    <row r="118" spans="1:26" ht="15.75" customHeight="1">
      <c r="A118" s="925"/>
      <c r="B118" s="925"/>
      <c r="C118" s="900"/>
      <c r="D118" s="900"/>
      <c r="E118" s="900"/>
      <c r="F118" s="900"/>
      <c r="G118" s="900"/>
      <c r="H118" s="900"/>
      <c r="I118" s="900"/>
      <c r="J118" s="900"/>
      <c r="K118" s="900"/>
      <c r="L118" s="900"/>
      <c r="M118" s="900"/>
      <c r="N118" s="900"/>
      <c r="O118" s="900"/>
      <c r="P118" s="900"/>
      <c r="Q118" s="900"/>
      <c r="R118" s="900"/>
      <c r="S118" s="900"/>
      <c r="T118" s="900"/>
      <c r="U118" s="900"/>
      <c r="V118" s="900"/>
      <c r="W118" s="900"/>
      <c r="X118" s="900"/>
      <c r="Y118" s="900"/>
      <c r="Z118" s="900"/>
    </row>
    <row r="119" spans="1:26" ht="15.75" customHeight="1">
      <c r="A119" s="925"/>
      <c r="B119" s="925"/>
      <c r="C119" s="900"/>
      <c r="D119" s="900"/>
      <c r="E119" s="900"/>
      <c r="F119" s="900"/>
      <c r="G119" s="900"/>
      <c r="H119" s="900"/>
      <c r="I119" s="900"/>
      <c r="J119" s="900"/>
      <c r="K119" s="900"/>
      <c r="L119" s="900"/>
      <c r="M119" s="900"/>
      <c r="N119" s="900"/>
      <c r="O119" s="900"/>
      <c r="P119" s="900"/>
      <c r="Q119" s="900"/>
      <c r="R119" s="900"/>
      <c r="S119" s="900"/>
      <c r="T119" s="900"/>
      <c r="U119" s="900"/>
      <c r="V119" s="900"/>
      <c r="W119" s="900"/>
      <c r="X119" s="900"/>
      <c r="Y119" s="900"/>
      <c r="Z119" s="900"/>
    </row>
    <row r="120" spans="1:26" ht="15.75" customHeight="1">
      <c r="A120" s="925"/>
      <c r="B120" s="925"/>
      <c r="C120" s="900"/>
      <c r="D120" s="900"/>
      <c r="E120" s="900"/>
      <c r="F120" s="900"/>
      <c r="G120" s="900"/>
      <c r="H120" s="900"/>
      <c r="I120" s="900"/>
      <c r="J120" s="900"/>
      <c r="K120" s="900"/>
      <c r="L120" s="900"/>
      <c r="M120" s="900"/>
      <c r="N120" s="900"/>
      <c r="O120" s="900"/>
      <c r="P120" s="900"/>
      <c r="Q120" s="900"/>
      <c r="R120" s="900"/>
      <c r="S120" s="900"/>
      <c r="T120" s="900"/>
      <c r="U120" s="900"/>
      <c r="V120" s="900"/>
      <c r="W120" s="900"/>
      <c r="X120" s="900"/>
      <c r="Y120" s="900"/>
      <c r="Z120" s="900"/>
    </row>
    <row r="121" spans="1:26" ht="15.75" customHeight="1">
      <c r="A121" s="925"/>
      <c r="B121" s="925"/>
      <c r="C121" s="900"/>
      <c r="D121" s="900"/>
      <c r="E121" s="900"/>
      <c r="F121" s="900"/>
      <c r="G121" s="900"/>
      <c r="H121" s="900"/>
      <c r="I121" s="900"/>
      <c r="J121" s="900"/>
      <c r="K121" s="900"/>
      <c r="L121" s="900"/>
      <c r="M121" s="900"/>
      <c r="N121" s="900"/>
      <c r="O121" s="900"/>
      <c r="P121" s="900"/>
      <c r="Q121" s="900"/>
      <c r="R121" s="900"/>
      <c r="S121" s="900"/>
      <c r="T121" s="900"/>
      <c r="U121" s="900"/>
      <c r="V121" s="900"/>
      <c r="W121" s="900"/>
      <c r="X121" s="900"/>
      <c r="Y121" s="900"/>
      <c r="Z121" s="900"/>
    </row>
    <row r="122" spans="1:26" ht="15.75" customHeight="1">
      <c r="A122" s="925"/>
      <c r="B122" s="925"/>
      <c r="C122" s="900"/>
      <c r="D122" s="900"/>
      <c r="E122" s="900"/>
      <c r="F122" s="900"/>
      <c r="G122" s="900"/>
      <c r="H122" s="900"/>
      <c r="I122" s="900"/>
      <c r="J122" s="900"/>
      <c r="K122" s="900"/>
      <c r="L122" s="900"/>
      <c r="M122" s="900"/>
      <c r="N122" s="900"/>
      <c r="O122" s="900"/>
      <c r="P122" s="900"/>
      <c r="Q122" s="900"/>
      <c r="R122" s="900"/>
      <c r="S122" s="900"/>
      <c r="T122" s="900"/>
      <c r="U122" s="900"/>
      <c r="V122" s="900"/>
      <c r="W122" s="900"/>
      <c r="X122" s="900"/>
      <c r="Y122" s="900"/>
      <c r="Z122" s="900"/>
    </row>
    <row r="123" spans="1:26" ht="15.75" customHeight="1">
      <c r="A123" s="925"/>
      <c r="B123" s="925"/>
      <c r="C123" s="900"/>
      <c r="D123" s="900"/>
      <c r="E123" s="900"/>
      <c r="F123" s="900"/>
      <c r="G123" s="900"/>
      <c r="H123" s="900"/>
      <c r="I123" s="900"/>
      <c r="J123" s="900"/>
      <c r="K123" s="900"/>
      <c r="L123" s="900"/>
      <c r="M123" s="900"/>
      <c r="N123" s="900"/>
      <c r="O123" s="900"/>
      <c r="P123" s="900"/>
      <c r="Q123" s="900"/>
      <c r="R123" s="900"/>
      <c r="S123" s="900"/>
      <c r="T123" s="900"/>
      <c r="U123" s="900"/>
      <c r="V123" s="900"/>
      <c r="W123" s="900"/>
      <c r="X123" s="900"/>
      <c r="Y123" s="900"/>
      <c r="Z123" s="900"/>
    </row>
    <row r="124" spans="1:26" ht="15.75" customHeight="1">
      <c r="A124" s="925"/>
      <c r="B124" s="925"/>
      <c r="C124" s="900"/>
      <c r="D124" s="900"/>
      <c r="E124" s="900"/>
      <c r="F124" s="900"/>
      <c r="G124" s="900"/>
      <c r="H124" s="900"/>
      <c r="I124" s="900"/>
      <c r="J124" s="900"/>
      <c r="K124" s="900"/>
      <c r="L124" s="900"/>
      <c r="M124" s="900"/>
      <c r="N124" s="900"/>
      <c r="O124" s="900"/>
      <c r="P124" s="900"/>
      <c r="Q124" s="900"/>
      <c r="R124" s="900"/>
      <c r="S124" s="900"/>
      <c r="T124" s="900"/>
      <c r="U124" s="900"/>
      <c r="V124" s="900"/>
      <c r="W124" s="900"/>
      <c r="X124" s="900"/>
      <c r="Y124" s="900"/>
      <c r="Z124" s="900"/>
    </row>
    <row r="125" spans="1:26" ht="15.75" customHeight="1">
      <c r="A125" s="925"/>
      <c r="B125" s="925"/>
      <c r="C125" s="900"/>
      <c r="D125" s="900"/>
      <c r="E125" s="900"/>
      <c r="F125" s="900"/>
      <c r="G125" s="900"/>
      <c r="H125" s="900"/>
      <c r="I125" s="900"/>
      <c r="J125" s="900"/>
      <c r="K125" s="900"/>
      <c r="L125" s="900"/>
      <c r="M125" s="900"/>
      <c r="N125" s="900"/>
      <c r="O125" s="900"/>
      <c r="P125" s="900"/>
      <c r="Q125" s="900"/>
      <c r="R125" s="900"/>
      <c r="S125" s="900"/>
      <c r="T125" s="900"/>
      <c r="U125" s="900"/>
      <c r="V125" s="900"/>
      <c r="W125" s="900"/>
      <c r="X125" s="900"/>
      <c r="Y125" s="900"/>
      <c r="Z125" s="900"/>
    </row>
    <row r="126" spans="1:26" ht="15.75" customHeight="1">
      <c r="A126" s="925"/>
      <c r="B126" s="925"/>
      <c r="C126" s="900"/>
      <c r="D126" s="900"/>
      <c r="E126" s="900"/>
      <c r="F126" s="900"/>
      <c r="G126" s="900"/>
      <c r="H126" s="900"/>
      <c r="I126" s="900"/>
      <c r="J126" s="900"/>
      <c r="K126" s="900"/>
      <c r="L126" s="900"/>
      <c r="M126" s="900"/>
      <c r="N126" s="900"/>
      <c r="O126" s="900"/>
      <c r="P126" s="900"/>
      <c r="Q126" s="900"/>
      <c r="R126" s="900"/>
      <c r="S126" s="900"/>
      <c r="T126" s="900"/>
      <c r="U126" s="900"/>
      <c r="V126" s="900"/>
      <c r="W126" s="900"/>
      <c r="X126" s="900"/>
      <c r="Y126" s="900"/>
      <c r="Z126" s="900"/>
    </row>
    <row r="127" spans="1:26" ht="15.75" customHeight="1">
      <c r="A127" s="925"/>
      <c r="B127" s="925"/>
      <c r="C127" s="900"/>
      <c r="D127" s="900"/>
      <c r="E127" s="900"/>
      <c r="F127" s="900"/>
      <c r="G127" s="900"/>
      <c r="H127" s="900"/>
      <c r="I127" s="900"/>
      <c r="J127" s="900"/>
      <c r="K127" s="900"/>
      <c r="L127" s="900"/>
      <c r="M127" s="900"/>
      <c r="N127" s="900"/>
      <c r="O127" s="900"/>
      <c r="P127" s="900"/>
      <c r="Q127" s="900"/>
      <c r="R127" s="900"/>
      <c r="S127" s="900"/>
      <c r="T127" s="900"/>
      <c r="U127" s="900"/>
      <c r="V127" s="900"/>
      <c r="W127" s="900"/>
      <c r="X127" s="900"/>
      <c r="Y127" s="900"/>
      <c r="Z127" s="900"/>
    </row>
    <row r="128" spans="1:26" ht="15.75" customHeight="1">
      <c r="A128" s="925"/>
      <c r="B128" s="925"/>
      <c r="C128" s="900"/>
      <c r="D128" s="900"/>
      <c r="E128" s="900"/>
      <c r="F128" s="900"/>
      <c r="G128" s="900"/>
      <c r="H128" s="900"/>
      <c r="I128" s="900"/>
      <c r="J128" s="900"/>
      <c r="K128" s="900"/>
      <c r="L128" s="900"/>
      <c r="M128" s="900"/>
      <c r="N128" s="900"/>
      <c r="O128" s="900"/>
      <c r="P128" s="900"/>
      <c r="Q128" s="900"/>
      <c r="R128" s="900"/>
      <c r="S128" s="900"/>
      <c r="T128" s="900"/>
      <c r="U128" s="900"/>
      <c r="V128" s="900"/>
      <c r="W128" s="900"/>
      <c r="X128" s="900"/>
      <c r="Y128" s="900"/>
      <c r="Z128" s="900"/>
    </row>
    <row r="129" spans="1:26" ht="15.75" customHeight="1">
      <c r="A129" s="925"/>
      <c r="B129" s="925"/>
      <c r="C129" s="900"/>
      <c r="D129" s="900"/>
      <c r="E129" s="900"/>
      <c r="F129" s="900"/>
      <c r="G129" s="900"/>
      <c r="H129" s="900"/>
      <c r="I129" s="900"/>
      <c r="J129" s="900"/>
      <c r="K129" s="900"/>
      <c r="L129" s="900"/>
      <c r="M129" s="900"/>
      <c r="N129" s="900"/>
      <c r="O129" s="900"/>
      <c r="P129" s="900"/>
      <c r="Q129" s="900"/>
      <c r="R129" s="900"/>
      <c r="S129" s="900"/>
      <c r="T129" s="900"/>
      <c r="U129" s="900"/>
      <c r="V129" s="900"/>
      <c r="W129" s="900"/>
      <c r="X129" s="900"/>
      <c r="Y129" s="900"/>
      <c r="Z129" s="900"/>
    </row>
    <row r="130" spans="1:26" ht="15.75" customHeight="1">
      <c r="A130" s="925"/>
      <c r="B130" s="925"/>
      <c r="C130" s="900"/>
      <c r="D130" s="900"/>
      <c r="E130" s="900"/>
      <c r="F130" s="900"/>
      <c r="G130" s="900"/>
      <c r="H130" s="900"/>
      <c r="I130" s="900"/>
      <c r="J130" s="900"/>
      <c r="K130" s="900"/>
      <c r="L130" s="900"/>
      <c r="M130" s="900"/>
      <c r="N130" s="900"/>
      <c r="O130" s="900"/>
      <c r="P130" s="900"/>
      <c r="Q130" s="900"/>
      <c r="R130" s="900"/>
      <c r="S130" s="900"/>
      <c r="T130" s="900"/>
      <c r="U130" s="900"/>
      <c r="V130" s="900"/>
      <c r="W130" s="900"/>
      <c r="X130" s="900"/>
      <c r="Y130" s="900"/>
      <c r="Z130" s="900"/>
    </row>
    <row r="131" spans="1:26" ht="15.75" customHeight="1">
      <c r="A131" s="925"/>
      <c r="B131" s="925"/>
      <c r="C131" s="900"/>
      <c r="D131" s="900"/>
      <c r="E131" s="900"/>
      <c r="F131" s="900"/>
      <c r="G131" s="900"/>
      <c r="H131" s="900"/>
      <c r="I131" s="900"/>
      <c r="J131" s="900"/>
      <c r="K131" s="900"/>
      <c r="L131" s="900"/>
      <c r="M131" s="900"/>
      <c r="N131" s="900"/>
      <c r="O131" s="900"/>
      <c r="P131" s="900"/>
      <c r="Q131" s="900"/>
      <c r="R131" s="900"/>
      <c r="S131" s="900"/>
      <c r="T131" s="900"/>
      <c r="U131" s="900"/>
      <c r="V131" s="900"/>
      <c r="W131" s="900"/>
      <c r="X131" s="900"/>
      <c r="Y131" s="900"/>
      <c r="Z131" s="900"/>
    </row>
    <row r="132" spans="1:26" ht="15.75" customHeight="1">
      <c r="A132" s="925"/>
      <c r="B132" s="925"/>
      <c r="C132" s="900"/>
      <c r="D132" s="900"/>
      <c r="E132" s="900"/>
      <c r="F132" s="900"/>
      <c r="G132" s="900"/>
      <c r="H132" s="900"/>
      <c r="I132" s="900"/>
      <c r="J132" s="900"/>
      <c r="K132" s="900"/>
      <c r="L132" s="900"/>
      <c r="M132" s="900"/>
      <c r="N132" s="900"/>
      <c r="O132" s="900"/>
      <c r="P132" s="900"/>
      <c r="Q132" s="900"/>
      <c r="R132" s="900"/>
      <c r="S132" s="900"/>
      <c r="T132" s="900"/>
      <c r="U132" s="900"/>
      <c r="V132" s="900"/>
      <c r="W132" s="900"/>
      <c r="X132" s="900"/>
      <c r="Y132" s="900"/>
      <c r="Z132" s="900"/>
    </row>
    <row r="133" spans="1:26" ht="15.75" customHeight="1">
      <c r="A133" s="925"/>
      <c r="B133" s="925"/>
      <c r="C133" s="900"/>
      <c r="D133" s="900"/>
      <c r="E133" s="900"/>
      <c r="F133" s="900"/>
      <c r="G133" s="900"/>
      <c r="H133" s="900"/>
      <c r="I133" s="900"/>
      <c r="J133" s="900"/>
      <c r="K133" s="900"/>
      <c r="L133" s="900"/>
      <c r="M133" s="900"/>
      <c r="N133" s="900"/>
      <c r="O133" s="900"/>
      <c r="P133" s="900"/>
      <c r="Q133" s="900"/>
      <c r="R133" s="900"/>
      <c r="S133" s="900"/>
      <c r="T133" s="900"/>
      <c r="U133" s="900"/>
      <c r="V133" s="900"/>
      <c r="W133" s="900"/>
      <c r="X133" s="900"/>
      <c r="Y133" s="900"/>
      <c r="Z133" s="900"/>
    </row>
    <row r="134" spans="1:26" ht="15.75" customHeight="1">
      <c r="A134" s="925"/>
      <c r="B134" s="925"/>
      <c r="C134" s="900"/>
      <c r="D134" s="900"/>
      <c r="E134" s="900"/>
      <c r="F134" s="900"/>
      <c r="G134" s="900"/>
      <c r="H134" s="900"/>
      <c r="I134" s="900"/>
      <c r="J134" s="900"/>
      <c r="K134" s="900"/>
      <c r="L134" s="900"/>
      <c r="M134" s="900"/>
      <c r="N134" s="900"/>
      <c r="O134" s="900"/>
      <c r="P134" s="900"/>
      <c r="Q134" s="900"/>
      <c r="R134" s="900"/>
      <c r="S134" s="900"/>
      <c r="T134" s="900"/>
      <c r="U134" s="900"/>
      <c r="V134" s="900"/>
      <c r="W134" s="900"/>
      <c r="X134" s="900"/>
      <c r="Y134" s="900"/>
      <c r="Z134" s="900"/>
    </row>
    <row r="135" spans="1:26" ht="15.75" customHeight="1">
      <c r="A135" s="925"/>
      <c r="B135" s="925"/>
      <c r="C135" s="900"/>
      <c r="D135" s="900"/>
      <c r="E135" s="900"/>
      <c r="F135" s="900"/>
      <c r="G135" s="900"/>
      <c r="H135" s="900"/>
      <c r="I135" s="900"/>
      <c r="J135" s="900"/>
      <c r="K135" s="900"/>
      <c r="L135" s="900"/>
      <c r="M135" s="900"/>
      <c r="N135" s="900"/>
      <c r="O135" s="900"/>
      <c r="P135" s="900"/>
      <c r="Q135" s="900"/>
      <c r="R135" s="900"/>
      <c r="S135" s="900"/>
      <c r="T135" s="900"/>
      <c r="U135" s="900"/>
      <c r="V135" s="900"/>
      <c r="W135" s="900"/>
      <c r="X135" s="900"/>
      <c r="Y135" s="900"/>
      <c r="Z135" s="900"/>
    </row>
    <row r="136" spans="1:26" ht="15.75" customHeight="1">
      <c r="A136" s="925"/>
      <c r="B136" s="925"/>
      <c r="C136" s="900"/>
      <c r="D136" s="900"/>
      <c r="E136" s="900"/>
      <c r="F136" s="900"/>
      <c r="G136" s="900"/>
      <c r="H136" s="900"/>
      <c r="I136" s="900"/>
      <c r="J136" s="900"/>
      <c r="K136" s="900"/>
      <c r="L136" s="900"/>
      <c r="M136" s="900"/>
      <c r="N136" s="900"/>
      <c r="O136" s="900"/>
      <c r="P136" s="900"/>
      <c r="Q136" s="900"/>
      <c r="R136" s="900"/>
      <c r="S136" s="900"/>
      <c r="T136" s="900"/>
      <c r="U136" s="900"/>
      <c r="V136" s="900"/>
      <c r="W136" s="900"/>
      <c r="X136" s="900"/>
      <c r="Y136" s="900"/>
      <c r="Z136" s="900"/>
    </row>
    <row r="137" spans="1:26" ht="15.75" customHeight="1">
      <c r="A137" s="925"/>
      <c r="B137" s="925"/>
      <c r="C137" s="900"/>
      <c r="D137" s="900"/>
      <c r="E137" s="900"/>
      <c r="F137" s="900"/>
      <c r="G137" s="900"/>
      <c r="H137" s="900"/>
      <c r="I137" s="900"/>
      <c r="J137" s="900"/>
      <c r="K137" s="900"/>
      <c r="L137" s="900"/>
      <c r="M137" s="900"/>
      <c r="N137" s="900"/>
      <c r="O137" s="900"/>
      <c r="P137" s="900"/>
      <c r="Q137" s="900"/>
      <c r="R137" s="900"/>
      <c r="S137" s="900"/>
      <c r="T137" s="900"/>
      <c r="U137" s="900"/>
      <c r="V137" s="900"/>
      <c r="W137" s="900"/>
      <c r="X137" s="900"/>
      <c r="Y137" s="900"/>
      <c r="Z137" s="900"/>
    </row>
    <row r="138" spans="1:26" ht="15.75" customHeight="1">
      <c r="A138" s="925"/>
      <c r="B138" s="925"/>
      <c r="C138" s="900"/>
      <c r="D138" s="900"/>
      <c r="E138" s="900"/>
      <c r="F138" s="900"/>
      <c r="G138" s="900"/>
      <c r="H138" s="900"/>
      <c r="I138" s="900"/>
      <c r="J138" s="900"/>
      <c r="K138" s="900"/>
      <c r="L138" s="900"/>
      <c r="M138" s="900"/>
      <c r="N138" s="900"/>
      <c r="O138" s="900"/>
      <c r="P138" s="900"/>
      <c r="Q138" s="900"/>
      <c r="R138" s="900"/>
      <c r="S138" s="900"/>
      <c r="T138" s="900"/>
      <c r="U138" s="900"/>
      <c r="V138" s="900"/>
      <c r="W138" s="900"/>
      <c r="X138" s="900"/>
      <c r="Y138" s="900"/>
      <c r="Z138" s="900"/>
    </row>
    <row r="139" spans="1:26" ht="15.75" customHeight="1">
      <c r="A139" s="925"/>
      <c r="B139" s="925"/>
      <c r="C139" s="900"/>
      <c r="D139" s="900"/>
      <c r="E139" s="900"/>
      <c r="F139" s="900"/>
      <c r="G139" s="900"/>
      <c r="H139" s="900"/>
      <c r="I139" s="900"/>
      <c r="J139" s="900"/>
      <c r="K139" s="900"/>
      <c r="L139" s="900"/>
      <c r="M139" s="900"/>
      <c r="N139" s="900"/>
      <c r="O139" s="900"/>
      <c r="P139" s="900"/>
      <c r="Q139" s="900"/>
      <c r="R139" s="900"/>
      <c r="S139" s="900"/>
      <c r="T139" s="900"/>
      <c r="U139" s="900"/>
      <c r="V139" s="900"/>
      <c r="W139" s="900"/>
      <c r="X139" s="900"/>
      <c r="Y139" s="900"/>
      <c r="Z139" s="900"/>
    </row>
    <row r="140" spans="1:26" ht="15.75" customHeight="1">
      <c r="A140" s="925"/>
      <c r="B140" s="925"/>
      <c r="C140" s="900"/>
      <c r="D140" s="900"/>
      <c r="E140" s="900"/>
      <c r="F140" s="900"/>
      <c r="G140" s="900"/>
      <c r="H140" s="900"/>
      <c r="I140" s="900"/>
      <c r="J140" s="900"/>
      <c r="K140" s="900"/>
      <c r="L140" s="900"/>
      <c r="M140" s="900"/>
      <c r="N140" s="900"/>
      <c r="O140" s="900"/>
      <c r="P140" s="900"/>
      <c r="Q140" s="900"/>
      <c r="R140" s="900"/>
      <c r="S140" s="900"/>
      <c r="T140" s="900"/>
      <c r="U140" s="900"/>
      <c r="V140" s="900"/>
      <c r="W140" s="900"/>
      <c r="X140" s="900"/>
      <c r="Y140" s="900"/>
      <c r="Z140" s="900"/>
    </row>
    <row r="141" spans="1:26" ht="15.75" customHeight="1">
      <c r="A141" s="925"/>
      <c r="B141" s="925"/>
      <c r="C141" s="900"/>
      <c r="D141" s="900"/>
      <c r="E141" s="900"/>
      <c r="F141" s="900"/>
      <c r="G141" s="900"/>
      <c r="H141" s="900"/>
      <c r="I141" s="900"/>
      <c r="J141" s="900"/>
      <c r="K141" s="900"/>
      <c r="L141" s="900"/>
      <c r="M141" s="900"/>
      <c r="N141" s="900"/>
      <c r="O141" s="900"/>
      <c r="P141" s="900"/>
      <c r="Q141" s="900"/>
      <c r="R141" s="900"/>
      <c r="S141" s="900"/>
      <c r="T141" s="900"/>
      <c r="U141" s="900"/>
      <c r="V141" s="900"/>
      <c r="W141" s="900"/>
      <c r="X141" s="900"/>
      <c r="Y141" s="900"/>
      <c r="Z141" s="900"/>
    </row>
    <row r="142" spans="1:26" ht="15.75" customHeight="1">
      <c r="A142" s="925"/>
      <c r="B142" s="925"/>
      <c r="C142" s="900"/>
      <c r="D142" s="900"/>
      <c r="E142" s="900"/>
      <c r="F142" s="900"/>
      <c r="G142" s="900"/>
      <c r="H142" s="900"/>
      <c r="I142" s="900"/>
      <c r="J142" s="900"/>
      <c r="K142" s="900"/>
      <c r="L142" s="900"/>
      <c r="M142" s="900"/>
      <c r="N142" s="900"/>
      <c r="O142" s="900"/>
      <c r="P142" s="900"/>
      <c r="Q142" s="900"/>
      <c r="R142" s="900"/>
      <c r="S142" s="900"/>
      <c r="T142" s="900"/>
      <c r="U142" s="900"/>
      <c r="V142" s="900"/>
      <c r="W142" s="900"/>
      <c r="X142" s="900"/>
      <c r="Y142" s="900"/>
      <c r="Z142" s="900"/>
    </row>
    <row r="143" spans="1:26" ht="15.75" customHeight="1">
      <c r="A143" s="925"/>
      <c r="B143" s="925"/>
      <c r="C143" s="900"/>
      <c r="D143" s="900"/>
      <c r="E143" s="900"/>
      <c r="F143" s="900"/>
      <c r="G143" s="900"/>
      <c r="H143" s="900"/>
      <c r="I143" s="900"/>
      <c r="J143" s="900"/>
      <c r="K143" s="900"/>
      <c r="L143" s="900"/>
      <c r="M143" s="900"/>
      <c r="N143" s="900"/>
      <c r="O143" s="900"/>
      <c r="P143" s="900"/>
      <c r="Q143" s="900"/>
      <c r="R143" s="900"/>
      <c r="S143" s="900"/>
      <c r="T143" s="900"/>
      <c r="U143" s="900"/>
      <c r="V143" s="900"/>
      <c r="W143" s="900"/>
      <c r="X143" s="900"/>
      <c r="Y143" s="900"/>
      <c r="Z143" s="900"/>
    </row>
    <row r="144" spans="1:26" ht="15.75" customHeight="1">
      <c r="A144" s="925"/>
      <c r="B144" s="925"/>
      <c r="C144" s="900"/>
      <c r="D144" s="900"/>
      <c r="E144" s="900"/>
      <c r="F144" s="900"/>
      <c r="G144" s="900"/>
      <c r="H144" s="900"/>
      <c r="I144" s="900"/>
      <c r="J144" s="900"/>
      <c r="K144" s="900"/>
      <c r="L144" s="900"/>
      <c r="M144" s="900"/>
      <c r="N144" s="900"/>
      <c r="O144" s="900"/>
      <c r="P144" s="900"/>
      <c r="Q144" s="900"/>
      <c r="R144" s="900"/>
      <c r="S144" s="900"/>
      <c r="T144" s="900"/>
      <c r="U144" s="900"/>
      <c r="V144" s="900"/>
      <c r="W144" s="900"/>
      <c r="X144" s="900"/>
      <c r="Y144" s="900"/>
      <c r="Z144" s="900"/>
    </row>
    <row r="145" spans="1:26" ht="15.75" customHeight="1">
      <c r="A145" s="925"/>
      <c r="B145" s="925"/>
      <c r="C145" s="900"/>
      <c r="D145" s="900"/>
      <c r="E145" s="900"/>
      <c r="F145" s="900"/>
      <c r="G145" s="900"/>
      <c r="H145" s="900"/>
      <c r="I145" s="900"/>
      <c r="J145" s="900"/>
      <c r="K145" s="900"/>
      <c r="L145" s="900"/>
      <c r="M145" s="900"/>
      <c r="N145" s="900"/>
      <c r="O145" s="900"/>
      <c r="P145" s="900"/>
      <c r="Q145" s="900"/>
      <c r="R145" s="900"/>
      <c r="S145" s="900"/>
      <c r="T145" s="900"/>
      <c r="U145" s="900"/>
      <c r="V145" s="900"/>
      <c r="W145" s="900"/>
      <c r="X145" s="900"/>
      <c r="Y145" s="900"/>
      <c r="Z145" s="900"/>
    </row>
    <row r="146" spans="1:26" ht="15.75" customHeight="1">
      <c r="A146" s="925"/>
      <c r="B146" s="925"/>
      <c r="C146" s="900"/>
      <c r="D146" s="900"/>
      <c r="E146" s="900"/>
      <c r="F146" s="900"/>
      <c r="G146" s="900"/>
      <c r="H146" s="900"/>
      <c r="I146" s="900"/>
      <c r="J146" s="900"/>
      <c r="K146" s="900"/>
      <c r="L146" s="900"/>
      <c r="M146" s="900"/>
      <c r="N146" s="900"/>
      <c r="O146" s="900"/>
      <c r="P146" s="900"/>
      <c r="Q146" s="900"/>
      <c r="R146" s="900"/>
      <c r="S146" s="900"/>
      <c r="T146" s="900"/>
      <c r="U146" s="900"/>
      <c r="V146" s="900"/>
      <c r="W146" s="900"/>
      <c r="X146" s="900"/>
      <c r="Y146" s="900"/>
      <c r="Z146" s="900"/>
    </row>
    <row r="147" spans="1:26" ht="15.75" customHeight="1">
      <c r="A147" s="925"/>
      <c r="B147" s="925"/>
      <c r="C147" s="900"/>
      <c r="D147" s="900"/>
      <c r="E147" s="900"/>
      <c r="F147" s="900"/>
      <c r="G147" s="900"/>
      <c r="H147" s="900"/>
      <c r="I147" s="900"/>
      <c r="J147" s="900"/>
      <c r="K147" s="900"/>
      <c r="L147" s="900"/>
      <c r="M147" s="900"/>
      <c r="N147" s="900"/>
      <c r="O147" s="900"/>
      <c r="P147" s="900"/>
      <c r="Q147" s="900"/>
      <c r="R147" s="900"/>
      <c r="S147" s="900"/>
      <c r="T147" s="900"/>
      <c r="U147" s="900"/>
      <c r="V147" s="900"/>
      <c r="W147" s="900"/>
      <c r="X147" s="900"/>
      <c r="Y147" s="900"/>
      <c r="Z147" s="900"/>
    </row>
    <row r="148" spans="1:26" ht="15.75" customHeight="1">
      <c r="A148" s="925"/>
      <c r="B148" s="925"/>
      <c r="C148" s="900"/>
      <c r="D148" s="900"/>
      <c r="E148" s="900"/>
      <c r="F148" s="900"/>
      <c r="G148" s="900"/>
      <c r="H148" s="900"/>
      <c r="I148" s="900"/>
      <c r="J148" s="900"/>
      <c r="K148" s="900"/>
      <c r="L148" s="900"/>
      <c r="M148" s="900"/>
      <c r="N148" s="900"/>
      <c r="O148" s="900"/>
      <c r="P148" s="900"/>
      <c r="Q148" s="900"/>
      <c r="R148" s="900"/>
      <c r="S148" s="900"/>
      <c r="T148" s="900"/>
      <c r="U148" s="900"/>
      <c r="V148" s="900"/>
      <c r="W148" s="900"/>
      <c r="X148" s="900"/>
      <c r="Y148" s="900"/>
      <c r="Z148" s="900"/>
    </row>
    <row r="149" spans="1:26" ht="15.75" customHeight="1">
      <c r="A149" s="925"/>
      <c r="B149" s="925"/>
      <c r="C149" s="900"/>
      <c r="D149" s="900"/>
      <c r="E149" s="900"/>
      <c r="F149" s="900"/>
      <c r="G149" s="900"/>
      <c r="H149" s="900"/>
      <c r="I149" s="900"/>
      <c r="J149" s="900"/>
      <c r="K149" s="900"/>
      <c r="L149" s="900"/>
      <c r="M149" s="900"/>
      <c r="N149" s="900"/>
      <c r="O149" s="900"/>
      <c r="P149" s="900"/>
      <c r="Q149" s="900"/>
      <c r="R149" s="900"/>
      <c r="S149" s="900"/>
      <c r="T149" s="900"/>
      <c r="U149" s="900"/>
      <c r="V149" s="900"/>
      <c r="W149" s="900"/>
      <c r="X149" s="900"/>
      <c r="Y149" s="900"/>
      <c r="Z149" s="900"/>
    </row>
    <row r="150" spans="1:26" ht="15.75" customHeight="1">
      <c r="A150" s="925"/>
      <c r="B150" s="925"/>
      <c r="C150" s="900"/>
      <c r="D150" s="900"/>
      <c r="E150" s="900"/>
      <c r="F150" s="900"/>
      <c r="G150" s="900"/>
      <c r="H150" s="900"/>
      <c r="I150" s="900"/>
      <c r="J150" s="900"/>
      <c r="K150" s="900"/>
      <c r="L150" s="900"/>
      <c r="M150" s="900"/>
      <c r="N150" s="900"/>
      <c r="O150" s="900"/>
      <c r="P150" s="900"/>
      <c r="Q150" s="900"/>
      <c r="R150" s="900"/>
      <c r="S150" s="900"/>
      <c r="T150" s="900"/>
      <c r="U150" s="900"/>
      <c r="V150" s="900"/>
      <c r="W150" s="900"/>
      <c r="X150" s="900"/>
      <c r="Y150" s="900"/>
      <c r="Z150" s="900"/>
    </row>
    <row r="151" spans="1:26" ht="15.75" customHeight="1">
      <c r="A151" s="925"/>
      <c r="B151" s="925"/>
      <c r="C151" s="900"/>
      <c r="D151" s="900"/>
      <c r="E151" s="900"/>
      <c r="F151" s="900"/>
      <c r="G151" s="900"/>
      <c r="H151" s="900"/>
      <c r="I151" s="900"/>
      <c r="J151" s="900"/>
      <c r="K151" s="900"/>
      <c r="L151" s="900"/>
      <c r="M151" s="900"/>
      <c r="N151" s="900"/>
      <c r="O151" s="900"/>
      <c r="P151" s="900"/>
      <c r="Q151" s="900"/>
      <c r="R151" s="900"/>
      <c r="S151" s="900"/>
      <c r="T151" s="900"/>
      <c r="U151" s="900"/>
      <c r="V151" s="900"/>
      <c r="W151" s="900"/>
      <c r="X151" s="900"/>
      <c r="Y151" s="900"/>
      <c r="Z151" s="900"/>
    </row>
    <row r="152" spans="1:26" ht="15.75" customHeight="1">
      <c r="A152" s="925"/>
      <c r="B152" s="925"/>
      <c r="C152" s="900"/>
      <c r="D152" s="900"/>
      <c r="E152" s="900"/>
      <c r="F152" s="900"/>
      <c r="G152" s="900"/>
      <c r="H152" s="900"/>
      <c r="I152" s="900"/>
      <c r="J152" s="900"/>
      <c r="K152" s="900"/>
      <c r="L152" s="900"/>
      <c r="M152" s="900"/>
      <c r="N152" s="900"/>
      <c r="O152" s="900"/>
      <c r="P152" s="900"/>
      <c r="Q152" s="900"/>
      <c r="R152" s="900"/>
      <c r="S152" s="900"/>
      <c r="T152" s="900"/>
      <c r="U152" s="900"/>
      <c r="V152" s="900"/>
      <c r="W152" s="900"/>
      <c r="X152" s="900"/>
      <c r="Y152" s="900"/>
      <c r="Z152" s="900"/>
    </row>
    <row r="153" spans="1:26" ht="15.75" customHeight="1">
      <c r="A153" s="925"/>
      <c r="B153" s="925"/>
      <c r="C153" s="900"/>
      <c r="D153" s="900"/>
      <c r="E153" s="900"/>
      <c r="F153" s="900"/>
      <c r="G153" s="900"/>
      <c r="H153" s="900"/>
      <c r="I153" s="900"/>
      <c r="J153" s="900"/>
      <c r="K153" s="900"/>
      <c r="L153" s="900"/>
      <c r="M153" s="900"/>
      <c r="N153" s="900"/>
      <c r="O153" s="900"/>
      <c r="P153" s="900"/>
      <c r="Q153" s="900"/>
      <c r="R153" s="900"/>
      <c r="S153" s="900"/>
      <c r="T153" s="900"/>
      <c r="U153" s="900"/>
      <c r="V153" s="900"/>
      <c r="W153" s="900"/>
      <c r="X153" s="900"/>
      <c r="Y153" s="900"/>
      <c r="Z153" s="900"/>
    </row>
    <row r="154" spans="1:26" ht="15.75" customHeight="1">
      <c r="A154" s="925"/>
      <c r="B154" s="925"/>
      <c r="C154" s="900"/>
      <c r="D154" s="900"/>
      <c r="E154" s="900"/>
      <c r="F154" s="900"/>
      <c r="G154" s="900"/>
      <c r="H154" s="900"/>
      <c r="I154" s="900"/>
      <c r="J154" s="900"/>
      <c r="K154" s="900"/>
      <c r="L154" s="900"/>
      <c r="M154" s="900"/>
      <c r="N154" s="900"/>
      <c r="O154" s="900"/>
      <c r="P154" s="900"/>
      <c r="Q154" s="900"/>
      <c r="R154" s="900"/>
      <c r="S154" s="900"/>
      <c r="T154" s="900"/>
      <c r="U154" s="900"/>
      <c r="V154" s="900"/>
      <c r="W154" s="900"/>
      <c r="X154" s="900"/>
      <c r="Y154" s="900"/>
      <c r="Z154" s="900"/>
    </row>
    <row r="155" spans="1:26" ht="15.75" customHeight="1">
      <c r="A155" s="925"/>
      <c r="B155" s="925"/>
      <c r="C155" s="900"/>
      <c r="D155" s="900"/>
      <c r="E155" s="900"/>
      <c r="F155" s="900"/>
      <c r="G155" s="900"/>
      <c r="H155" s="900"/>
      <c r="I155" s="900"/>
      <c r="J155" s="900"/>
      <c r="K155" s="900"/>
      <c r="L155" s="900"/>
      <c r="M155" s="900"/>
      <c r="N155" s="900"/>
      <c r="O155" s="900"/>
      <c r="P155" s="900"/>
      <c r="Q155" s="900"/>
      <c r="R155" s="900"/>
      <c r="S155" s="900"/>
      <c r="T155" s="900"/>
      <c r="U155" s="900"/>
      <c r="V155" s="900"/>
      <c r="W155" s="900"/>
      <c r="X155" s="900"/>
      <c r="Y155" s="900"/>
      <c r="Z155" s="900"/>
    </row>
    <row r="156" spans="1:26" ht="15.75" customHeight="1">
      <c r="A156" s="925"/>
      <c r="B156" s="925"/>
      <c r="C156" s="900"/>
      <c r="D156" s="900"/>
      <c r="E156" s="900"/>
      <c r="F156" s="900"/>
      <c r="G156" s="900"/>
      <c r="H156" s="900"/>
      <c r="I156" s="900"/>
      <c r="J156" s="900"/>
      <c r="K156" s="900"/>
      <c r="L156" s="900"/>
      <c r="M156" s="900"/>
      <c r="N156" s="900"/>
      <c r="O156" s="900"/>
      <c r="P156" s="900"/>
      <c r="Q156" s="900"/>
      <c r="R156" s="900"/>
      <c r="S156" s="900"/>
      <c r="T156" s="900"/>
      <c r="U156" s="900"/>
      <c r="V156" s="900"/>
      <c r="W156" s="900"/>
      <c r="X156" s="900"/>
      <c r="Y156" s="900"/>
      <c r="Z156" s="900"/>
    </row>
    <row r="157" spans="1:26" ht="15.75" customHeight="1">
      <c r="A157" s="925"/>
      <c r="B157" s="925"/>
      <c r="C157" s="900"/>
      <c r="D157" s="900"/>
      <c r="E157" s="900"/>
      <c r="F157" s="900"/>
      <c r="G157" s="900"/>
      <c r="H157" s="900"/>
      <c r="I157" s="900"/>
      <c r="J157" s="900"/>
      <c r="K157" s="900"/>
      <c r="L157" s="900"/>
      <c r="M157" s="900"/>
      <c r="N157" s="900"/>
      <c r="O157" s="900"/>
      <c r="P157" s="900"/>
      <c r="Q157" s="900"/>
      <c r="R157" s="900"/>
      <c r="S157" s="900"/>
      <c r="T157" s="900"/>
      <c r="U157" s="900"/>
      <c r="V157" s="900"/>
      <c r="W157" s="900"/>
      <c r="X157" s="900"/>
      <c r="Y157" s="900"/>
      <c r="Z157" s="900"/>
    </row>
    <row r="158" spans="1:26" ht="15.75" customHeight="1">
      <c r="A158" s="925"/>
      <c r="B158" s="925"/>
      <c r="C158" s="900"/>
      <c r="D158" s="900"/>
      <c r="E158" s="900"/>
      <c r="F158" s="900"/>
      <c r="G158" s="900"/>
      <c r="H158" s="900"/>
      <c r="I158" s="900"/>
      <c r="J158" s="900"/>
      <c r="K158" s="900"/>
      <c r="L158" s="900"/>
      <c r="M158" s="900"/>
      <c r="N158" s="900"/>
      <c r="O158" s="900"/>
      <c r="P158" s="900"/>
      <c r="Q158" s="900"/>
      <c r="R158" s="900"/>
      <c r="S158" s="900"/>
      <c r="T158" s="900"/>
      <c r="U158" s="900"/>
      <c r="V158" s="900"/>
      <c r="W158" s="900"/>
      <c r="X158" s="900"/>
      <c r="Y158" s="900"/>
      <c r="Z158" s="900"/>
    </row>
    <row r="159" spans="1:26" ht="15.75" customHeight="1">
      <c r="A159" s="925"/>
      <c r="B159" s="925"/>
      <c r="C159" s="900"/>
      <c r="D159" s="900"/>
      <c r="E159" s="900"/>
      <c r="F159" s="900"/>
      <c r="G159" s="900"/>
      <c r="H159" s="900"/>
      <c r="I159" s="900"/>
      <c r="J159" s="900"/>
      <c r="K159" s="900"/>
      <c r="L159" s="900"/>
      <c r="M159" s="900"/>
      <c r="N159" s="900"/>
      <c r="O159" s="900"/>
      <c r="P159" s="900"/>
      <c r="Q159" s="900"/>
      <c r="R159" s="900"/>
      <c r="S159" s="900"/>
      <c r="T159" s="900"/>
      <c r="U159" s="900"/>
      <c r="V159" s="900"/>
      <c r="W159" s="900"/>
      <c r="X159" s="900"/>
      <c r="Y159" s="900"/>
      <c r="Z159" s="900"/>
    </row>
    <row r="160" spans="1:26" ht="15.75" customHeight="1">
      <c r="A160" s="925"/>
      <c r="B160" s="925"/>
      <c r="C160" s="900"/>
      <c r="D160" s="900"/>
      <c r="E160" s="900"/>
      <c r="F160" s="900"/>
      <c r="G160" s="900"/>
      <c r="H160" s="900"/>
      <c r="I160" s="900"/>
      <c r="J160" s="900"/>
      <c r="K160" s="900"/>
      <c r="L160" s="900"/>
      <c r="M160" s="900"/>
      <c r="N160" s="900"/>
      <c r="O160" s="900"/>
      <c r="P160" s="900"/>
      <c r="Q160" s="900"/>
      <c r="R160" s="900"/>
      <c r="S160" s="900"/>
      <c r="T160" s="900"/>
      <c r="U160" s="900"/>
      <c r="V160" s="900"/>
      <c r="W160" s="900"/>
      <c r="X160" s="900"/>
      <c r="Y160" s="900"/>
      <c r="Z160" s="900"/>
    </row>
    <row r="161" spans="1:26" ht="15.75" customHeight="1">
      <c r="A161" s="925"/>
      <c r="B161" s="925"/>
      <c r="C161" s="900"/>
      <c r="D161" s="900"/>
      <c r="E161" s="900"/>
      <c r="F161" s="900"/>
      <c r="G161" s="900"/>
      <c r="H161" s="900"/>
      <c r="I161" s="900"/>
      <c r="J161" s="900"/>
      <c r="K161" s="900"/>
      <c r="L161" s="900"/>
      <c r="M161" s="900"/>
      <c r="N161" s="900"/>
      <c r="O161" s="900"/>
      <c r="P161" s="900"/>
      <c r="Q161" s="900"/>
      <c r="R161" s="900"/>
      <c r="S161" s="900"/>
      <c r="T161" s="900"/>
      <c r="U161" s="900"/>
      <c r="V161" s="900"/>
      <c r="W161" s="900"/>
      <c r="X161" s="900"/>
      <c r="Y161" s="900"/>
      <c r="Z161" s="900"/>
    </row>
    <row r="162" spans="1:26" ht="15.75" customHeight="1">
      <c r="A162" s="925"/>
      <c r="B162" s="925"/>
      <c r="C162" s="900"/>
      <c r="D162" s="900"/>
      <c r="E162" s="900"/>
      <c r="F162" s="900"/>
      <c r="G162" s="900"/>
      <c r="H162" s="900"/>
      <c r="I162" s="900"/>
      <c r="J162" s="900"/>
      <c r="K162" s="900"/>
      <c r="L162" s="900"/>
      <c r="M162" s="900"/>
      <c r="N162" s="900"/>
      <c r="O162" s="900"/>
      <c r="P162" s="900"/>
      <c r="Q162" s="900"/>
      <c r="R162" s="900"/>
      <c r="S162" s="900"/>
      <c r="T162" s="900"/>
      <c r="U162" s="900"/>
      <c r="V162" s="900"/>
      <c r="W162" s="900"/>
      <c r="X162" s="900"/>
      <c r="Y162" s="900"/>
      <c r="Z162" s="900"/>
    </row>
    <row r="163" spans="1:26" ht="15.75" customHeight="1">
      <c r="A163" s="925"/>
      <c r="B163" s="925"/>
      <c r="C163" s="900"/>
      <c r="D163" s="900"/>
      <c r="E163" s="900"/>
      <c r="F163" s="900"/>
      <c r="G163" s="900"/>
      <c r="H163" s="900"/>
      <c r="I163" s="900"/>
      <c r="J163" s="900"/>
      <c r="K163" s="900"/>
      <c r="L163" s="900"/>
      <c r="M163" s="900"/>
      <c r="N163" s="900"/>
      <c r="O163" s="900"/>
      <c r="P163" s="900"/>
      <c r="Q163" s="900"/>
      <c r="R163" s="900"/>
      <c r="S163" s="900"/>
      <c r="T163" s="900"/>
      <c r="U163" s="900"/>
      <c r="V163" s="900"/>
      <c r="W163" s="900"/>
      <c r="X163" s="900"/>
      <c r="Y163" s="900"/>
      <c r="Z163" s="900"/>
    </row>
    <row r="164" spans="1:26" ht="15.75" customHeight="1">
      <c r="A164" s="925"/>
      <c r="B164" s="925"/>
      <c r="C164" s="900"/>
      <c r="D164" s="900"/>
      <c r="E164" s="900"/>
      <c r="F164" s="900"/>
      <c r="G164" s="900"/>
      <c r="H164" s="900"/>
      <c r="I164" s="900"/>
      <c r="J164" s="900"/>
      <c r="K164" s="900"/>
      <c r="L164" s="900"/>
      <c r="M164" s="900"/>
      <c r="N164" s="900"/>
      <c r="O164" s="900"/>
      <c r="P164" s="900"/>
      <c r="Q164" s="900"/>
      <c r="R164" s="900"/>
      <c r="S164" s="900"/>
      <c r="T164" s="900"/>
      <c r="U164" s="900"/>
      <c r="V164" s="900"/>
      <c r="W164" s="900"/>
      <c r="X164" s="900"/>
      <c r="Y164" s="900"/>
      <c r="Z164" s="900"/>
    </row>
    <row r="165" spans="1:26" ht="15.75" customHeight="1">
      <c r="A165" s="925"/>
      <c r="B165" s="925"/>
      <c r="C165" s="900"/>
      <c r="D165" s="900"/>
      <c r="E165" s="900"/>
      <c r="F165" s="900"/>
      <c r="G165" s="900"/>
      <c r="H165" s="900"/>
      <c r="I165" s="900"/>
      <c r="J165" s="900"/>
      <c r="K165" s="900"/>
      <c r="L165" s="900"/>
      <c r="M165" s="900"/>
      <c r="N165" s="900"/>
      <c r="O165" s="900"/>
      <c r="P165" s="900"/>
      <c r="Q165" s="900"/>
      <c r="R165" s="900"/>
      <c r="S165" s="900"/>
      <c r="T165" s="900"/>
      <c r="U165" s="900"/>
      <c r="V165" s="900"/>
      <c r="W165" s="900"/>
      <c r="X165" s="900"/>
      <c r="Y165" s="900"/>
      <c r="Z165" s="900"/>
    </row>
    <row r="166" spans="1:26" ht="15.75" customHeight="1">
      <c r="A166" s="925"/>
      <c r="B166" s="925"/>
      <c r="C166" s="900"/>
      <c r="D166" s="900"/>
      <c r="E166" s="900"/>
      <c r="F166" s="900"/>
      <c r="G166" s="900"/>
      <c r="H166" s="900"/>
      <c r="I166" s="900"/>
      <c r="J166" s="900"/>
      <c r="K166" s="900"/>
      <c r="L166" s="900"/>
      <c r="M166" s="900"/>
      <c r="N166" s="900"/>
      <c r="O166" s="900"/>
      <c r="P166" s="900"/>
      <c r="Q166" s="900"/>
      <c r="R166" s="900"/>
      <c r="S166" s="900"/>
      <c r="T166" s="900"/>
      <c r="U166" s="900"/>
      <c r="V166" s="900"/>
      <c r="W166" s="900"/>
      <c r="X166" s="900"/>
      <c r="Y166" s="900"/>
      <c r="Z166" s="900"/>
    </row>
    <row r="167" spans="1:26" ht="15.75" customHeight="1">
      <c r="A167" s="925"/>
      <c r="B167" s="925"/>
      <c r="C167" s="900"/>
      <c r="D167" s="900"/>
      <c r="E167" s="900"/>
      <c r="F167" s="900"/>
      <c r="G167" s="900"/>
      <c r="H167" s="900"/>
      <c r="I167" s="900"/>
      <c r="J167" s="900"/>
      <c r="K167" s="900"/>
      <c r="L167" s="900"/>
      <c r="M167" s="900"/>
      <c r="N167" s="900"/>
      <c r="O167" s="900"/>
      <c r="P167" s="900"/>
      <c r="Q167" s="900"/>
      <c r="R167" s="900"/>
      <c r="S167" s="900"/>
      <c r="T167" s="900"/>
      <c r="U167" s="900"/>
      <c r="V167" s="900"/>
      <c r="W167" s="900"/>
      <c r="X167" s="900"/>
      <c r="Y167" s="900"/>
      <c r="Z167" s="900"/>
    </row>
    <row r="168" spans="1:26" ht="15.75" customHeight="1">
      <c r="A168" s="925"/>
      <c r="B168" s="925"/>
      <c r="C168" s="900"/>
      <c r="D168" s="900"/>
      <c r="E168" s="900"/>
      <c r="F168" s="900"/>
      <c r="G168" s="900"/>
      <c r="H168" s="900"/>
      <c r="I168" s="900"/>
      <c r="J168" s="900"/>
      <c r="K168" s="900"/>
      <c r="L168" s="900"/>
      <c r="M168" s="900"/>
      <c r="N168" s="900"/>
      <c r="O168" s="900"/>
      <c r="P168" s="900"/>
      <c r="Q168" s="900"/>
      <c r="R168" s="900"/>
      <c r="S168" s="900"/>
      <c r="T168" s="900"/>
      <c r="U168" s="900"/>
      <c r="V168" s="900"/>
      <c r="W168" s="900"/>
      <c r="X168" s="900"/>
      <c r="Y168" s="900"/>
      <c r="Z168" s="900"/>
    </row>
    <row r="169" spans="1:26" ht="15.75" customHeight="1">
      <c r="A169" s="925"/>
      <c r="B169" s="925"/>
      <c r="C169" s="900"/>
      <c r="D169" s="900"/>
      <c r="E169" s="900"/>
      <c r="F169" s="900"/>
      <c r="G169" s="900"/>
      <c r="H169" s="900"/>
      <c r="I169" s="900"/>
      <c r="J169" s="900"/>
      <c r="K169" s="900"/>
      <c r="L169" s="900"/>
      <c r="M169" s="900"/>
      <c r="N169" s="900"/>
      <c r="O169" s="900"/>
      <c r="P169" s="900"/>
      <c r="Q169" s="900"/>
      <c r="R169" s="900"/>
      <c r="S169" s="900"/>
      <c r="T169" s="900"/>
      <c r="U169" s="900"/>
      <c r="V169" s="900"/>
      <c r="W169" s="900"/>
      <c r="X169" s="900"/>
      <c r="Y169" s="900"/>
      <c r="Z169" s="900"/>
    </row>
    <row r="170" spans="1:26" ht="15.75" customHeight="1">
      <c r="A170" s="925"/>
      <c r="B170" s="925"/>
      <c r="C170" s="900"/>
      <c r="D170" s="900"/>
      <c r="E170" s="900"/>
      <c r="F170" s="900"/>
      <c r="G170" s="900"/>
      <c r="H170" s="900"/>
      <c r="I170" s="900"/>
      <c r="J170" s="900"/>
      <c r="K170" s="900"/>
      <c r="L170" s="900"/>
      <c r="M170" s="900"/>
      <c r="N170" s="900"/>
      <c r="O170" s="900"/>
      <c r="P170" s="900"/>
      <c r="Q170" s="900"/>
      <c r="R170" s="900"/>
      <c r="S170" s="900"/>
      <c r="T170" s="900"/>
      <c r="U170" s="900"/>
      <c r="V170" s="900"/>
      <c r="W170" s="900"/>
      <c r="X170" s="900"/>
      <c r="Y170" s="900"/>
      <c r="Z170" s="900"/>
    </row>
    <row r="171" spans="1:26" ht="15.75" customHeight="1">
      <c r="A171" s="925"/>
      <c r="B171" s="925"/>
      <c r="C171" s="900"/>
      <c r="D171" s="900"/>
      <c r="E171" s="900"/>
      <c r="F171" s="900"/>
      <c r="G171" s="900"/>
      <c r="H171" s="900"/>
      <c r="I171" s="900"/>
      <c r="J171" s="900"/>
      <c r="K171" s="900"/>
      <c r="L171" s="900"/>
      <c r="M171" s="900"/>
      <c r="N171" s="900"/>
      <c r="O171" s="900"/>
      <c r="P171" s="900"/>
      <c r="Q171" s="900"/>
      <c r="R171" s="900"/>
      <c r="S171" s="900"/>
      <c r="T171" s="900"/>
      <c r="U171" s="900"/>
      <c r="V171" s="900"/>
      <c r="W171" s="900"/>
      <c r="X171" s="900"/>
      <c r="Y171" s="900"/>
      <c r="Z171" s="900"/>
    </row>
    <row r="172" spans="1:26" ht="15.75" customHeight="1">
      <c r="A172" s="925"/>
      <c r="B172" s="925"/>
      <c r="C172" s="900"/>
      <c r="D172" s="900"/>
      <c r="E172" s="900"/>
      <c r="F172" s="900"/>
      <c r="G172" s="900"/>
      <c r="H172" s="900"/>
      <c r="I172" s="900"/>
      <c r="J172" s="900"/>
      <c r="K172" s="900"/>
      <c r="L172" s="900"/>
      <c r="M172" s="900"/>
      <c r="N172" s="900"/>
      <c r="O172" s="900"/>
      <c r="P172" s="900"/>
      <c r="Q172" s="900"/>
      <c r="R172" s="900"/>
      <c r="S172" s="900"/>
      <c r="T172" s="900"/>
      <c r="U172" s="900"/>
      <c r="V172" s="900"/>
      <c r="W172" s="900"/>
      <c r="X172" s="900"/>
      <c r="Y172" s="900"/>
      <c r="Z172" s="900"/>
    </row>
    <row r="173" spans="1:26" ht="15.75" customHeight="1">
      <c r="A173" s="925"/>
      <c r="B173" s="925"/>
      <c r="C173" s="900"/>
      <c r="D173" s="900"/>
      <c r="E173" s="900"/>
      <c r="F173" s="900"/>
      <c r="G173" s="900"/>
      <c r="H173" s="900"/>
      <c r="I173" s="900"/>
      <c r="J173" s="900"/>
      <c r="K173" s="900"/>
      <c r="L173" s="900"/>
      <c r="M173" s="900"/>
      <c r="N173" s="900"/>
      <c r="O173" s="900"/>
      <c r="P173" s="900"/>
      <c r="Q173" s="900"/>
      <c r="R173" s="900"/>
      <c r="S173" s="900"/>
      <c r="T173" s="900"/>
      <c r="U173" s="900"/>
      <c r="V173" s="900"/>
      <c r="W173" s="900"/>
      <c r="X173" s="900"/>
      <c r="Y173" s="900"/>
      <c r="Z173" s="900"/>
    </row>
    <row r="174" spans="1:26" ht="15.75" customHeight="1">
      <c r="A174" s="925"/>
      <c r="B174" s="925"/>
      <c r="C174" s="900"/>
      <c r="D174" s="900"/>
      <c r="E174" s="900"/>
      <c r="F174" s="900"/>
      <c r="G174" s="900"/>
      <c r="H174" s="900"/>
      <c r="I174" s="900"/>
      <c r="J174" s="900"/>
      <c r="K174" s="900"/>
      <c r="L174" s="900"/>
      <c r="M174" s="900"/>
      <c r="N174" s="900"/>
      <c r="O174" s="900"/>
      <c r="P174" s="900"/>
      <c r="Q174" s="900"/>
      <c r="R174" s="900"/>
      <c r="S174" s="900"/>
      <c r="T174" s="900"/>
      <c r="U174" s="900"/>
      <c r="V174" s="900"/>
      <c r="W174" s="900"/>
      <c r="X174" s="900"/>
      <c r="Y174" s="900"/>
      <c r="Z174" s="900"/>
    </row>
    <row r="175" spans="1:26" ht="15.75" customHeight="1">
      <c r="A175" s="925"/>
      <c r="B175" s="925"/>
      <c r="C175" s="900"/>
      <c r="D175" s="900"/>
      <c r="E175" s="900"/>
      <c r="F175" s="900"/>
      <c r="G175" s="900"/>
      <c r="H175" s="900"/>
      <c r="I175" s="900"/>
      <c r="J175" s="900"/>
      <c r="K175" s="900"/>
      <c r="L175" s="900"/>
      <c r="M175" s="900"/>
      <c r="N175" s="900"/>
      <c r="O175" s="900"/>
      <c r="P175" s="900"/>
      <c r="Q175" s="900"/>
      <c r="R175" s="900"/>
      <c r="S175" s="900"/>
      <c r="T175" s="900"/>
      <c r="U175" s="900"/>
      <c r="V175" s="900"/>
      <c r="W175" s="900"/>
      <c r="X175" s="900"/>
      <c r="Y175" s="900"/>
      <c r="Z175" s="900"/>
    </row>
    <row r="176" spans="1:26" ht="15.75" customHeight="1">
      <c r="A176" s="925"/>
      <c r="B176" s="925"/>
      <c r="C176" s="900"/>
      <c r="D176" s="900"/>
      <c r="E176" s="900"/>
      <c r="F176" s="900"/>
      <c r="G176" s="900"/>
      <c r="H176" s="900"/>
      <c r="I176" s="900"/>
      <c r="J176" s="900"/>
      <c r="K176" s="900"/>
      <c r="L176" s="900"/>
      <c r="M176" s="900"/>
      <c r="N176" s="900"/>
      <c r="O176" s="900"/>
      <c r="P176" s="900"/>
      <c r="Q176" s="900"/>
      <c r="R176" s="900"/>
      <c r="S176" s="900"/>
      <c r="T176" s="900"/>
      <c r="U176" s="900"/>
      <c r="V176" s="900"/>
      <c r="W176" s="900"/>
      <c r="X176" s="900"/>
      <c r="Y176" s="900"/>
      <c r="Z176" s="900"/>
    </row>
    <row r="177" spans="1:26" ht="15.75" customHeight="1">
      <c r="A177" s="925"/>
      <c r="B177" s="925"/>
      <c r="C177" s="900"/>
      <c r="D177" s="900"/>
      <c r="E177" s="900"/>
      <c r="F177" s="900"/>
      <c r="G177" s="900"/>
      <c r="H177" s="900"/>
      <c r="I177" s="900"/>
      <c r="J177" s="900"/>
      <c r="K177" s="900"/>
      <c r="L177" s="900"/>
      <c r="M177" s="900"/>
      <c r="N177" s="900"/>
      <c r="O177" s="900"/>
      <c r="P177" s="900"/>
      <c r="Q177" s="900"/>
      <c r="R177" s="900"/>
      <c r="S177" s="900"/>
      <c r="T177" s="900"/>
      <c r="U177" s="900"/>
      <c r="V177" s="900"/>
      <c r="W177" s="900"/>
      <c r="X177" s="900"/>
      <c r="Y177" s="900"/>
      <c r="Z177" s="900"/>
    </row>
    <row r="178" spans="1:26" ht="15.75" customHeight="1">
      <c r="A178" s="925"/>
      <c r="B178" s="925"/>
      <c r="C178" s="900"/>
      <c r="D178" s="900"/>
      <c r="E178" s="900"/>
      <c r="F178" s="900"/>
      <c r="G178" s="900"/>
      <c r="H178" s="900"/>
      <c r="I178" s="900"/>
      <c r="J178" s="900"/>
      <c r="K178" s="900"/>
      <c r="L178" s="900"/>
      <c r="M178" s="900"/>
      <c r="N178" s="900"/>
      <c r="O178" s="900"/>
      <c r="P178" s="900"/>
      <c r="Q178" s="900"/>
      <c r="R178" s="900"/>
      <c r="S178" s="900"/>
      <c r="T178" s="900"/>
      <c r="U178" s="900"/>
      <c r="V178" s="900"/>
      <c r="W178" s="900"/>
      <c r="X178" s="900"/>
      <c r="Y178" s="900"/>
      <c r="Z178" s="900"/>
    </row>
    <row r="179" spans="1:26" ht="15.75" customHeight="1">
      <c r="A179" s="925"/>
      <c r="B179" s="925"/>
      <c r="C179" s="900"/>
      <c r="D179" s="900"/>
      <c r="E179" s="900"/>
      <c r="F179" s="900"/>
      <c r="G179" s="900"/>
      <c r="H179" s="900"/>
      <c r="I179" s="900"/>
      <c r="J179" s="900"/>
      <c r="K179" s="900"/>
      <c r="L179" s="900"/>
      <c r="M179" s="900"/>
      <c r="N179" s="900"/>
      <c r="O179" s="900"/>
      <c r="P179" s="900"/>
      <c r="Q179" s="900"/>
      <c r="R179" s="900"/>
      <c r="S179" s="900"/>
      <c r="T179" s="900"/>
      <c r="U179" s="900"/>
      <c r="V179" s="900"/>
      <c r="W179" s="900"/>
      <c r="X179" s="900"/>
      <c r="Y179" s="900"/>
      <c r="Z179" s="900"/>
    </row>
    <row r="180" spans="1:26" ht="15.75" customHeight="1">
      <c r="A180" s="925"/>
      <c r="B180" s="925"/>
      <c r="C180" s="900"/>
      <c r="D180" s="900"/>
      <c r="E180" s="900"/>
      <c r="F180" s="900"/>
      <c r="G180" s="900"/>
      <c r="H180" s="900"/>
      <c r="I180" s="900"/>
      <c r="J180" s="900"/>
      <c r="K180" s="900"/>
      <c r="L180" s="900"/>
      <c r="M180" s="900"/>
      <c r="N180" s="900"/>
      <c r="O180" s="900"/>
      <c r="P180" s="900"/>
      <c r="Q180" s="900"/>
      <c r="R180" s="900"/>
      <c r="S180" s="900"/>
      <c r="T180" s="900"/>
      <c r="U180" s="900"/>
      <c r="V180" s="900"/>
      <c r="W180" s="900"/>
      <c r="X180" s="900"/>
      <c r="Y180" s="900"/>
      <c r="Z180" s="900"/>
    </row>
    <row r="181" spans="1:26" ht="15.75" customHeight="1">
      <c r="A181" s="925"/>
      <c r="B181" s="925"/>
      <c r="C181" s="900"/>
      <c r="D181" s="900"/>
      <c r="E181" s="900"/>
      <c r="F181" s="900"/>
      <c r="G181" s="900"/>
      <c r="H181" s="900"/>
      <c r="I181" s="900"/>
      <c r="J181" s="900"/>
      <c r="K181" s="900"/>
      <c r="L181" s="900"/>
      <c r="M181" s="900"/>
      <c r="N181" s="900"/>
      <c r="O181" s="900"/>
      <c r="P181" s="900"/>
      <c r="Q181" s="900"/>
      <c r="R181" s="900"/>
      <c r="S181" s="900"/>
      <c r="T181" s="900"/>
      <c r="U181" s="900"/>
      <c r="V181" s="900"/>
      <c r="W181" s="900"/>
      <c r="X181" s="900"/>
      <c r="Y181" s="900"/>
      <c r="Z181" s="900"/>
    </row>
    <row r="182" spans="1:26" ht="15.75" customHeight="1">
      <c r="A182" s="925"/>
      <c r="B182" s="925"/>
      <c r="C182" s="900"/>
      <c r="D182" s="900"/>
      <c r="E182" s="900"/>
      <c r="F182" s="900"/>
      <c r="G182" s="900"/>
      <c r="H182" s="900"/>
      <c r="I182" s="900"/>
      <c r="J182" s="900"/>
      <c r="K182" s="900"/>
      <c r="L182" s="900"/>
      <c r="M182" s="900"/>
      <c r="N182" s="900"/>
      <c r="O182" s="900"/>
      <c r="P182" s="900"/>
      <c r="Q182" s="900"/>
      <c r="R182" s="900"/>
      <c r="S182" s="900"/>
      <c r="T182" s="900"/>
      <c r="U182" s="900"/>
      <c r="V182" s="900"/>
      <c r="W182" s="900"/>
      <c r="X182" s="900"/>
      <c r="Y182" s="900"/>
      <c r="Z182" s="900"/>
    </row>
    <row r="183" spans="1:26" ht="15.75" customHeight="1">
      <c r="A183" s="925"/>
      <c r="B183" s="925"/>
      <c r="C183" s="900"/>
      <c r="D183" s="900"/>
      <c r="E183" s="900"/>
      <c r="F183" s="900"/>
      <c r="G183" s="900"/>
      <c r="H183" s="900"/>
      <c r="I183" s="900"/>
      <c r="J183" s="900"/>
      <c r="K183" s="900"/>
      <c r="L183" s="900"/>
      <c r="M183" s="900"/>
      <c r="N183" s="900"/>
      <c r="O183" s="900"/>
      <c r="P183" s="900"/>
      <c r="Q183" s="900"/>
      <c r="R183" s="900"/>
      <c r="S183" s="900"/>
      <c r="T183" s="900"/>
      <c r="U183" s="900"/>
      <c r="V183" s="900"/>
      <c r="W183" s="900"/>
      <c r="X183" s="900"/>
      <c r="Y183" s="900"/>
      <c r="Z183" s="900"/>
    </row>
    <row r="184" spans="1:26" ht="15.75" customHeight="1">
      <c r="A184" s="925"/>
      <c r="B184" s="925"/>
      <c r="C184" s="900"/>
      <c r="D184" s="900"/>
      <c r="E184" s="900"/>
      <c r="F184" s="900"/>
      <c r="G184" s="900"/>
      <c r="H184" s="900"/>
      <c r="I184" s="900"/>
      <c r="J184" s="900"/>
      <c r="K184" s="900"/>
      <c r="L184" s="900"/>
      <c r="M184" s="900"/>
      <c r="N184" s="900"/>
      <c r="O184" s="900"/>
      <c r="P184" s="900"/>
      <c r="Q184" s="900"/>
      <c r="R184" s="900"/>
      <c r="S184" s="900"/>
      <c r="T184" s="900"/>
      <c r="U184" s="900"/>
      <c r="V184" s="900"/>
      <c r="W184" s="900"/>
      <c r="X184" s="900"/>
      <c r="Y184" s="900"/>
      <c r="Z184" s="900"/>
    </row>
    <row r="185" spans="1:26" ht="15.75" customHeight="1">
      <c r="A185" s="925"/>
      <c r="B185" s="925"/>
      <c r="C185" s="900"/>
      <c r="D185" s="900"/>
      <c r="E185" s="900"/>
      <c r="F185" s="900"/>
      <c r="G185" s="900"/>
      <c r="H185" s="900"/>
      <c r="I185" s="900"/>
      <c r="J185" s="900"/>
      <c r="K185" s="900"/>
      <c r="L185" s="900"/>
      <c r="M185" s="900"/>
      <c r="N185" s="900"/>
      <c r="O185" s="900"/>
      <c r="P185" s="900"/>
      <c r="Q185" s="900"/>
      <c r="R185" s="900"/>
      <c r="S185" s="900"/>
      <c r="T185" s="900"/>
      <c r="U185" s="900"/>
      <c r="V185" s="900"/>
      <c r="W185" s="900"/>
      <c r="X185" s="900"/>
      <c r="Y185" s="900"/>
      <c r="Z185" s="900"/>
    </row>
    <row r="186" spans="1:26" ht="15.75" customHeight="1">
      <c r="A186" s="925"/>
      <c r="B186" s="925"/>
      <c r="C186" s="900"/>
      <c r="D186" s="900"/>
      <c r="E186" s="900"/>
      <c r="F186" s="900"/>
      <c r="G186" s="900"/>
      <c r="H186" s="900"/>
      <c r="I186" s="900"/>
      <c r="J186" s="900"/>
      <c r="K186" s="900"/>
      <c r="L186" s="900"/>
      <c r="M186" s="900"/>
      <c r="N186" s="900"/>
      <c r="O186" s="900"/>
      <c r="P186" s="900"/>
      <c r="Q186" s="900"/>
      <c r="R186" s="900"/>
      <c r="S186" s="900"/>
      <c r="T186" s="900"/>
      <c r="U186" s="900"/>
      <c r="V186" s="900"/>
      <c r="W186" s="900"/>
      <c r="X186" s="900"/>
      <c r="Y186" s="900"/>
      <c r="Z186" s="900"/>
    </row>
    <row r="187" spans="1:26" ht="15.75" customHeight="1">
      <c r="A187" s="925"/>
      <c r="B187" s="925"/>
      <c r="C187" s="900"/>
      <c r="D187" s="900"/>
      <c r="E187" s="900"/>
      <c r="F187" s="900"/>
      <c r="G187" s="900"/>
      <c r="H187" s="900"/>
      <c r="I187" s="900"/>
      <c r="J187" s="900"/>
      <c r="K187" s="900"/>
      <c r="L187" s="900"/>
      <c r="M187" s="900"/>
      <c r="N187" s="900"/>
      <c r="O187" s="900"/>
      <c r="P187" s="900"/>
      <c r="Q187" s="900"/>
      <c r="R187" s="900"/>
      <c r="S187" s="900"/>
      <c r="T187" s="900"/>
      <c r="U187" s="900"/>
      <c r="V187" s="900"/>
      <c r="W187" s="900"/>
      <c r="X187" s="900"/>
      <c r="Y187" s="900"/>
      <c r="Z187" s="900"/>
    </row>
    <row r="188" spans="1:26" ht="15.75" customHeight="1">
      <c r="A188" s="925"/>
      <c r="B188" s="925"/>
      <c r="C188" s="900"/>
      <c r="D188" s="900"/>
      <c r="E188" s="900"/>
      <c r="F188" s="900"/>
      <c r="G188" s="900"/>
      <c r="H188" s="900"/>
      <c r="I188" s="900"/>
      <c r="J188" s="900"/>
      <c r="K188" s="900"/>
      <c r="L188" s="900"/>
      <c r="M188" s="900"/>
      <c r="N188" s="900"/>
      <c r="O188" s="900"/>
      <c r="P188" s="900"/>
      <c r="Q188" s="900"/>
      <c r="R188" s="900"/>
      <c r="S188" s="900"/>
      <c r="T188" s="900"/>
      <c r="U188" s="900"/>
      <c r="V188" s="900"/>
      <c r="W188" s="900"/>
      <c r="X188" s="900"/>
      <c r="Y188" s="900"/>
      <c r="Z188" s="900"/>
    </row>
    <row r="189" spans="1:26" ht="15.75" customHeight="1">
      <c r="A189" s="925"/>
      <c r="B189" s="925"/>
      <c r="C189" s="900"/>
      <c r="D189" s="900"/>
      <c r="E189" s="900"/>
      <c r="F189" s="900"/>
      <c r="G189" s="900"/>
      <c r="H189" s="900"/>
      <c r="I189" s="900"/>
      <c r="J189" s="900"/>
      <c r="K189" s="900"/>
      <c r="L189" s="900"/>
      <c r="M189" s="900"/>
      <c r="N189" s="900"/>
      <c r="O189" s="900"/>
      <c r="P189" s="900"/>
      <c r="Q189" s="900"/>
      <c r="R189" s="900"/>
      <c r="S189" s="900"/>
      <c r="T189" s="900"/>
      <c r="U189" s="900"/>
      <c r="V189" s="900"/>
      <c r="W189" s="900"/>
      <c r="X189" s="900"/>
      <c r="Y189" s="900"/>
      <c r="Z189" s="900"/>
    </row>
    <row r="190" spans="1:26" ht="15.75" customHeight="1">
      <c r="A190" s="925"/>
      <c r="B190" s="925"/>
      <c r="C190" s="900"/>
      <c r="D190" s="900"/>
      <c r="E190" s="900"/>
      <c r="F190" s="900"/>
      <c r="G190" s="900"/>
      <c r="H190" s="900"/>
      <c r="I190" s="900"/>
      <c r="J190" s="900"/>
      <c r="K190" s="900"/>
      <c r="L190" s="900"/>
      <c r="M190" s="900"/>
      <c r="N190" s="900"/>
      <c r="O190" s="900"/>
      <c r="P190" s="900"/>
      <c r="Q190" s="900"/>
      <c r="R190" s="900"/>
      <c r="S190" s="900"/>
      <c r="T190" s="900"/>
      <c r="U190" s="900"/>
      <c r="V190" s="900"/>
      <c r="W190" s="900"/>
      <c r="X190" s="900"/>
      <c r="Y190" s="900"/>
      <c r="Z190" s="900"/>
    </row>
    <row r="191" spans="1:26" ht="15.75" customHeight="1">
      <c r="A191" s="925"/>
      <c r="B191" s="925"/>
      <c r="C191" s="900"/>
      <c r="D191" s="900"/>
      <c r="E191" s="900"/>
      <c r="F191" s="900"/>
      <c r="G191" s="900"/>
      <c r="H191" s="900"/>
      <c r="I191" s="900"/>
      <c r="J191" s="900"/>
      <c r="K191" s="900"/>
      <c r="L191" s="900"/>
      <c r="M191" s="900"/>
      <c r="N191" s="900"/>
      <c r="O191" s="900"/>
      <c r="P191" s="900"/>
      <c r="Q191" s="900"/>
      <c r="R191" s="900"/>
      <c r="S191" s="900"/>
      <c r="T191" s="900"/>
      <c r="U191" s="900"/>
      <c r="V191" s="900"/>
      <c r="W191" s="900"/>
      <c r="X191" s="900"/>
      <c r="Y191" s="900"/>
      <c r="Z191" s="900"/>
    </row>
    <row r="192" spans="1:26" ht="15.75" customHeight="1">
      <c r="A192" s="925"/>
      <c r="B192" s="925"/>
      <c r="C192" s="900"/>
      <c r="D192" s="900"/>
      <c r="E192" s="900"/>
      <c r="F192" s="900"/>
      <c r="G192" s="900"/>
      <c r="H192" s="900"/>
      <c r="I192" s="900"/>
      <c r="J192" s="900"/>
      <c r="K192" s="900"/>
      <c r="L192" s="900"/>
      <c r="M192" s="900"/>
      <c r="N192" s="900"/>
      <c r="O192" s="900"/>
      <c r="P192" s="900"/>
      <c r="Q192" s="900"/>
      <c r="R192" s="900"/>
      <c r="S192" s="900"/>
      <c r="T192" s="900"/>
      <c r="U192" s="900"/>
      <c r="V192" s="900"/>
      <c r="W192" s="900"/>
      <c r="X192" s="900"/>
      <c r="Y192" s="900"/>
      <c r="Z192" s="900"/>
    </row>
    <row r="193" spans="1:26" ht="15.75" customHeight="1">
      <c r="A193" s="925"/>
      <c r="B193" s="925"/>
      <c r="C193" s="900"/>
      <c r="D193" s="900"/>
      <c r="E193" s="900"/>
      <c r="F193" s="900"/>
      <c r="G193" s="900"/>
      <c r="H193" s="900"/>
      <c r="I193" s="900"/>
      <c r="J193" s="900"/>
      <c r="K193" s="900"/>
      <c r="L193" s="900"/>
      <c r="M193" s="900"/>
      <c r="N193" s="900"/>
      <c r="O193" s="900"/>
      <c r="P193" s="900"/>
      <c r="Q193" s="900"/>
      <c r="R193" s="900"/>
      <c r="S193" s="900"/>
      <c r="T193" s="900"/>
      <c r="U193" s="900"/>
      <c r="V193" s="900"/>
      <c r="W193" s="900"/>
      <c r="X193" s="900"/>
      <c r="Y193" s="900"/>
      <c r="Z193" s="900"/>
    </row>
    <row r="194" spans="1:26" ht="15.75" customHeight="1">
      <c r="A194" s="925"/>
      <c r="B194" s="925"/>
      <c r="C194" s="900"/>
      <c r="D194" s="900"/>
      <c r="E194" s="900"/>
      <c r="F194" s="900"/>
      <c r="G194" s="900"/>
      <c r="H194" s="900"/>
      <c r="I194" s="900"/>
      <c r="J194" s="900"/>
      <c r="K194" s="900"/>
      <c r="L194" s="900"/>
      <c r="M194" s="900"/>
      <c r="N194" s="900"/>
      <c r="O194" s="900"/>
      <c r="P194" s="900"/>
      <c r="Q194" s="900"/>
      <c r="R194" s="900"/>
      <c r="S194" s="900"/>
      <c r="T194" s="900"/>
      <c r="U194" s="900"/>
      <c r="V194" s="900"/>
      <c r="W194" s="900"/>
      <c r="X194" s="900"/>
      <c r="Y194" s="900"/>
      <c r="Z194" s="900"/>
    </row>
    <row r="195" spans="1:26" ht="15.75" customHeight="1">
      <c r="A195" s="925"/>
      <c r="B195" s="925"/>
      <c r="C195" s="900"/>
      <c r="D195" s="900"/>
      <c r="E195" s="900"/>
      <c r="F195" s="900"/>
      <c r="G195" s="900"/>
      <c r="H195" s="900"/>
      <c r="I195" s="900"/>
      <c r="J195" s="900"/>
      <c r="K195" s="900"/>
      <c r="L195" s="900"/>
      <c r="M195" s="900"/>
      <c r="N195" s="900"/>
      <c r="O195" s="900"/>
      <c r="P195" s="900"/>
      <c r="Q195" s="900"/>
      <c r="R195" s="900"/>
      <c r="S195" s="900"/>
      <c r="T195" s="900"/>
      <c r="U195" s="900"/>
      <c r="V195" s="900"/>
      <c r="W195" s="900"/>
      <c r="X195" s="900"/>
      <c r="Y195" s="900"/>
      <c r="Z195" s="900"/>
    </row>
    <row r="196" spans="1:26" ht="15.75" customHeight="1">
      <c r="A196" s="925"/>
      <c r="B196" s="925"/>
      <c r="C196" s="900"/>
      <c r="D196" s="900"/>
      <c r="E196" s="900"/>
      <c r="F196" s="900"/>
      <c r="G196" s="900"/>
      <c r="H196" s="900"/>
      <c r="I196" s="900"/>
      <c r="J196" s="900"/>
      <c r="K196" s="900"/>
      <c r="L196" s="900"/>
      <c r="M196" s="900"/>
      <c r="N196" s="900"/>
      <c r="O196" s="900"/>
      <c r="P196" s="900"/>
      <c r="Q196" s="900"/>
      <c r="R196" s="900"/>
      <c r="S196" s="900"/>
      <c r="T196" s="900"/>
      <c r="U196" s="900"/>
      <c r="V196" s="900"/>
      <c r="W196" s="900"/>
      <c r="X196" s="900"/>
      <c r="Y196" s="900"/>
      <c r="Z196" s="900"/>
    </row>
    <row r="197" spans="1:26" ht="15.75" customHeight="1">
      <c r="A197" s="925"/>
      <c r="B197" s="925"/>
      <c r="C197" s="900"/>
      <c r="D197" s="900"/>
      <c r="E197" s="900"/>
      <c r="F197" s="900"/>
      <c r="G197" s="900"/>
      <c r="H197" s="900"/>
      <c r="I197" s="900"/>
      <c r="J197" s="900"/>
      <c r="K197" s="900"/>
      <c r="L197" s="900"/>
      <c r="M197" s="900"/>
      <c r="N197" s="900"/>
      <c r="O197" s="900"/>
      <c r="P197" s="900"/>
      <c r="Q197" s="900"/>
      <c r="R197" s="900"/>
      <c r="S197" s="900"/>
      <c r="T197" s="900"/>
      <c r="U197" s="900"/>
      <c r="V197" s="900"/>
      <c r="W197" s="900"/>
      <c r="X197" s="900"/>
      <c r="Y197" s="900"/>
      <c r="Z197" s="900"/>
    </row>
    <row r="198" spans="1:26" ht="15.75" customHeight="1">
      <c r="A198" s="925"/>
      <c r="B198" s="925"/>
      <c r="C198" s="900"/>
      <c r="D198" s="900"/>
      <c r="E198" s="900"/>
      <c r="F198" s="900"/>
      <c r="G198" s="900"/>
      <c r="H198" s="900"/>
      <c r="I198" s="900"/>
      <c r="J198" s="900"/>
      <c r="K198" s="900"/>
      <c r="L198" s="900"/>
      <c r="M198" s="900"/>
      <c r="N198" s="900"/>
      <c r="O198" s="900"/>
      <c r="P198" s="900"/>
      <c r="Q198" s="900"/>
      <c r="R198" s="900"/>
      <c r="S198" s="900"/>
      <c r="T198" s="900"/>
      <c r="U198" s="900"/>
      <c r="V198" s="900"/>
      <c r="W198" s="900"/>
      <c r="X198" s="900"/>
      <c r="Y198" s="900"/>
      <c r="Z198" s="900"/>
    </row>
    <row r="199" spans="1:26" ht="15.75" customHeight="1">
      <c r="A199" s="925"/>
      <c r="B199" s="925"/>
      <c r="C199" s="900"/>
      <c r="D199" s="900"/>
      <c r="E199" s="900"/>
      <c r="F199" s="900"/>
      <c r="G199" s="900"/>
      <c r="H199" s="900"/>
      <c r="I199" s="900"/>
      <c r="J199" s="900"/>
      <c r="K199" s="900"/>
      <c r="L199" s="900"/>
      <c r="M199" s="900"/>
      <c r="N199" s="900"/>
      <c r="O199" s="900"/>
      <c r="P199" s="900"/>
      <c r="Q199" s="900"/>
      <c r="R199" s="900"/>
      <c r="S199" s="900"/>
      <c r="T199" s="900"/>
      <c r="U199" s="900"/>
      <c r="V199" s="900"/>
      <c r="W199" s="900"/>
      <c r="X199" s="900"/>
      <c r="Y199" s="900"/>
      <c r="Z199" s="900"/>
    </row>
    <row r="200" spans="1:26" ht="15.75" customHeight="1">
      <c r="A200" s="925"/>
      <c r="B200" s="925"/>
      <c r="C200" s="900"/>
      <c r="D200" s="900"/>
      <c r="E200" s="900"/>
      <c r="F200" s="900"/>
      <c r="G200" s="900"/>
      <c r="H200" s="900"/>
      <c r="I200" s="900"/>
      <c r="J200" s="900"/>
      <c r="K200" s="900"/>
      <c r="L200" s="900"/>
      <c r="M200" s="900"/>
      <c r="N200" s="900"/>
      <c r="O200" s="900"/>
      <c r="P200" s="900"/>
      <c r="Q200" s="900"/>
      <c r="R200" s="900"/>
      <c r="S200" s="900"/>
      <c r="T200" s="900"/>
      <c r="U200" s="900"/>
      <c r="V200" s="900"/>
      <c r="W200" s="900"/>
      <c r="X200" s="900"/>
      <c r="Y200" s="900"/>
      <c r="Z200" s="900"/>
    </row>
    <row r="201" spans="1:26" ht="15.75" customHeight="1">
      <c r="A201" s="925"/>
      <c r="B201" s="925"/>
      <c r="C201" s="900"/>
      <c r="D201" s="900"/>
      <c r="E201" s="900"/>
      <c r="F201" s="900"/>
      <c r="G201" s="900"/>
      <c r="H201" s="900"/>
      <c r="I201" s="900"/>
      <c r="J201" s="900"/>
      <c r="K201" s="900"/>
      <c r="L201" s="900"/>
      <c r="M201" s="900"/>
      <c r="N201" s="900"/>
      <c r="O201" s="900"/>
      <c r="P201" s="900"/>
      <c r="Q201" s="900"/>
      <c r="R201" s="900"/>
      <c r="S201" s="900"/>
      <c r="T201" s="900"/>
      <c r="U201" s="900"/>
      <c r="V201" s="900"/>
      <c r="W201" s="900"/>
      <c r="X201" s="900"/>
      <c r="Y201" s="900"/>
      <c r="Z201" s="900"/>
    </row>
    <row r="202" spans="1:26" ht="15.75" customHeight="1">
      <c r="A202" s="925"/>
      <c r="B202" s="925"/>
      <c r="C202" s="900"/>
      <c r="D202" s="900"/>
      <c r="E202" s="900"/>
      <c r="F202" s="900"/>
      <c r="G202" s="900"/>
      <c r="H202" s="900"/>
      <c r="I202" s="900"/>
      <c r="J202" s="900"/>
      <c r="K202" s="900"/>
      <c r="L202" s="900"/>
      <c r="M202" s="900"/>
      <c r="N202" s="900"/>
      <c r="O202" s="900"/>
      <c r="P202" s="900"/>
      <c r="Q202" s="900"/>
      <c r="R202" s="900"/>
      <c r="S202" s="900"/>
      <c r="T202" s="900"/>
      <c r="U202" s="900"/>
      <c r="V202" s="900"/>
      <c r="W202" s="900"/>
      <c r="X202" s="900"/>
      <c r="Y202" s="900"/>
      <c r="Z202" s="900"/>
    </row>
    <row r="203" spans="1:26" ht="15.75" customHeight="1">
      <c r="A203" s="925"/>
      <c r="B203" s="925"/>
      <c r="C203" s="900"/>
      <c r="D203" s="900"/>
      <c r="E203" s="900"/>
      <c r="F203" s="900"/>
      <c r="G203" s="900"/>
      <c r="H203" s="900"/>
      <c r="I203" s="900"/>
      <c r="J203" s="900"/>
      <c r="K203" s="900"/>
      <c r="L203" s="900"/>
      <c r="M203" s="900"/>
      <c r="N203" s="900"/>
      <c r="O203" s="900"/>
      <c r="P203" s="900"/>
      <c r="Q203" s="900"/>
      <c r="R203" s="900"/>
      <c r="S203" s="900"/>
      <c r="T203" s="900"/>
      <c r="U203" s="900"/>
      <c r="V203" s="900"/>
      <c r="W203" s="900"/>
      <c r="X203" s="900"/>
      <c r="Y203" s="900"/>
      <c r="Z203" s="900"/>
    </row>
    <row r="204" spans="1:26" ht="15.75" customHeight="1">
      <c r="A204" s="925"/>
      <c r="B204" s="925"/>
      <c r="C204" s="900"/>
      <c r="D204" s="900"/>
      <c r="E204" s="900"/>
      <c r="F204" s="900"/>
      <c r="G204" s="900"/>
      <c r="H204" s="900"/>
      <c r="I204" s="900"/>
      <c r="J204" s="900"/>
      <c r="K204" s="900"/>
      <c r="L204" s="900"/>
      <c r="M204" s="900"/>
      <c r="N204" s="900"/>
      <c r="O204" s="900"/>
      <c r="P204" s="900"/>
      <c r="Q204" s="900"/>
      <c r="R204" s="900"/>
      <c r="S204" s="900"/>
      <c r="T204" s="900"/>
      <c r="U204" s="900"/>
      <c r="V204" s="900"/>
      <c r="W204" s="900"/>
      <c r="X204" s="900"/>
      <c r="Y204" s="900"/>
      <c r="Z204" s="900"/>
    </row>
    <row r="205" spans="1:26" ht="15.75" customHeight="1">
      <c r="A205" s="925"/>
      <c r="B205" s="925"/>
      <c r="C205" s="900"/>
      <c r="D205" s="900"/>
      <c r="E205" s="900"/>
      <c r="F205" s="900"/>
      <c r="G205" s="900"/>
      <c r="H205" s="900"/>
      <c r="I205" s="900"/>
      <c r="J205" s="900"/>
      <c r="K205" s="900"/>
      <c r="L205" s="900"/>
      <c r="M205" s="900"/>
      <c r="N205" s="900"/>
      <c r="O205" s="900"/>
      <c r="P205" s="900"/>
      <c r="Q205" s="900"/>
      <c r="R205" s="900"/>
      <c r="S205" s="900"/>
      <c r="T205" s="900"/>
      <c r="U205" s="900"/>
      <c r="V205" s="900"/>
      <c r="W205" s="900"/>
      <c r="X205" s="900"/>
      <c r="Y205" s="900"/>
      <c r="Z205" s="900"/>
    </row>
    <row r="206" spans="1:26" ht="15.75" customHeight="1">
      <c r="A206" s="925"/>
      <c r="B206" s="925"/>
      <c r="C206" s="900"/>
      <c r="D206" s="900"/>
      <c r="E206" s="900"/>
      <c r="F206" s="900"/>
      <c r="G206" s="900"/>
      <c r="H206" s="900"/>
      <c r="I206" s="900"/>
      <c r="J206" s="900"/>
      <c r="K206" s="900"/>
      <c r="L206" s="900"/>
      <c r="M206" s="900"/>
      <c r="N206" s="900"/>
      <c r="O206" s="900"/>
      <c r="P206" s="900"/>
      <c r="Q206" s="900"/>
      <c r="R206" s="900"/>
      <c r="S206" s="900"/>
      <c r="T206" s="900"/>
      <c r="U206" s="900"/>
      <c r="V206" s="900"/>
      <c r="W206" s="900"/>
      <c r="X206" s="900"/>
      <c r="Y206" s="900"/>
      <c r="Z206" s="900"/>
    </row>
    <row r="207" spans="1:26" ht="15.75" customHeight="1">
      <c r="A207" s="925"/>
      <c r="B207" s="925"/>
      <c r="C207" s="900"/>
      <c r="D207" s="900"/>
      <c r="E207" s="900"/>
      <c r="F207" s="900"/>
      <c r="G207" s="900"/>
      <c r="H207" s="900"/>
      <c r="I207" s="900"/>
      <c r="J207" s="900"/>
      <c r="K207" s="900"/>
      <c r="L207" s="900"/>
      <c r="M207" s="900"/>
      <c r="N207" s="900"/>
      <c r="O207" s="900"/>
      <c r="P207" s="900"/>
      <c r="Q207" s="900"/>
      <c r="R207" s="900"/>
      <c r="S207" s="900"/>
      <c r="T207" s="900"/>
      <c r="U207" s="900"/>
      <c r="V207" s="900"/>
      <c r="W207" s="900"/>
      <c r="X207" s="900"/>
      <c r="Y207" s="900"/>
      <c r="Z207" s="900"/>
    </row>
    <row r="208" spans="1:26" ht="15.75" customHeight="1">
      <c r="A208" s="925"/>
      <c r="B208" s="925"/>
      <c r="C208" s="900"/>
      <c r="D208" s="900"/>
      <c r="E208" s="900"/>
      <c r="F208" s="900"/>
      <c r="G208" s="900"/>
      <c r="H208" s="900"/>
      <c r="I208" s="900"/>
      <c r="J208" s="900"/>
      <c r="K208" s="900"/>
      <c r="L208" s="900"/>
      <c r="M208" s="900"/>
      <c r="N208" s="900"/>
      <c r="O208" s="900"/>
      <c r="P208" s="900"/>
      <c r="Q208" s="900"/>
      <c r="R208" s="900"/>
      <c r="S208" s="900"/>
      <c r="T208" s="900"/>
      <c r="U208" s="900"/>
      <c r="V208" s="900"/>
      <c r="W208" s="900"/>
      <c r="X208" s="900"/>
      <c r="Y208" s="900"/>
      <c r="Z208" s="900"/>
    </row>
    <row r="209" spans="1:26" ht="15.75" customHeight="1">
      <c r="A209" s="925"/>
      <c r="B209" s="925"/>
      <c r="C209" s="900"/>
      <c r="D209" s="900"/>
      <c r="E209" s="900"/>
      <c r="F209" s="900"/>
      <c r="G209" s="900"/>
      <c r="H209" s="900"/>
      <c r="I209" s="900"/>
      <c r="J209" s="900"/>
      <c r="K209" s="900"/>
      <c r="L209" s="900"/>
      <c r="M209" s="900"/>
      <c r="N209" s="900"/>
      <c r="O209" s="900"/>
      <c r="P209" s="900"/>
      <c r="Q209" s="900"/>
      <c r="R209" s="900"/>
      <c r="S209" s="900"/>
      <c r="T209" s="900"/>
      <c r="U209" s="900"/>
      <c r="V209" s="900"/>
      <c r="W209" s="900"/>
      <c r="X209" s="900"/>
      <c r="Y209" s="900"/>
      <c r="Z209" s="900"/>
    </row>
    <row r="210" spans="1:26" ht="15.75" customHeight="1">
      <c r="A210" s="925"/>
      <c r="B210" s="925"/>
      <c r="C210" s="900"/>
      <c r="D210" s="900"/>
      <c r="E210" s="900"/>
      <c r="F210" s="900"/>
      <c r="G210" s="900"/>
      <c r="H210" s="900"/>
      <c r="I210" s="900"/>
      <c r="J210" s="900"/>
      <c r="K210" s="900"/>
      <c r="L210" s="900"/>
      <c r="M210" s="900"/>
      <c r="N210" s="900"/>
      <c r="O210" s="900"/>
      <c r="P210" s="900"/>
      <c r="Q210" s="900"/>
      <c r="R210" s="900"/>
      <c r="S210" s="900"/>
      <c r="T210" s="900"/>
      <c r="U210" s="900"/>
      <c r="V210" s="900"/>
      <c r="W210" s="900"/>
      <c r="X210" s="900"/>
      <c r="Y210" s="900"/>
      <c r="Z210" s="900"/>
    </row>
    <row r="211" spans="1:26" ht="15.75" customHeight="1">
      <c r="A211" s="925"/>
      <c r="B211" s="925"/>
      <c r="C211" s="900"/>
      <c r="D211" s="900"/>
      <c r="E211" s="900"/>
      <c r="F211" s="900"/>
      <c r="G211" s="900"/>
      <c r="H211" s="900"/>
      <c r="I211" s="900"/>
      <c r="J211" s="900"/>
      <c r="K211" s="900"/>
      <c r="L211" s="900"/>
      <c r="M211" s="900"/>
      <c r="N211" s="900"/>
      <c r="O211" s="900"/>
      <c r="P211" s="900"/>
      <c r="Q211" s="900"/>
      <c r="R211" s="900"/>
      <c r="S211" s="900"/>
      <c r="T211" s="900"/>
      <c r="U211" s="900"/>
      <c r="V211" s="900"/>
      <c r="W211" s="900"/>
      <c r="X211" s="900"/>
      <c r="Y211" s="900"/>
      <c r="Z211" s="900"/>
    </row>
    <row r="212" spans="1:26" ht="15.75" customHeight="1">
      <c r="A212" s="925"/>
      <c r="B212" s="925"/>
      <c r="C212" s="900"/>
      <c r="D212" s="900"/>
      <c r="E212" s="900"/>
      <c r="F212" s="900"/>
      <c r="G212" s="900"/>
      <c r="H212" s="900"/>
      <c r="I212" s="900"/>
      <c r="J212" s="900"/>
      <c r="K212" s="900"/>
      <c r="L212" s="900"/>
      <c r="M212" s="900"/>
      <c r="N212" s="900"/>
      <c r="O212" s="900"/>
      <c r="P212" s="900"/>
      <c r="Q212" s="900"/>
      <c r="R212" s="900"/>
      <c r="S212" s="900"/>
      <c r="T212" s="900"/>
      <c r="U212" s="900"/>
      <c r="V212" s="900"/>
      <c r="W212" s="900"/>
      <c r="X212" s="900"/>
      <c r="Y212" s="900"/>
      <c r="Z212" s="900"/>
    </row>
    <row r="213" spans="1:26" ht="15.75" customHeight="1">
      <c r="A213" s="925"/>
      <c r="B213" s="925"/>
      <c r="C213" s="900"/>
      <c r="D213" s="900"/>
      <c r="E213" s="900"/>
      <c r="F213" s="900"/>
      <c r="G213" s="900"/>
      <c r="H213" s="900"/>
      <c r="I213" s="900"/>
      <c r="J213" s="900"/>
      <c r="K213" s="900"/>
      <c r="L213" s="900"/>
      <c r="M213" s="900"/>
      <c r="N213" s="900"/>
      <c r="O213" s="900"/>
      <c r="P213" s="900"/>
      <c r="Q213" s="900"/>
      <c r="R213" s="900"/>
      <c r="S213" s="900"/>
      <c r="T213" s="900"/>
      <c r="U213" s="900"/>
      <c r="V213" s="900"/>
      <c r="W213" s="900"/>
      <c r="X213" s="900"/>
      <c r="Y213" s="900"/>
      <c r="Z213" s="900"/>
    </row>
    <row r="214" spans="1:26" ht="15.75" customHeight="1">
      <c r="A214" s="925"/>
      <c r="B214" s="925"/>
      <c r="C214" s="900"/>
      <c r="D214" s="900"/>
      <c r="E214" s="900"/>
      <c r="F214" s="900"/>
      <c r="G214" s="900"/>
      <c r="H214" s="900"/>
      <c r="I214" s="900"/>
      <c r="J214" s="900"/>
      <c r="K214" s="900"/>
      <c r="L214" s="900"/>
      <c r="M214" s="900"/>
      <c r="N214" s="900"/>
      <c r="O214" s="900"/>
      <c r="P214" s="900"/>
      <c r="Q214" s="900"/>
      <c r="R214" s="900"/>
      <c r="S214" s="900"/>
      <c r="T214" s="900"/>
      <c r="U214" s="900"/>
      <c r="V214" s="900"/>
      <c r="W214" s="900"/>
      <c r="X214" s="900"/>
      <c r="Y214" s="900"/>
      <c r="Z214" s="900"/>
    </row>
    <row r="215" spans="1:26" ht="15.75" customHeight="1">
      <c r="A215" s="925"/>
      <c r="B215" s="925"/>
      <c r="C215" s="900"/>
      <c r="D215" s="900"/>
      <c r="E215" s="900"/>
      <c r="F215" s="900"/>
      <c r="G215" s="900"/>
      <c r="H215" s="900"/>
      <c r="I215" s="900"/>
      <c r="J215" s="900"/>
      <c r="K215" s="900"/>
      <c r="L215" s="900"/>
      <c r="M215" s="900"/>
      <c r="N215" s="900"/>
      <c r="O215" s="900"/>
      <c r="P215" s="900"/>
      <c r="Q215" s="900"/>
      <c r="R215" s="900"/>
      <c r="S215" s="900"/>
      <c r="T215" s="900"/>
      <c r="U215" s="900"/>
      <c r="V215" s="900"/>
      <c r="W215" s="900"/>
      <c r="X215" s="900"/>
      <c r="Y215" s="900"/>
      <c r="Z215" s="900"/>
    </row>
    <row r="216" spans="1:26" ht="15.75" customHeight="1">
      <c r="A216" s="925"/>
      <c r="B216" s="925"/>
      <c r="C216" s="900"/>
      <c r="D216" s="900"/>
      <c r="E216" s="900"/>
      <c r="F216" s="900"/>
      <c r="G216" s="900"/>
      <c r="H216" s="900"/>
      <c r="I216" s="900"/>
      <c r="J216" s="900"/>
      <c r="K216" s="900"/>
      <c r="L216" s="900"/>
      <c r="M216" s="900"/>
      <c r="N216" s="900"/>
      <c r="O216" s="900"/>
      <c r="P216" s="900"/>
      <c r="Q216" s="900"/>
      <c r="R216" s="900"/>
      <c r="S216" s="900"/>
      <c r="T216" s="900"/>
      <c r="U216" s="900"/>
      <c r="V216" s="900"/>
      <c r="W216" s="900"/>
      <c r="X216" s="900"/>
      <c r="Y216" s="900"/>
      <c r="Z216" s="900"/>
    </row>
    <row r="217" spans="1:26" ht="15.75" customHeight="1">
      <c r="A217" s="925"/>
      <c r="B217" s="925"/>
      <c r="C217" s="900"/>
      <c r="D217" s="900"/>
      <c r="E217" s="900"/>
      <c r="F217" s="900"/>
      <c r="G217" s="900"/>
      <c r="H217" s="900"/>
      <c r="I217" s="900"/>
      <c r="J217" s="900"/>
      <c r="K217" s="900"/>
      <c r="L217" s="900"/>
      <c r="M217" s="900"/>
      <c r="N217" s="900"/>
      <c r="O217" s="900"/>
      <c r="P217" s="900"/>
      <c r="Q217" s="900"/>
      <c r="R217" s="900"/>
      <c r="S217" s="900"/>
      <c r="T217" s="900"/>
      <c r="U217" s="900"/>
      <c r="V217" s="900"/>
      <c r="W217" s="900"/>
      <c r="X217" s="900"/>
      <c r="Y217" s="900"/>
      <c r="Z217" s="900"/>
    </row>
    <row r="218" spans="1:26" ht="15.75" customHeight="1">
      <c r="S218" s="900"/>
      <c r="T218" s="900"/>
      <c r="U218" s="900"/>
      <c r="V218" s="900"/>
      <c r="W218" s="900"/>
      <c r="X218" s="900"/>
      <c r="Y218" s="900"/>
      <c r="Z218" s="900"/>
    </row>
    <row r="219" spans="1:26" ht="15.75" customHeight="1">
      <c r="S219" s="900"/>
      <c r="T219" s="900"/>
      <c r="U219" s="900"/>
      <c r="V219" s="900"/>
      <c r="W219" s="900"/>
      <c r="X219" s="900"/>
      <c r="Y219" s="900"/>
      <c r="Z219" s="900"/>
    </row>
    <row r="220" spans="1:26" ht="15.75" customHeight="1">
      <c r="S220" s="900"/>
      <c r="T220" s="900"/>
      <c r="U220" s="900"/>
      <c r="V220" s="900"/>
      <c r="W220" s="900"/>
      <c r="X220" s="900"/>
      <c r="Y220" s="900"/>
      <c r="Z220" s="900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1">
    <mergeCell ref="J6:L6"/>
    <mergeCell ref="M6:O6"/>
    <mergeCell ref="C6:C7"/>
    <mergeCell ref="A11:C11"/>
    <mergeCell ref="A1:R1"/>
    <mergeCell ref="A2:R2"/>
    <mergeCell ref="A6:A7"/>
    <mergeCell ref="B6:B7"/>
    <mergeCell ref="D6:F6"/>
    <mergeCell ref="G6:I6"/>
    <mergeCell ref="P6:R6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00"/>
    <pageSetUpPr fitToPage="1"/>
  </sheetPr>
  <dimension ref="A1:Z1000"/>
  <sheetViews>
    <sheetView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B6" sqref="A6:R12"/>
    </sheetView>
  </sheetViews>
  <sheetFormatPr defaultColWidth="14.42578125" defaultRowHeight="15" customHeight="1"/>
  <cols>
    <col min="1" max="1" width="5.7109375" customWidth="1"/>
    <col min="2" max="2" width="20.28515625" customWidth="1"/>
    <col min="3" max="3" width="27.7109375" customWidth="1"/>
    <col min="4" max="4" width="12.7109375" customWidth="1"/>
    <col min="5" max="5" width="13.7109375" customWidth="1"/>
    <col min="6" max="7" width="12.7109375" customWidth="1"/>
    <col min="8" max="8" width="13.7109375" customWidth="1"/>
    <col min="9" max="10" width="12.7109375" customWidth="1"/>
    <col min="11" max="11" width="13.7109375" customWidth="1"/>
    <col min="12" max="13" width="12.7109375" customWidth="1"/>
    <col min="14" max="14" width="13.7109375" customWidth="1"/>
    <col min="15" max="15" width="12.7109375" customWidth="1"/>
    <col min="16" max="18" width="13.7109375" customWidth="1"/>
    <col min="19" max="19" width="26.28515625" customWidth="1"/>
    <col min="20" max="26" width="8.7109375" customWidth="1"/>
  </cols>
  <sheetData>
    <row r="1" spans="1:26" ht="15.75" customHeight="1">
      <c r="A1" s="1071" t="s">
        <v>1397</v>
      </c>
      <c r="B1" s="953"/>
      <c r="C1" s="953"/>
      <c r="D1" s="953"/>
      <c r="E1" s="953"/>
      <c r="F1" s="953"/>
      <c r="G1" s="953"/>
      <c r="H1" s="953"/>
      <c r="I1" s="953"/>
      <c r="J1" s="953"/>
      <c r="K1" s="953"/>
      <c r="L1" s="953"/>
      <c r="M1" s="953"/>
      <c r="N1" s="953"/>
      <c r="O1" s="953"/>
      <c r="P1" s="953"/>
      <c r="Q1" s="953"/>
      <c r="R1" s="953"/>
      <c r="S1" s="899"/>
      <c r="T1" s="899"/>
      <c r="U1" s="899"/>
      <c r="V1" s="899"/>
      <c r="W1" s="899"/>
      <c r="X1" s="899"/>
      <c r="Y1" s="899"/>
      <c r="Z1" s="899"/>
    </row>
    <row r="2" spans="1:26" ht="15.75" customHeight="1">
      <c r="A2" s="1072" t="s">
        <v>1398</v>
      </c>
      <c r="B2" s="953"/>
      <c r="C2" s="953"/>
      <c r="D2" s="953"/>
      <c r="E2" s="953"/>
      <c r="F2" s="953"/>
      <c r="G2" s="953"/>
      <c r="H2" s="953"/>
      <c r="I2" s="953"/>
      <c r="J2" s="953"/>
      <c r="K2" s="953"/>
      <c r="L2" s="953"/>
      <c r="M2" s="953"/>
      <c r="N2" s="953"/>
      <c r="O2" s="953"/>
      <c r="P2" s="953"/>
      <c r="Q2" s="953"/>
      <c r="R2" s="953"/>
      <c r="S2" s="899"/>
      <c r="T2" s="899"/>
      <c r="U2" s="899"/>
      <c r="V2" s="899"/>
      <c r="W2" s="899"/>
      <c r="X2" s="899"/>
      <c r="Y2" s="899"/>
      <c r="Z2" s="899"/>
    </row>
    <row r="3" spans="1:26" ht="15.75" customHeight="1">
      <c r="A3" s="888"/>
      <c r="B3" s="888"/>
      <c r="C3" s="888"/>
      <c r="D3" s="888"/>
      <c r="E3" s="888"/>
      <c r="F3" s="888"/>
      <c r="G3" s="888"/>
      <c r="H3" s="888"/>
      <c r="I3" s="139" t="str">
        <f>'1'!$E$5</f>
        <v>KABUPATEN/KOTA</v>
      </c>
      <c r="J3" s="105" t="str">
        <f>'1'!$F$5</f>
        <v>KARANGANYAR</v>
      </c>
      <c r="K3" s="888"/>
      <c r="L3" s="888"/>
      <c r="M3" s="104"/>
      <c r="N3" s="888"/>
      <c r="O3" s="888"/>
      <c r="P3" s="888"/>
      <c r="Q3" s="888"/>
      <c r="R3" s="888"/>
      <c r="S3" s="899"/>
      <c r="T3" s="899"/>
      <c r="U3" s="899"/>
      <c r="V3" s="899"/>
      <c r="W3" s="899"/>
      <c r="X3" s="899"/>
      <c r="Y3" s="899"/>
      <c r="Z3" s="899"/>
    </row>
    <row r="4" spans="1:26" ht="15.75" customHeight="1">
      <c r="A4" s="888"/>
      <c r="B4" s="888"/>
      <c r="C4" s="888"/>
      <c r="D4" s="888"/>
      <c r="E4" s="888"/>
      <c r="F4" s="888"/>
      <c r="G4" s="888"/>
      <c r="H4" s="888"/>
      <c r="I4" s="139" t="str">
        <f>'1'!$E$6</f>
        <v>TAHUN</v>
      </c>
      <c r="J4" s="105">
        <f>'1'!$F$6</f>
        <v>2023</v>
      </c>
      <c r="K4" s="888"/>
      <c r="L4" s="888"/>
      <c r="M4" s="104"/>
      <c r="N4" s="888"/>
      <c r="O4" s="888"/>
      <c r="P4" s="888"/>
      <c r="Q4" s="888"/>
      <c r="R4" s="888"/>
      <c r="S4" s="899"/>
      <c r="T4" s="899"/>
      <c r="U4" s="899"/>
      <c r="V4" s="899"/>
      <c r="W4" s="899"/>
      <c r="X4" s="899"/>
      <c r="Y4" s="899"/>
      <c r="Z4" s="899"/>
    </row>
    <row r="5" spans="1:26" ht="15.75" customHeight="1">
      <c r="A5" s="914"/>
      <c r="B5" s="914"/>
      <c r="C5" s="914"/>
      <c r="D5" s="900"/>
      <c r="E5" s="900"/>
      <c r="F5" s="900"/>
      <c r="G5" s="900"/>
      <c r="H5" s="900"/>
      <c r="I5" s="900"/>
      <c r="J5" s="914"/>
      <c r="K5" s="914"/>
      <c r="L5" s="914"/>
      <c r="M5" s="914"/>
      <c r="N5" s="914"/>
      <c r="O5" s="914"/>
      <c r="P5" s="914"/>
      <c r="Q5" s="914"/>
      <c r="R5" s="914"/>
      <c r="S5" s="900"/>
      <c r="T5" s="900"/>
      <c r="U5" s="900"/>
      <c r="V5" s="900"/>
      <c r="W5" s="900"/>
      <c r="X5" s="900"/>
      <c r="Y5" s="900"/>
      <c r="Z5" s="900"/>
    </row>
    <row r="6" spans="1:26" ht="47.25" customHeight="1">
      <c r="A6" s="986" t="s">
        <v>4</v>
      </c>
      <c r="B6" s="986" t="s">
        <v>324</v>
      </c>
      <c r="C6" s="975" t="s">
        <v>498</v>
      </c>
      <c r="D6" s="976" t="s">
        <v>1390</v>
      </c>
      <c r="E6" s="977"/>
      <c r="F6" s="978"/>
      <c r="G6" s="976" t="s">
        <v>1391</v>
      </c>
      <c r="H6" s="977"/>
      <c r="I6" s="978"/>
      <c r="J6" s="976" t="s">
        <v>1392</v>
      </c>
      <c r="K6" s="977"/>
      <c r="L6" s="978"/>
      <c r="M6" s="976" t="s">
        <v>1399</v>
      </c>
      <c r="N6" s="977"/>
      <c r="O6" s="978"/>
      <c r="P6" s="976" t="s">
        <v>1394</v>
      </c>
      <c r="Q6" s="977"/>
      <c r="R6" s="978"/>
      <c r="S6" s="915"/>
      <c r="T6" s="901"/>
      <c r="U6" s="901"/>
      <c r="V6" s="901"/>
      <c r="W6" s="901"/>
      <c r="X6" s="901"/>
      <c r="Y6" s="901"/>
      <c r="Z6" s="901"/>
    </row>
    <row r="7" spans="1:26" ht="36" customHeight="1">
      <c r="A7" s="965"/>
      <c r="B7" s="955"/>
      <c r="C7" s="955"/>
      <c r="D7" s="201" t="s">
        <v>1395</v>
      </c>
      <c r="E7" s="201" t="s">
        <v>1396</v>
      </c>
      <c r="F7" s="201" t="s">
        <v>30</v>
      </c>
      <c r="G7" s="201" t="s">
        <v>1395</v>
      </c>
      <c r="H7" s="201" t="s">
        <v>1396</v>
      </c>
      <c r="I7" s="201" t="s">
        <v>30</v>
      </c>
      <c r="J7" s="201" t="s">
        <v>1395</v>
      </c>
      <c r="K7" s="201" t="s">
        <v>1396</v>
      </c>
      <c r="L7" s="201" t="s">
        <v>30</v>
      </c>
      <c r="M7" s="201" t="s">
        <v>1395</v>
      </c>
      <c r="N7" s="201" t="s">
        <v>1396</v>
      </c>
      <c r="O7" s="201" t="s">
        <v>30</v>
      </c>
      <c r="P7" s="201" t="s">
        <v>1395</v>
      </c>
      <c r="Q7" s="201" t="s">
        <v>1396</v>
      </c>
      <c r="R7" s="201" t="s">
        <v>30</v>
      </c>
      <c r="S7" s="929"/>
      <c r="T7" s="899"/>
      <c r="U7" s="899"/>
      <c r="V7" s="899"/>
      <c r="W7" s="899"/>
      <c r="X7" s="899"/>
      <c r="Y7" s="899"/>
      <c r="Z7" s="899"/>
    </row>
    <row r="8" spans="1:26" ht="12" customHeight="1">
      <c r="A8" s="918">
        <v>1</v>
      </c>
      <c r="B8" s="918">
        <v>2</v>
      </c>
      <c r="C8" s="918">
        <v>3</v>
      </c>
      <c r="D8" s="918">
        <v>4</v>
      </c>
      <c r="E8" s="918">
        <v>5</v>
      </c>
      <c r="F8" s="918">
        <v>6</v>
      </c>
      <c r="G8" s="918">
        <v>7</v>
      </c>
      <c r="H8" s="918">
        <v>8</v>
      </c>
      <c r="I8" s="918">
        <v>9</v>
      </c>
      <c r="J8" s="918">
        <v>10</v>
      </c>
      <c r="K8" s="918">
        <v>11</v>
      </c>
      <c r="L8" s="918">
        <v>12</v>
      </c>
      <c r="M8" s="918">
        <v>13</v>
      </c>
      <c r="N8" s="918">
        <v>14</v>
      </c>
      <c r="O8" s="918">
        <v>15</v>
      </c>
      <c r="P8" s="918">
        <v>16</v>
      </c>
      <c r="Q8" s="918">
        <v>17</v>
      </c>
      <c r="R8" s="918">
        <v>18</v>
      </c>
      <c r="S8" s="920"/>
      <c r="T8" s="900"/>
      <c r="U8" s="900"/>
      <c r="V8" s="900"/>
      <c r="W8" s="900"/>
      <c r="X8" s="900"/>
      <c r="Y8" s="900"/>
      <c r="Z8" s="900"/>
    </row>
    <row r="9" spans="1:26" ht="15.75" customHeight="1">
      <c r="A9" s="894">
        <v>1</v>
      </c>
      <c r="B9" s="893" t="str">
        <f>'9'!B9</f>
        <v>JUMAPOLO</v>
      </c>
      <c r="C9" s="893" t="str">
        <f>'9'!C9</f>
        <v>PUSKESMAS JUMAPOLO</v>
      </c>
      <c r="D9" s="921">
        <v>0</v>
      </c>
      <c r="E9" s="921">
        <v>0</v>
      </c>
      <c r="F9" s="894" t="e">
        <f>E9/D9*100</f>
        <v>#DIV/0!</v>
      </c>
      <c r="G9" s="921">
        <v>0</v>
      </c>
      <c r="H9" s="921">
        <v>0</v>
      </c>
      <c r="I9" s="894" t="e">
        <f>H9/G9*100</f>
        <v>#DIV/0!</v>
      </c>
      <c r="J9" s="921">
        <v>17</v>
      </c>
      <c r="K9" s="921">
        <v>17</v>
      </c>
      <c r="L9" s="922">
        <f>K9/J9*100</f>
        <v>100</v>
      </c>
      <c r="M9" s="921">
        <v>2</v>
      </c>
      <c r="N9" s="921">
        <v>2</v>
      </c>
      <c r="O9" s="922">
        <f>N9/M9*100</f>
        <v>100</v>
      </c>
      <c r="P9" s="894">
        <f t="shared" ref="P9:Q9" si="0">D9+G9+J9+M9</f>
        <v>19</v>
      </c>
      <c r="Q9" s="894">
        <f t="shared" si="0"/>
        <v>19</v>
      </c>
      <c r="R9" s="922">
        <f>Q9/P9*100</f>
        <v>100</v>
      </c>
      <c r="S9" s="900"/>
      <c r="T9" s="900"/>
      <c r="U9" s="900"/>
      <c r="V9" s="900"/>
      <c r="W9" s="900"/>
      <c r="X9" s="900"/>
      <c r="Y9" s="900"/>
      <c r="Z9" s="900"/>
    </row>
    <row r="10" spans="1:26" ht="15.75" customHeight="1">
      <c r="A10" s="930"/>
      <c r="B10" s="930"/>
      <c r="C10" s="930"/>
      <c r="D10" s="930"/>
      <c r="E10" s="930"/>
      <c r="F10" s="930"/>
      <c r="G10" s="930"/>
      <c r="H10" s="930"/>
      <c r="I10" s="930"/>
      <c r="J10" s="930"/>
      <c r="K10" s="930"/>
      <c r="L10" s="931"/>
      <c r="M10" s="930"/>
      <c r="N10" s="930"/>
      <c r="O10" s="931"/>
      <c r="P10" s="930"/>
      <c r="Q10" s="930"/>
      <c r="R10" s="931"/>
      <c r="S10" s="900"/>
      <c r="T10" s="900"/>
      <c r="U10" s="900"/>
      <c r="V10" s="900"/>
      <c r="W10" s="900"/>
      <c r="X10" s="900"/>
      <c r="Y10" s="900"/>
      <c r="Z10" s="900"/>
    </row>
    <row r="11" spans="1:26" ht="15.75" customHeight="1">
      <c r="A11" s="640"/>
      <c r="B11" s="640"/>
      <c r="C11" s="640"/>
      <c r="D11" s="640"/>
      <c r="E11" s="640"/>
      <c r="F11" s="640"/>
      <c r="G11" s="640"/>
      <c r="H11" s="640"/>
      <c r="I11" s="640"/>
      <c r="J11" s="640"/>
      <c r="K11" s="640"/>
      <c r="L11" s="932"/>
      <c r="M11" s="640"/>
      <c r="N11" s="640"/>
      <c r="O11" s="932"/>
      <c r="P11" s="640"/>
      <c r="Q11" s="640"/>
      <c r="R11" s="932"/>
      <c r="S11" s="900"/>
      <c r="T11" s="900"/>
      <c r="U11" s="900"/>
      <c r="V11" s="900"/>
      <c r="W11" s="900"/>
      <c r="X11" s="900"/>
      <c r="Y11" s="900"/>
      <c r="Z11" s="900"/>
    </row>
    <row r="12" spans="1:26" ht="15.75" customHeight="1">
      <c r="A12" s="1073" t="s">
        <v>1379</v>
      </c>
      <c r="B12" s="993"/>
      <c r="C12" s="990"/>
      <c r="D12" s="912">
        <f t="shared" ref="D12:E12" si="1">SUM(D9:D11)</f>
        <v>0</v>
      </c>
      <c r="E12" s="912">
        <f t="shared" si="1"/>
        <v>0</v>
      </c>
      <c r="F12" s="912" t="e">
        <f>E12/D12*100</f>
        <v>#DIV/0!</v>
      </c>
      <c r="G12" s="912">
        <f t="shared" ref="G12:H12" si="2">SUM(G9:G11)</f>
        <v>0</v>
      </c>
      <c r="H12" s="912">
        <f t="shared" si="2"/>
        <v>0</v>
      </c>
      <c r="I12" s="912" t="e">
        <f>H12/G12*100</f>
        <v>#DIV/0!</v>
      </c>
      <c r="J12" s="912">
        <f t="shared" ref="J12:K12" si="3">SUM(J9:J11)</f>
        <v>17</v>
      </c>
      <c r="K12" s="912">
        <f t="shared" si="3"/>
        <v>17</v>
      </c>
      <c r="L12" s="924">
        <f>K12/J12*100</f>
        <v>100</v>
      </c>
      <c r="M12" s="912">
        <f t="shared" ref="M12:N12" si="4">SUM(M9:M11)</f>
        <v>2</v>
      </c>
      <c r="N12" s="912">
        <f t="shared" si="4"/>
        <v>2</v>
      </c>
      <c r="O12" s="924">
        <f>N12/M12*100</f>
        <v>100</v>
      </c>
      <c r="P12" s="912">
        <f t="shared" ref="P12:Q12" si="5">SUM(P9:P11)</f>
        <v>19</v>
      </c>
      <c r="Q12" s="912">
        <f t="shared" si="5"/>
        <v>19</v>
      </c>
      <c r="R12" s="924">
        <f>Q12/P12*100</f>
        <v>100</v>
      </c>
      <c r="S12" s="899"/>
      <c r="T12" s="899"/>
      <c r="U12" s="899"/>
      <c r="V12" s="899"/>
      <c r="W12" s="899"/>
      <c r="X12" s="899"/>
      <c r="Y12" s="899"/>
      <c r="Z12" s="899"/>
    </row>
    <row r="13" spans="1:26" ht="15.75" customHeight="1">
      <c r="A13" s="900"/>
      <c r="B13" s="891"/>
      <c r="C13" s="891"/>
      <c r="D13" s="891"/>
      <c r="E13" s="891"/>
      <c r="F13" s="900"/>
      <c r="G13" s="891"/>
      <c r="H13" s="891"/>
      <c r="I13" s="900"/>
      <c r="J13" s="900"/>
      <c r="K13" s="900"/>
      <c r="L13" s="900"/>
      <c r="M13" s="900"/>
      <c r="N13" s="900"/>
      <c r="O13" s="900"/>
      <c r="P13" s="900"/>
      <c r="Q13" s="900"/>
      <c r="R13" s="900"/>
      <c r="S13" s="900"/>
      <c r="T13" s="900"/>
      <c r="U13" s="900"/>
      <c r="V13" s="900"/>
      <c r="W13" s="900"/>
      <c r="X13" s="900"/>
      <c r="Y13" s="900"/>
      <c r="Z13" s="900"/>
    </row>
    <row r="14" spans="1:26" ht="15.75" customHeight="1">
      <c r="A14" s="459" t="s">
        <v>1380</v>
      </c>
      <c r="B14" s="927"/>
      <c r="C14" s="927"/>
      <c r="D14" s="927"/>
      <c r="E14" s="927"/>
      <c r="F14" s="927"/>
      <c r="G14" s="927"/>
      <c r="H14" s="927"/>
      <c r="I14" s="928"/>
      <c r="J14" s="900"/>
      <c r="K14" s="900"/>
      <c r="L14" s="900"/>
      <c r="M14" s="900"/>
      <c r="N14" s="900"/>
      <c r="O14" s="900"/>
      <c r="P14" s="900"/>
      <c r="Q14" s="900"/>
      <c r="R14" s="900"/>
      <c r="S14" s="900"/>
      <c r="T14" s="900"/>
      <c r="U14" s="900"/>
      <c r="V14" s="900"/>
      <c r="W14" s="900"/>
      <c r="X14" s="900"/>
      <c r="Y14" s="900"/>
      <c r="Z14" s="900"/>
    </row>
    <row r="15" spans="1:26" ht="15.75" customHeight="1">
      <c r="A15" s="900"/>
      <c r="B15" s="900"/>
      <c r="C15" s="900"/>
      <c r="D15" s="900"/>
      <c r="E15" s="900"/>
      <c r="F15" s="900"/>
      <c r="G15" s="900"/>
      <c r="H15" s="900"/>
      <c r="I15" s="900"/>
      <c r="J15" s="900"/>
      <c r="K15" s="900"/>
      <c r="L15" s="900"/>
      <c r="M15" s="900"/>
      <c r="N15" s="900"/>
      <c r="O15" s="900"/>
      <c r="P15" s="900"/>
      <c r="Q15" s="900"/>
      <c r="R15" s="900"/>
      <c r="S15" s="900"/>
      <c r="T15" s="900"/>
      <c r="U15" s="900"/>
      <c r="V15" s="900"/>
      <c r="W15" s="900"/>
      <c r="X15" s="900"/>
      <c r="Y15" s="900"/>
      <c r="Z15" s="900"/>
    </row>
    <row r="16" spans="1:26" ht="15.75" customHeight="1">
      <c r="A16" s="900"/>
      <c r="B16" s="900"/>
      <c r="C16" s="900"/>
      <c r="D16" s="900"/>
      <c r="E16" s="900"/>
      <c r="F16" s="900"/>
      <c r="G16" s="900"/>
      <c r="H16" s="900"/>
      <c r="I16" s="900"/>
      <c r="J16" s="900"/>
      <c r="K16" s="900"/>
      <c r="L16" s="900"/>
      <c r="M16" s="900"/>
      <c r="N16" s="900"/>
      <c r="O16" s="900"/>
      <c r="P16" s="900"/>
      <c r="Q16" s="900"/>
      <c r="R16" s="900"/>
      <c r="S16" s="900"/>
      <c r="T16" s="900"/>
      <c r="U16" s="900"/>
      <c r="V16" s="900"/>
      <c r="W16" s="900"/>
      <c r="X16" s="900"/>
      <c r="Y16" s="900"/>
      <c r="Z16" s="900"/>
    </row>
    <row r="17" spans="1:26" ht="15.75" customHeight="1">
      <c r="A17" s="900"/>
      <c r="B17" s="900"/>
      <c r="C17" s="900"/>
      <c r="D17" s="900"/>
      <c r="E17" s="900"/>
      <c r="F17" s="900"/>
      <c r="G17" s="900"/>
      <c r="H17" s="900"/>
      <c r="I17" s="900"/>
      <c r="J17" s="900"/>
      <c r="K17" s="900"/>
      <c r="L17" s="900"/>
      <c r="M17" s="900"/>
      <c r="N17" s="900"/>
      <c r="O17" s="900"/>
      <c r="P17" s="900"/>
      <c r="Q17" s="900"/>
      <c r="R17" s="900"/>
      <c r="S17" s="900"/>
      <c r="T17" s="900"/>
      <c r="U17" s="900"/>
      <c r="V17" s="900"/>
      <c r="W17" s="900"/>
      <c r="X17" s="900"/>
      <c r="Y17" s="900"/>
      <c r="Z17" s="900"/>
    </row>
    <row r="18" spans="1:26" ht="15.75" customHeight="1">
      <c r="A18" s="900"/>
      <c r="B18" s="900"/>
      <c r="C18" s="900"/>
      <c r="D18" s="900"/>
      <c r="E18" s="900"/>
      <c r="F18" s="900"/>
      <c r="G18" s="900"/>
      <c r="H18" s="900"/>
      <c r="I18" s="900"/>
      <c r="J18" s="900"/>
      <c r="K18" s="900"/>
      <c r="L18" s="900"/>
      <c r="M18" s="900"/>
      <c r="N18" s="900"/>
      <c r="O18" s="900"/>
      <c r="P18" s="900"/>
      <c r="Q18" s="900"/>
      <c r="R18" s="900"/>
      <c r="S18" s="900"/>
      <c r="T18" s="900"/>
      <c r="U18" s="900"/>
      <c r="V18" s="900"/>
      <c r="W18" s="900"/>
      <c r="X18" s="900"/>
      <c r="Y18" s="900"/>
      <c r="Z18" s="900"/>
    </row>
    <row r="19" spans="1:26" ht="15.75" customHeight="1">
      <c r="A19" s="900"/>
      <c r="B19" s="900"/>
      <c r="C19" s="900"/>
      <c r="D19" s="900"/>
      <c r="E19" s="900"/>
      <c r="F19" s="900"/>
      <c r="G19" s="900"/>
      <c r="H19" s="900"/>
      <c r="I19" s="900"/>
      <c r="J19" s="900"/>
      <c r="K19" s="900"/>
      <c r="L19" s="900"/>
      <c r="M19" s="900"/>
      <c r="N19" s="900"/>
      <c r="O19" s="900"/>
      <c r="P19" s="900"/>
      <c r="Q19" s="900"/>
      <c r="R19" s="900"/>
      <c r="S19" s="900"/>
      <c r="T19" s="900"/>
      <c r="U19" s="900"/>
      <c r="V19" s="900"/>
      <c r="W19" s="900"/>
      <c r="X19" s="900"/>
      <c r="Y19" s="900"/>
      <c r="Z19" s="900"/>
    </row>
    <row r="20" spans="1:26" ht="15.75" customHeight="1">
      <c r="A20" s="900"/>
      <c r="B20" s="900"/>
      <c r="C20" s="900"/>
      <c r="D20" s="900"/>
      <c r="E20" s="900"/>
      <c r="F20" s="900"/>
      <c r="G20" s="900"/>
      <c r="H20" s="900"/>
      <c r="I20" s="900"/>
      <c r="J20" s="900"/>
      <c r="K20" s="900"/>
      <c r="L20" s="900"/>
      <c r="M20" s="900"/>
      <c r="N20" s="900"/>
      <c r="O20" s="900"/>
      <c r="P20" s="900"/>
      <c r="Q20" s="900"/>
      <c r="R20" s="900"/>
      <c r="S20" s="900"/>
      <c r="T20" s="900"/>
      <c r="U20" s="900"/>
      <c r="V20" s="900"/>
      <c r="W20" s="900"/>
      <c r="X20" s="900"/>
      <c r="Y20" s="900"/>
      <c r="Z20" s="900"/>
    </row>
    <row r="21" spans="1:26" ht="15.75" customHeight="1">
      <c r="A21" s="900"/>
      <c r="B21" s="900"/>
      <c r="C21" s="900"/>
      <c r="D21" s="900"/>
      <c r="E21" s="900"/>
      <c r="F21" s="900"/>
      <c r="G21" s="900"/>
      <c r="H21" s="900"/>
      <c r="I21" s="900"/>
      <c r="J21" s="900"/>
      <c r="K21" s="900"/>
      <c r="L21" s="900"/>
      <c r="M21" s="900"/>
      <c r="N21" s="900"/>
      <c r="O21" s="900"/>
      <c r="P21" s="900"/>
      <c r="Q21" s="900"/>
      <c r="R21" s="900"/>
      <c r="S21" s="900"/>
      <c r="T21" s="900"/>
      <c r="U21" s="900"/>
      <c r="V21" s="900"/>
      <c r="W21" s="900"/>
      <c r="X21" s="900"/>
      <c r="Y21" s="900"/>
      <c r="Z21" s="900"/>
    </row>
    <row r="22" spans="1:26" ht="15.75" customHeight="1">
      <c r="A22" s="900"/>
      <c r="B22" s="900"/>
      <c r="C22" s="900"/>
      <c r="D22" s="900"/>
      <c r="E22" s="900"/>
      <c r="F22" s="900"/>
      <c r="G22" s="900"/>
      <c r="H22" s="900"/>
      <c r="I22" s="900"/>
      <c r="J22" s="900"/>
      <c r="K22" s="900"/>
      <c r="L22" s="900"/>
      <c r="M22" s="900"/>
      <c r="N22" s="900"/>
      <c r="O22" s="900"/>
      <c r="P22" s="900"/>
      <c r="Q22" s="900"/>
      <c r="R22" s="900"/>
      <c r="S22" s="900"/>
      <c r="T22" s="900"/>
      <c r="U22" s="900"/>
      <c r="V22" s="900"/>
      <c r="W22" s="900"/>
      <c r="X22" s="900"/>
      <c r="Y22" s="900"/>
      <c r="Z22" s="900"/>
    </row>
    <row r="23" spans="1:26" ht="15.75" customHeight="1">
      <c r="A23" s="900"/>
      <c r="B23" s="900"/>
      <c r="C23" s="900"/>
      <c r="D23" s="900"/>
      <c r="E23" s="900"/>
      <c r="F23" s="900"/>
      <c r="G23" s="900"/>
      <c r="H23" s="900"/>
      <c r="I23" s="900"/>
      <c r="J23" s="900"/>
      <c r="K23" s="900"/>
      <c r="L23" s="900"/>
      <c r="M23" s="900"/>
      <c r="N23" s="900"/>
      <c r="O23" s="900"/>
      <c r="P23" s="900"/>
      <c r="Q23" s="900"/>
      <c r="R23" s="900"/>
      <c r="S23" s="900"/>
      <c r="T23" s="900"/>
      <c r="U23" s="900"/>
      <c r="V23" s="900"/>
      <c r="W23" s="900"/>
      <c r="X23" s="900"/>
      <c r="Y23" s="900"/>
      <c r="Z23" s="900"/>
    </row>
    <row r="24" spans="1:26" ht="15.75" customHeight="1">
      <c r="A24" s="900"/>
      <c r="B24" s="900"/>
      <c r="C24" s="900"/>
      <c r="D24" s="900"/>
      <c r="E24" s="900"/>
      <c r="F24" s="900"/>
      <c r="G24" s="900"/>
      <c r="H24" s="900"/>
      <c r="I24" s="900"/>
      <c r="J24" s="900"/>
      <c r="K24" s="900"/>
      <c r="L24" s="900"/>
      <c r="M24" s="900"/>
      <c r="N24" s="900"/>
      <c r="O24" s="900"/>
      <c r="P24" s="900"/>
      <c r="Q24" s="900"/>
      <c r="R24" s="900"/>
      <c r="S24" s="900"/>
      <c r="T24" s="900"/>
      <c r="U24" s="900"/>
      <c r="V24" s="900"/>
      <c r="W24" s="900"/>
      <c r="X24" s="900"/>
      <c r="Y24" s="900"/>
      <c r="Z24" s="900"/>
    </row>
    <row r="25" spans="1:26" ht="15.75" customHeight="1">
      <c r="A25" s="900"/>
      <c r="B25" s="900"/>
      <c r="C25" s="900"/>
      <c r="D25" s="900"/>
      <c r="E25" s="900"/>
      <c r="F25" s="900"/>
      <c r="G25" s="900"/>
      <c r="H25" s="900"/>
      <c r="I25" s="900"/>
      <c r="J25" s="900"/>
      <c r="K25" s="900"/>
      <c r="L25" s="900"/>
      <c r="M25" s="900"/>
      <c r="N25" s="900"/>
      <c r="O25" s="900"/>
      <c r="P25" s="900"/>
      <c r="Q25" s="900"/>
      <c r="R25" s="900"/>
      <c r="S25" s="900"/>
      <c r="T25" s="900"/>
      <c r="U25" s="900"/>
      <c r="V25" s="900"/>
      <c r="W25" s="900"/>
      <c r="X25" s="900"/>
      <c r="Y25" s="900"/>
      <c r="Z25" s="900"/>
    </row>
    <row r="26" spans="1:26" ht="15.75" customHeight="1">
      <c r="A26" s="900"/>
      <c r="B26" s="900"/>
      <c r="C26" s="900"/>
      <c r="D26" s="900"/>
      <c r="E26" s="900"/>
      <c r="F26" s="900"/>
      <c r="G26" s="900"/>
      <c r="H26" s="900"/>
      <c r="I26" s="900"/>
      <c r="J26" s="900"/>
      <c r="K26" s="900"/>
      <c r="L26" s="900"/>
      <c r="M26" s="900"/>
      <c r="N26" s="900"/>
      <c r="O26" s="900"/>
      <c r="P26" s="900"/>
      <c r="Q26" s="900"/>
      <c r="R26" s="900"/>
      <c r="S26" s="900"/>
      <c r="T26" s="900"/>
      <c r="U26" s="900"/>
      <c r="V26" s="900"/>
      <c r="W26" s="900"/>
      <c r="X26" s="900"/>
      <c r="Y26" s="900"/>
      <c r="Z26" s="900"/>
    </row>
    <row r="27" spans="1:26" ht="15.75" customHeight="1">
      <c r="A27" s="900"/>
      <c r="B27" s="900"/>
      <c r="C27" s="900"/>
      <c r="D27" s="900"/>
      <c r="E27" s="900"/>
      <c r="F27" s="900"/>
      <c r="G27" s="900"/>
      <c r="H27" s="900"/>
      <c r="I27" s="900"/>
      <c r="J27" s="900"/>
      <c r="K27" s="900"/>
      <c r="L27" s="900"/>
      <c r="M27" s="900"/>
      <c r="N27" s="900"/>
      <c r="O27" s="900"/>
      <c r="P27" s="900"/>
      <c r="Q27" s="900"/>
      <c r="R27" s="900"/>
      <c r="S27" s="900"/>
      <c r="T27" s="900"/>
      <c r="U27" s="900"/>
      <c r="V27" s="900"/>
      <c r="W27" s="900"/>
      <c r="X27" s="900"/>
      <c r="Y27" s="900"/>
      <c r="Z27" s="900"/>
    </row>
    <row r="28" spans="1:26" ht="15.75" customHeight="1">
      <c r="A28" s="900"/>
      <c r="B28" s="900"/>
      <c r="C28" s="900"/>
      <c r="D28" s="900"/>
      <c r="E28" s="900"/>
      <c r="F28" s="900"/>
      <c r="G28" s="900"/>
      <c r="H28" s="900"/>
      <c r="I28" s="900"/>
      <c r="J28" s="900"/>
      <c r="K28" s="900"/>
      <c r="L28" s="900"/>
      <c r="M28" s="900"/>
      <c r="N28" s="900"/>
      <c r="O28" s="900"/>
      <c r="P28" s="900"/>
      <c r="Q28" s="900"/>
      <c r="R28" s="900"/>
      <c r="S28" s="900"/>
      <c r="T28" s="900"/>
      <c r="U28" s="900"/>
      <c r="V28" s="900"/>
      <c r="W28" s="900"/>
      <c r="X28" s="900"/>
      <c r="Y28" s="900"/>
      <c r="Z28" s="900"/>
    </row>
    <row r="29" spans="1:26" ht="15.75" customHeight="1">
      <c r="A29" s="900"/>
      <c r="B29" s="900"/>
      <c r="C29" s="900"/>
      <c r="D29" s="900"/>
      <c r="E29" s="900"/>
      <c r="F29" s="900"/>
      <c r="G29" s="900"/>
      <c r="H29" s="900"/>
      <c r="I29" s="900"/>
      <c r="J29" s="900"/>
      <c r="K29" s="900"/>
      <c r="L29" s="900"/>
      <c r="M29" s="900"/>
      <c r="N29" s="900"/>
      <c r="O29" s="900"/>
      <c r="P29" s="900"/>
      <c r="Q29" s="900"/>
      <c r="R29" s="900"/>
      <c r="S29" s="900"/>
      <c r="T29" s="900"/>
      <c r="U29" s="900"/>
      <c r="V29" s="900"/>
      <c r="W29" s="900"/>
      <c r="X29" s="900"/>
      <c r="Y29" s="900"/>
      <c r="Z29" s="900"/>
    </row>
    <row r="30" spans="1:26" ht="15.75" customHeight="1">
      <c r="A30" s="900"/>
      <c r="B30" s="900"/>
      <c r="C30" s="900"/>
      <c r="D30" s="900"/>
      <c r="E30" s="900"/>
      <c r="F30" s="900"/>
      <c r="G30" s="900"/>
      <c r="H30" s="900"/>
      <c r="I30" s="900"/>
      <c r="J30" s="900"/>
      <c r="K30" s="900"/>
      <c r="L30" s="900"/>
      <c r="M30" s="900"/>
      <c r="N30" s="900"/>
      <c r="O30" s="900"/>
      <c r="P30" s="900"/>
      <c r="Q30" s="900"/>
      <c r="R30" s="900"/>
      <c r="S30" s="900"/>
      <c r="T30" s="900"/>
      <c r="U30" s="900"/>
      <c r="V30" s="900"/>
      <c r="W30" s="900"/>
      <c r="X30" s="900"/>
      <c r="Y30" s="900"/>
      <c r="Z30" s="900"/>
    </row>
    <row r="31" spans="1:26" ht="15.75" customHeight="1">
      <c r="A31" s="900"/>
      <c r="B31" s="900"/>
      <c r="C31" s="900"/>
      <c r="D31" s="900"/>
      <c r="E31" s="900"/>
      <c r="F31" s="900"/>
      <c r="G31" s="900"/>
      <c r="H31" s="900"/>
      <c r="I31" s="900"/>
      <c r="J31" s="900"/>
      <c r="K31" s="900"/>
      <c r="L31" s="900"/>
      <c r="M31" s="900"/>
      <c r="N31" s="900"/>
      <c r="O31" s="900"/>
      <c r="P31" s="900"/>
      <c r="Q31" s="900"/>
      <c r="R31" s="900"/>
      <c r="S31" s="900"/>
      <c r="T31" s="900"/>
      <c r="U31" s="900"/>
      <c r="V31" s="900"/>
      <c r="W31" s="900"/>
      <c r="X31" s="900"/>
      <c r="Y31" s="900"/>
      <c r="Z31" s="900"/>
    </row>
    <row r="32" spans="1:26" ht="15.75" customHeight="1">
      <c r="A32" s="900"/>
      <c r="B32" s="900"/>
      <c r="C32" s="900"/>
      <c r="D32" s="900"/>
      <c r="E32" s="900"/>
      <c r="F32" s="900"/>
      <c r="G32" s="900"/>
      <c r="H32" s="900"/>
      <c r="I32" s="900"/>
      <c r="J32" s="900"/>
      <c r="K32" s="900"/>
      <c r="L32" s="900"/>
      <c r="M32" s="900"/>
      <c r="N32" s="900"/>
      <c r="O32" s="900"/>
      <c r="P32" s="900"/>
      <c r="Q32" s="900"/>
      <c r="R32" s="900"/>
      <c r="S32" s="900"/>
      <c r="T32" s="900"/>
      <c r="U32" s="900"/>
      <c r="V32" s="900"/>
      <c r="W32" s="900"/>
      <c r="X32" s="900"/>
      <c r="Y32" s="900"/>
      <c r="Z32" s="900"/>
    </row>
    <row r="33" spans="1:26" ht="15.75" customHeight="1">
      <c r="A33" s="900"/>
      <c r="B33" s="900"/>
      <c r="C33" s="900"/>
      <c r="D33" s="900"/>
      <c r="E33" s="900"/>
      <c r="F33" s="900"/>
      <c r="G33" s="900"/>
      <c r="H33" s="900"/>
      <c r="I33" s="900"/>
      <c r="J33" s="900"/>
      <c r="K33" s="900"/>
      <c r="L33" s="900"/>
      <c r="M33" s="900"/>
      <c r="N33" s="900"/>
      <c r="O33" s="900"/>
      <c r="P33" s="900"/>
      <c r="Q33" s="900"/>
      <c r="R33" s="900"/>
      <c r="S33" s="900"/>
      <c r="T33" s="900"/>
      <c r="U33" s="900"/>
      <c r="V33" s="900"/>
      <c r="W33" s="900"/>
      <c r="X33" s="900"/>
      <c r="Y33" s="900"/>
      <c r="Z33" s="900"/>
    </row>
    <row r="34" spans="1:26" ht="15.75" customHeight="1">
      <c r="A34" s="900"/>
      <c r="B34" s="900"/>
      <c r="C34" s="900"/>
      <c r="D34" s="900"/>
      <c r="E34" s="900"/>
      <c r="F34" s="900"/>
      <c r="G34" s="900"/>
      <c r="H34" s="900"/>
      <c r="I34" s="900"/>
      <c r="J34" s="900"/>
      <c r="K34" s="900"/>
      <c r="L34" s="900"/>
      <c r="M34" s="900"/>
      <c r="N34" s="900"/>
      <c r="O34" s="900"/>
      <c r="P34" s="900"/>
      <c r="Q34" s="900"/>
      <c r="R34" s="900"/>
      <c r="S34" s="900"/>
      <c r="T34" s="900"/>
      <c r="U34" s="900"/>
      <c r="V34" s="900"/>
      <c r="W34" s="900"/>
      <c r="X34" s="900"/>
      <c r="Y34" s="900"/>
      <c r="Z34" s="900"/>
    </row>
    <row r="35" spans="1:26" ht="15.75" customHeight="1">
      <c r="A35" s="900"/>
      <c r="B35" s="900"/>
      <c r="C35" s="900"/>
      <c r="D35" s="900"/>
      <c r="E35" s="900"/>
      <c r="F35" s="900"/>
      <c r="G35" s="900"/>
      <c r="H35" s="900"/>
      <c r="I35" s="900"/>
      <c r="J35" s="900"/>
      <c r="K35" s="900"/>
      <c r="L35" s="900"/>
      <c r="M35" s="900"/>
      <c r="N35" s="900"/>
      <c r="O35" s="900"/>
      <c r="P35" s="900"/>
      <c r="Q35" s="900"/>
      <c r="R35" s="900"/>
      <c r="S35" s="900"/>
      <c r="T35" s="900"/>
      <c r="U35" s="900"/>
      <c r="V35" s="900"/>
      <c r="W35" s="900"/>
      <c r="X35" s="900"/>
      <c r="Y35" s="900"/>
      <c r="Z35" s="900"/>
    </row>
    <row r="36" spans="1:26" ht="15.75" customHeight="1">
      <c r="A36" s="900"/>
      <c r="B36" s="900"/>
      <c r="C36" s="900"/>
      <c r="D36" s="900"/>
      <c r="E36" s="900"/>
      <c r="F36" s="900"/>
      <c r="G36" s="900"/>
      <c r="H36" s="900"/>
      <c r="I36" s="900"/>
      <c r="J36" s="900"/>
      <c r="K36" s="900"/>
      <c r="L36" s="900"/>
      <c r="M36" s="900"/>
      <c r="N36" s="900"/>
      <c r="O36" s="900"/>
      <c r="P36" s="900"/>
      <c r="Q36" s="900"/>
      <c r="R36" s="900"/>
      <c r="S36" s="900"/>
      <c r="T36" s="900"/>
      <c r="U36" s="900"/>
      <c r="V36" s="900"/>
      <c r="W36" s="900"/>
      <c r="X36" s="900"/>
      <c r="Y36" s="900"/>
      <c r="Z36" s="900"/>
    </row>
    <row r="37" spans="1:26" ht="15.75" customHeight="1">
      <c r="A37" s="900"/>
      <c r="B37" s="900"/>
      <c r="C37" s="900"/>
      <c r="D37" s="900"/>
      <c r="E37" s="900"/>
      <c r="F37" s="900"/>
      <c r="G37" s="900"/>
      <c r="H37" s="900"/>
      <c r="I37" s="900"/>
      <c r="J37" s="900"/>
      <c r="K37" s="900"/>
      <c r="L37" s="900"/>
      <c r="M37" s="900"/>
      <c r="N37" s="900"/>
      <c r="O37" s="900"/>
      <c r="P37" s="900"/>
      <c r="Q37" s="900"/>
      <c r="R37" s="900"/>
      <c r="S37" s="900"/>
      <c r="T37" s="900"/>
      <c r="U37" s="900"/>
      <c r="V37" s="900"/>
      <c r="W37" s="900"/>
      <c r="X37" s="900"/>
      <c r="Y37" s="900"/>
      <c r="Z37" s="900"/>
    </row>
    <row r="38" spans="1:26" ht="15.75" customHeight="1">
      <c r="A38" s="900"/>
      <c r="B38" s="900"/>
      <c r="C38" s="900"/>
      <c r="D38" s="900"/>
      <c r="E38" s="900"/>
      <c r="F38" s="900"/>
      <c r="G38" s="900"/>
      <c r="H38" s="900"/>
      <c r="I38" s="900"/>
      <c r="J38" s="900"/>
      <c r="K38" s="900"/>
      <c r="L38" s="900"/>
      <c r="M38" s="900"/>
      <c r="N38" s="900"/>
      <c r="O38" s="900"/>
      <c r="P38" s="900"/>
      <c r="Q38" s="900"/>
      <c r="R38" s="900"/>
      <c r="S38" s="900"/>
      <c r="T38" s="900"/>
      <c r="U38" s="900"/>
      <c r="V38" s="900"/>
      <c r="W38" s="900"/>
      <c r="X38" s="900"/>
      <c r="Y38" s="900"/>
      <c r="Z38" s="900"/>
    </row>
    <row r="39" spans="1:26" ht="15.75" customHeight="1">
      <c r="A39" s="900"/>
      <c r="B39" s="900"/>
      <c r="C39" s="900"/>
      <c r="D39" s="900"/>
      <c r="E39" s="900"/>
      <c r="F39" s="900"/>
      <c r="G39" s="900"/>
      <c r="H39" s="900"/>
      <c r="I39" s="900"/>
      <c r="J39" s="900"/>
      <c r="K39" s="900"/>
      <c r="L39" s="900"/>
      <c r="M39" s="900"/>
      <c r="N39" s="900"/>
      <c r="O39" s="900"/>
      <c r="P39" s="900"/>
      <c r="Q39" s="900"/>
      <c r="R39" s="900"/>
      <c r="S39" s="900"/>
      <c r="T39" s="900"/>
      <c r="U39" s="900"/>
      <c r="V39" s="900"/>
      <c r="W39" s="900"/>
      <c r="X39" s="900"/>
      <c r="Y39" s="900"/>
      <c r="Z39" s="900"/>
    </row>
    <row r="40" spans="1:26" ht="15.75" customHeight="1">
      <c r="A40" s="900"/>
      <c r="B40" s="900"/>
      <c r="C40" s="900"/>
      <c r="D40" s="900"/>
      <c r="E40" s="900"/>
      <c r="F40" s="900"/>
      <c r="G40" s="900"/>
      <c r="H40" s="900"/>
      <c r="I40" s="900"/>
      <c r="J40" s="900"/>
      <c r="K40" s="900"/>
      <c r="L40" s="900"/>
      <c r="M40" s="900"/>
      <c r="N40" s="900"/>
      <c r="O40" s="900"/>
      <c r="P40" s="900"/>
      <c r="Q40" s="900"/>
      <c r="R40" s="900"/>
      <c r="S40" s="900"/>
      <c r="T40" s="900"/>
      <c r="U40" s="900"/>
      <c r="V40" s="900"/>
      <c r="W40" s="900"/>
      <c r="X40" s="900"/>
      <c r="Y40" s="900"/>
      <c r="Z40" s="900"/>
    </row>
    <row r="41" spans="1:26" ht="15.75" customHeight="1">
      <c r="A41" s="900"/>
      <c r="B41" s="900"/>
      <c r="C41" s="900"/>
      <c r="D41" s="900"/>
      <c r="E41" s="900"/>
      <c r="F41" s="900"/>
      <c r="G41" s="900"/>
      <c r="H41" s="900"/>
      <c r="I41" s="900"/>
      <c r="J41" s="900"/>
      <c r="K41" s="900"/>
      <c r="L41" s="900"/>
      <c r="M41" s="900"/>
      <c r="N41" s="900"/>
      <c r="O41" s="900"/>
      <c r="P41" s="900"/>
      <c r="Q41" s="900"/>
      <c r="R41" s="900"/>
      <c r="S41" s="900"/>
      <c r="T41" s="900"/>
      <c r="U41" s="900"/>
      <c r="V41" s="900"/>
      <c r="W41" s="900"/>
      <c r="X41" s="900"/>
      <c r="Y41" s="900"/>
      <c r="Z41" s="900"/>
    </row>
    <row r="42" spans="1:26" ht="15.75" customHeight="1">
      <c r="A42" s="900"/>
      <c r="B42" s="900"/>
      <c r="C42" s="900"/>
      <c r="D42" s="900"/>
      <c r="E42" s="900"/>
      <c r="F42" s="900"/>
      <c r="G42" s="900"/>
      <c r="H42" s="900"/>
      <c r="I42" s="900"/>
      <c r="J42" s="900"/>
      <c r="K42" s="900"/>
      <c r="L42" s="900"/>
      <c r="M42" s="900"/>
      <c r="N42" s="900"/>
      <c r="O42" s="900"/>
      <c r="P42" s="900"/>
      <c r="Q42" s="900"/>
      <c r="R42" s="900"/>
      <c r="S42" s="900"/>
      <c r="T42" s="900"/>
      <c r="U42" s="900"/>
      <c r="V42" s="900"/>
      <c r="W42" s="900"/>
      <c r="X42" s="900"/>
      <c r="Y42" s="900"/>
      <c r="Z42" s="900"/>
    </row>
    <row r="43" spans="1:26" ht="15.75" customHeight="1">
      <c r="A43" s="900"/>
      <c r="B43" s="900"/>
      <c r="C43" s="900"/>
      <c r="D43" s="900"/>
      <c r="E43" s="900"/>
      <c r="F43" s="900"/>
      <c r="G43" s="900"/>
      <c r="H43" s="900"/>
      <c r="I43" s="900"/>
      <c r="J43" s="900"/>
      <c r="K43" s="900"/>
      <c r="L43" s="900"/>
      <c r="M43" s="900"/>
      <c r="N43" s="900"/>
      <c r="O43" s="900"/>
      <c r="P43" s="900"/>
      <c r="Q43" s="900"/>
      <c r="R43" s="900"/>
      <c r="S43" s="900"/>
      <c r="T43" s="900"/>
      <c r="U43" s="900"/>
      <c r="V43" s="900"/>
      <c r="W43" s="900"/>
      <c r="X43" s="900"/>
      <c r="Y43" s="900"/>
      <c r="Z43" s="900"/>
    </row>
    <row r="44" spans="1:26" ht="15.75" customHeight="1">
      <c r="A44" s="900"/>
      <c r="B44" s="900"/>
      <c r="C44" s="900"/>
      <c r="D44" s="900"/>
      <c r="E44" s="900"/>
      <c r="F44" s="900"/>
      <c r="G44" s="900"/>
      <c r="H44" s="900"/>
      <c r="I44" s="900"/>
      <c r="J44" s="900"/>
      <c r="K44" s="900"/>
      <c r="L44" s="900"/>
      <c r="M44" s="900"/>
      <c r="N44" s="900"/>
      <c r="O44" s="900"/>
      <c r="P44" s="900"/>
      <c r="Q44" s="900"/>
      <c r="R44" s="900"/>
      <c r="S44" s="900"/>
      <c r="T44" s="900"/>
      <c r="U44" s="900"/>
      <c r="V44" s="900"/>
      <c r="W44" s="900"/>
      <c r="X44" s="900"/>
      <c r="Y44" s="900"/>
      <c r="Z44" s="900"/>
    </row>
    <row r="45" spans="1:26" ht="15.75" customHeight="1">
      <c r="A45" s="900"/>
      <c r="B45" s="900"/>
      <c r="C45" s="900"/>
      <c r="D45" s="900"/>
      <c r="E45" s="900"/>
      <c r="F45" s="900"/>
      <c r="G45" s="900"/>
      <c r="H45" s="900"/>
      <c r="I45" s="900"/>
      <c r="J45" s="900"/>
      <c r="K45" s="900"/>
      <c r="L45" s="900"/>
      <c r="M45" s="900"/>
      <c r="N45" s="900"/>
      <c r="O45" s="900"/>
      <c r="P45" s="900"/>
      <c r="Q45" s="900"/>
      <c r="R45" s="900"/>
      <c r="S45" s="900"/>
      <c r="T45" s="900"/>
      <c r="U45" s="900"/>
      <c r="V45" s="900"/>
      <c r="W45" s="900"/>
      <c r="X45" s="900"/>
      <c r="Y45" s="900"/>
      <c r="Z45" s="900"/>
    </row>
    <row r="46" spans="1:26" ht="15.75" customHeight="1">
      <c r="A46" s="900"/>
      <c r="B46" s="900"/>
      <c r="C46" s="900"/>
      <c r="D46" s="900"/>
      <c r="E46" s="900"/>
      <c r="F46" s="900"/>
      <c r="G46" s="900"/>
      <c r="H46" s="900"/>
      <c r="I46" s="900"/>
      <c r="J46" s="900"/>
      <c r="K46" s="900"/>
      <c r="L46" s="900"/>
      <c r="M46" s="900"/>
      <c r="N46" s="900"/>
      <c r="O46" s="900"/>
      <c r="P46" s="900"/>
      <c r="Q46" s="900"/>
      <c r="R46" s="900"/>
      <c r="S46" s="900"/>
      <c r="T46" s="900"/>
      <c r="U46" s="900"/>
      <c r="V46" s="900"/>
      <c r="W46" s="900"/>
      <c r="X46" s="900"/>
      <c r="Y46" s="900"/>
      <c r="Z46" s="900"/>
    </row>
    <row r="47" spans="1:26" ht="15.75" customHeight="1">
      <c r="A47" s="900"/>
      <c r="B47" s="900"/>
      <c r="C47" s="900"/>
      <c r="D47" s="900"/>
      <c r="E47" s="900"/>
      <c r="F47" s="900"/>
      <c r="G47" s="900"/>
      <c r="H47" s="900"/>
      <c r="I47" s="900"/>
      <c r="J47" s="900"/>
      <c r="K47" s="900"/>
      <c r="L47" s="900"/>
      <c r="M47" s="900"/>
      <c r="N47" s="900"/>
      <c r="O47" s="900"/>
      <c r="P47" s="900"/>
      <c r="Q47" s="900"/>
      <c r="R47" s="900"/>
      <c r="S47" s="900"/>
      <c r="T47" s="900"/>
      <c r="U47" s="900"/>
      <c r="V47" s="900"/>
      <c r="W47" s="900"/>
      <c r="X47" s="900"/>
      <c r="Y47" s="900"/>
      <c r="Z47" s="900"/>
    </row>
    <row r="48" spans="1:26" ht="15.75" customHeight="1">
      <c r="A48" s="900"/>
      <c r="B48" s="900"/>
      <c r="C48" s="900"/>
      <c r="D48" s="900"/>
      <c r="E48" s="900"/>
      <c r="F48" s="900"/>
      <c r="G48" s="900"/>
      <c r="H48" s="900"/>
      <c r="I48" s="900"/>
      <c r="J48" s="900"/>
      <c r="K48" s="900"/>
      <c r="L48" s="900"/>
      <c r="M48" s="900"/>
      <c r="N48" s="900"/>
      <c r="O48" s="900"/>
      <c r="P48" s="900"/>
      <c r="Q48" s="900"/>
      <c r="R48" s="900"/>
      <c r="S48" s="900"/>
      <c r="T48" s="900"/>
      <c r="U48" s="900"/>
      <c r="V48" s="900"/>
      <c r="W48" s="900"/>
      <c r="X48" s="900"/>
      <c r="Y48" s="900"/>
      <c r="Z48" s="900"/>
    </row>
    <row r="49" spans="1:26" ht="15.75" customHeight="1">
      <c r="A49" s="900"/>
      <c r="B49" s="900"/>
      <c r="C49" s="900"/>
      <c r="D49" s="900"/>
      <c r="E49" s="900"/>
      <c r="F49" s="900"/>
      <c r="G49" s="900"/>
      <c r="H49" s="900"/>
      <c r="I49" s="900"/>
      <c r="J49" s="900"/>
      <c r="K49" s="900"/>
      <c r="L49" s="900"/>
      <c r="M49" s="900"/>
      <c r="N49" s="900"/>
      <c r="O49" s="900"/>
      <c r="P49" s="900"/>
      <c r="Q49" s="900"/>
      <c r="R49" s="900"/>
      <c r="S49" s="900"/>
      <c r="T49" s="900"/>
      <c r="U49" s="900"/>
      <c r="V49" s="900"/>
      <c r="W49" s="900"/>
      <c r="X49" s="900"/>
      <c r="Y49" s="900"/>
      <c r="Z49" s="900"/>
    </row>
    <row r="50" spans="1:26" ht="15.75" customHeight="1">
      <c r="A50" s="900"/>
      <c r="B50" s="900"/>
      <c r="C50" s="900"/>
      <c r="D50" s="900"/>
      <c r="E50" s="900"/>
      <c r="F50" s="900"/>
      <c r="G50" s="900"/>
      <c r="H50" s="900"/>
      <c r="I50" s="900"/>
      <c r="J50" s="900"/>
      <c r="K50" s="900"/>
      <c r="L50" s="900"/>
      <c r="M50" s="900"/>
      <c r="N50" s="900"/>
      <c r="O50" s="900"/>
      <c r="P50" s="900"/>
      <c r="Q50" s="900"/>
      <c r="R50" s="900"/>
      <c r="S50" s="900"/>
      <c r="T50" s="900"/>
      <c r="U50" s="900"/>
      <c r="V50" s="900"/>
      <c r="W50" s="900"/>
      <c r="X50" s="900"/>
      <c r="Y50" s="900"/>
      <c r="Z50" s="900"/>
    </row>
    <row r="51" spans="1:26" ht="15.75" customHeight="1">
      <c r="A51" s="900"/>
      <c r="B51" s="900"/>
      <c r="C51" s="900"/>
      <c r="D51" s="900"/>
      <c r="E51" s="900"/>
      <c r="F51" s="900"/>
      <c r="G51" s="900"/>
      <c r="H51" s="900"/>
      <c r="I51" s="900"/>
      <c r="J51" s="900"/>
      <c r="K51" s="900"/>
      <c r="L51" s="900"/>
      <c r="M51" s="900"/>
      <c r="N51" s="900"/>
      <c r="O51" s="900"/>
      <c r="P51" s="900"/>
      <c r="Q51" s="900"/>
      <c r="R51" s="900"/>
      <c r="S51" s="900"/>
      <c r="T51" s="900"/>
      <c r="U51" s="900"/>
      <c r="V51" s="900"/>
      <c r="W51" s="900"/>
      <c r="X51" s="900"/>
      <c r="Y51" s="900"/>
      <c r="Z51" s="900"/>
    </row>
    <row r="52" spans="1:26" ht="15.75" customHeight="1">
      <c r="A52" s="900"/>
      <c r="B52" s="900"/>
      <c r="C52" s="900"/>
      <c r="D52" s="900"/>
      <c r="E52" s="900"/>
      <c r="F52" s="900"/>
      <c r="G52" s="900"/>
      <c r="H52" s="900"/>
      <c r="I52" s="900"/>
      <c r="J52" s="900"/>
      <c r="K52" s="900"/>
      <c r="L52" s="900"/>
      <c r="M52" s="900"/>
      <c r="N52" s="900"/>
      <c r="O52" s="900"/>
      <c r="P52" s="900"/>
      <c r="Q52" s="900"/>
      <c r="R52" s="900"/>
      <c r="S52" s="900"/>
      <c r="T52" s="900"/>
      <c r="U52" s="900"/>
      <c r="V52" s="900"/>
      <c r="W52" s="900"/>
      <c r="X52" s="900"/>
      <c r="Y52" s="900"/>
      <c r="Z52" s="900"/>
    </row>
    <row r="53" spans="1:26" ht="15.75" customHeight="1">
      <c r="A53" s="900"/>
      <c r="B53" s="900"/>
      <c r="C53" s="900"/>
      <c r="D53" s="900"/>
      <c r="E53" s="900"/>
      <c r="F53" s="900"/>
      <c r="G53" s="900"/>
      <c r="H53" s="900"/>
      <c r="I53" s="900"/>
      <c r="J53" s="900"/>
      <c r="K53" s="900"/>
      <c r="L53" s="900"/>
      <c r="M53" s="900"/>
      <c r="N53" s="900"/>
      <c r="O53" s="900"/>
      <c r="P53" s="900"/>
      <c r="Q53" s="900"/>
      <c r="R53" s="900"/>
      <c r="S53" s="900"/>
      <c r="T53" s="900"/>
      <c r="U53" s="900"/>
      <c r="V53" s="900"/>
      <c r="W53" s="900"/>
      <c r="X53" s="900"/>
      <c r="Y53" s="900"/>
      <c r="Z53" s="900"/>
    </row>
    <row r="54" spans="1:26" ht="15.75" customHeight="1">
      <c r="A54" s="900"/>
      <c r="B54" s="900"/>
      <c r="C54" s="900"/>
      <c r="D54" s="900"/>
      <c r="E54" s="900"/>
      <c r="F54" s="900"/>
      <c r="G54" s="900"/>
      <c r="H54" s="900"/>
      <c r="I54" s="900"/>
      <c r="J54" s="900"/>
      <c r="K54" s="900"/>
      <c r="L54" s="900"/>
      <c r="M54" s="900"/>
      <c r="N54" s="900"/>
      <c r="O54" s="900"/>
      <c r="P54" s="900"/>
      <c r="Q54" s="900"/>
      <c r="R54" s="900"/>
      <c r="S54" s="900"/>
      <c r="T54" s="900"/>
      <c r="U54" s="900"/>
      <c r="V54" s="900"/>
      <c r="W54" s="900"/>
      <c r="X54" s="900"/>
      <c r="Y54" s="900"/>
      <c r="Z54" s="900"/>
    </row>
    <row r="55" spans="1:26" ht="15.75" customHeight="1">
      <c r="A55" s="900"/>
      <c r="B55" s="900"/>
      <c r="C55" s="900"/>
      <c r="D55" s="900"/>
      <c r="E55" s="900"/>
      <c r="F55" s="900"/>
      <c r="G55" s="900"/>
      <c r="H55" s="900"/>
      <c r="I55" s="900"/>
      <c r="J55" s="900"/>
      <c r="K55" s="900"/>
      <c r="L55" s="900"/>
      <c r="M55" s="900"/>
      <c r="N55" s="900"/>
      <c r="O55" s="900"/>
      <c r="P55" s="900"/>
      <c r="Q55" s="900"/>
      <c r="R55" s="900"/>
      <c r="S55" s="900"/>
      <c r="T55" s="900"/>
      <c r="U55" s="900"/>
      <c r="V55" s="900"/>
      <c r="W55" s="900"/>
      <c r="X55" s="900"/>
      <c r="Y55" s="900"/>
      <c r="Z55" s="900"/>
    </row>
    <row r="56" spans="1:26" ht="15.75" customHeight="1">
      <c r="A56" s="900"/>
      <c r="B56" s="900"/>
      <c r="C56" s="900"/>
      <c r="D56" s="900"/>
      <c r="E56" s="900"/>
      <c r="F56" s="900"/>
      <c r="G56" s="900"/>
      <c r="H56" s="900"/>
      <c r="I56" s="900"/>
      <c r="J56" s="900"/>
      <c r="K56" s="900"/>
      <c r="L56" s="900"/>
      <c r="M56" s="900"/>
      <c r="N56" s="900"/>
      <c r="O56" s="900"/>
      <c r="P56" s="900"/>
      <c r="Q56" s="900"/>
      <c r="R56" s="900"/>
      <c r="S56" s="900"/>
      <c r="T56" s="900"/>
      <c r="U56" s="900"/>
      <c r="V56" s="900"/>
      <c r="W56" s="900"/>
      <c r="X56" s="900"/>
      <c r="Y56" s="900"/>
      <c r="Z56" s="900"/>
    </row>
    <row r="57" spans="1:26" ht="15.75" customHeight="1">
      <c r="A57" s="900"/>
      <c r="B57" s="900"/>
      <c r="C57" s="900"/>
      <c r="D57" s="900"/>
      <c r="E57" s="900"/>
      <c r="F57" s="900"/>
      <c r="G57" s="900"/>
      <c r="H57" s="900"/>
      <c r="I57" s="900"/>
      <c r="J57" s="900"/>
      <c r="K57" s="900"/>
      <c r="L57" s="900"/>
      <c r="M57" s="900"/>
      <c r="N57" s="900"/>
      <c r="O57" s="900"/>
      <c r="P57" s="900"/>
      <c r="Q57" s="900"/>
      <c r="R57" s="900"/>
      <c r="S57" s="900"/>
      <c r="T57" s="900"/>
      <c r="U57" s="900"/>
      <c r="V57" s="900"/>
      <c r="W57" s="900"/>
      <c r="X57" s="900"/>
      <c r="Y57" s="900"/>
      <c r="Z57" s="900"/>
    </row>
    <row r="58" spans="1:26" ht="15.75" customHeight="1">
      <c r="A58" s="900"/>
      <c r="B58" s="900"/>
      <c r="C58" s="900"/>
      <c r="D58" s="900"/>
      <c r="E58" s="900"/>
      <c r="F58" s="900"/>
      <c r="G58" s="900"/>
      <c r="H58" s="900"/>
      <c r="I58" s="900"/>
      <c r="J58" s="900"/>
      <c r="K58" s="900"/>
      <c r="L58" s="900"/>
      <c r="M58" s="900"/>
      <c r="N58" s="900"/>
      <c r="O58" s="900"/>
      <c r="P58" s="900"/>
      <c r="Q58" s="900"/>
      <c r="R58" s="900"/>
      <c r="S58" s="900"/>
      <c r="T58" s="900"/>
      <c r="U58" s="900"/>
      <c r="V58" s="900"/>
      <c r="W58" s="900"/>
      <c r="X58" s="900"/>
      <c r="Y58" s="900"/>
      <c r="Z58" s="900"/>
    </row>
    <row r="59" spans="1:26" ht="15.75" customHeight="1">
      <c r="A59" s="900"/>
      <c r="B59" s="900"/>
      <c r="C59" s="900"/>
      <c r="D59" s="900"/>
      <c r="E59" s="900"/>
      <c r="F59" s="900"/>
      <c r="G59" s="900"/>
      <c r="H59" s="900"/>
      <c r="I59" s="900"/>
      <c r="J59" s="900"/>
      <c r="K59" s="900"/>
      <c r="L59" s="900"/>
      <c r="M59" s="900"/>
      <c r="N59" s="900"/>
      <c r="O59" s="900"/>
      <c r="P59" s="900"/>
      <c r="Q59" s="900"/>
      <c r="R59" s="900"/>
      <c r="S59" s="900"/>
      <c r="T59" s="900"/>
      <c r="U59" s="900"/>
      <c r="V59" s="900"/>
      <c r="W59" s="900"/>
      <c r="X59" s="900"/>
      <c r="Y59" s="900"/>
      <c r="Z59" s="900"/>
    </row>
    <row r="60" spans="1:26" ht="15.75" customHeight="1">
      <c r="A60" s="900"/>
      <c r="B60" s="900"/>
      <c r="C60" s="900"/>
      <c r="D60" s="900"/>
      <c r="E60" s="900"/>
      <c r="F60" s="900"/>
      <c r="G60" s="900"/>
      <c r="H60" s="900"/>
      <c r="I60" s="900"/>
      <c r="J60" s="900"/>
      <c r="K60" s="900"/>
      <c r="L60" s="900"/>
      <c r="M60" s="900"/>
      <c r="N60" s="900"/>
      <c r="O60" s="900"/>
      <c r="P60" s="900"/>
      <c r="Q60" s="900"/>
      <c r="R60" s="900"/>
      <c r="S60" s="900"/>
      <c r="T60" s="900"/>
      <c r="U60" s="900"/>
      <c r="V60" s="900"/>
      <c r="W60" s="900"/>
      <c r="X60" s="900"/>
      <c r="Y60" s="900"/>
      <c r="Z60" s="900"/>
    </row>
    <row r="61" spans="1:26" ht="15.75" customHeight="1">
      <c r="A61" s="900"/>
      <c r="B61" s="900"/>
      <c r="C61" s="900"/>
      <c r="D61" s="900"/>
      <c r="E61" s="900"/>
      <c r="F61" s="900"/>
      <c r="G61" s="900"/>
      <c r="H61" s="900"/>
      <c r="I61" s="900"/>
      <c r="J61" s="900"/>
      <c r="K61" s="900"/>
      <c r="L61" s="900"/>
      <c r="M61" s="900"/>
      <c r="N61" s="900"/>
      <c r="O61" s="900"/>
      <c r="P61" s="900"/>
      <c r="Q61" s="900"/>
      <c r="R61" s="900"/>
      <c r="S61" s="900"/>
      <c r="T61" s="900"/>
      <c r="U61" s="900"/>
      <c r="V61" s="900"/>
      <c r="W61" s="900"/>
      <c r="X61" s="900"/>
      <c r="Y61" s="900"/>
      <c r="Z61" s="900"/>
    </row>
    <row r="62" spans="1:26" ht="15.75" customHeight="1">
      <c r="A62" s="900"/>
      <c r="B62" s="900"/>
      <c r="C62" s="900"/>
      <c r="D62" s="900"/>
      <c r="E62" s="900"/>
      <c r="F62" s="900"/>
      <c r="G62" s="900"/>
      <c r="H62" s="900"/>
      <c r="I62" s="900"/>
      <c r="J62" s="900"/>
      <c r="K62" s="900"/>
      <c r="L62" s="900"/>
      <c r="M62" s="900"/>
      <c r="N62" s="900"/>
      <c r="O62" s="900"/>
      <c r="P62" s="900"/>
      <c r="Q62" s="900"/>
      <c r="R62" s="900"/>
      <c r="S62" s="900"/>
      <c r="T62" s="900"/>
      <c r="U62" s="900"/>
      <c r="V62" s="900"/>
      <c r="W62" s="900"/>
      <c r="X62" s="900"/>
      <c r="Y62" s="900"/>
      <c r="Z62" s="900"/>
    </row>
    <row r="63" spans="1:26" ht="15.75" customHeight="1">
      <c r="A63" s="900"/>
      <c r="B63" s="900"/>
      <c r="C63" s="900"/>
      <c r="D63" s="900"/>
      <c r="E63" s="900"/>
      <c r="F63" s="900"/>
      <c r="G63" s="900"/>
      <c r="H63" s="900"/>
      <c r="I63" s="900"/>
      <c r="J63" s="900"/>
      <c r="K63" s="900"/>
      <c r="L63" s="900"/>
      <c r="M63" s="900"/>
      <c r="N63" s="900"/>
      <c r="O63" s="900"/>
      <c r="P63" s="900"/>
      <c r="Q63" s="900"/>
      <c r="R63" s="900"/>
      <c r="S63" s="900"/>
      <c r="T63" s="900"/>
      <c r="U63" s="900"/>
      <c r="V63" s="900"/>
      <c r="W63" s="900"/>
      <c r="X63" s="900"/>
      <c r="Y63" s="900"/>
      <c r="Z63" s="900"/>
    </row>
    <row r="64" spans="1:26" ht="15.75" customHeight="1">
      <c r="A64" s="900"/>
      <c r="B64" s="900"/>
      <c r="C64" s="900"/>
      <c r="D64" s="900"/>
      <c r="E64" s="900"/>
      <c r="F64" s="900"/>
      <c r="G64" s="900"/>
      <c r="H64" s="900"/>
      <c r="I64" s="900"/>
      <c r="J64" s="900"/>
      <c r="K64" s="900"/>
      <c r="L64" s="900"/>
      <c r="M64" s="900"/>
      <c r="N64" s="900"/>
      <c r="O64" s="900"/>
      <c r="P64" s="900"/>
      <c r="Q64" s="900"/>
      <c r="R64" s="900"/>
      <c r="S64" s="900"/>
      <c r="T64" s="900"/>
      <c r="U64" s="900"/>
      <c r="V64" s="900"/>
      <c r="W64" s="900"/>
      <c r="X64" s="900"/>
      <c r="Y64" s="900"/>
      <c r="Z64" s="900"/>
    </row>
    <row r="65" spans="1:26" ht="15.75" customHeight="1">
      <c r="A65" s="900"/>
      <c r="B65" s="900"/>
      <c r="C65" s="900"/>
      <c r="D65" s="900"/>
      <c r="E65" s="900"/>
      <c r="F65" s="900"/>
      <c r="G65" s="900"/>
      <c r="H65" s="900"/>
      <c r="I65" s="900"/>
      <c r="J65" s="900"/>
      <c r="K65" s="900"/>
      <c r="L65" s="900"/>
      <c r="M65" s="900"/>
      <c r="N65" s="900"/>
      <c r="O65" s="900"/>
      <c r="P65" s="900"/>
      <c r="Q65" s="900"/>
      <c r="R65" s="900"/>
      <c r="S65" s="900"/>
      <c r="T65" s="900"/>
      <c r="U65" s="900"/>
      <c r="V65" s="900"/>
      <c r="W65" s="900"/>
      <c r="X65" s="900"/>
      <c r="Y65" s="900"/>
      <c r="Z65" s="900"/>
    </row>
    <row r="66" spans="1:26" ht="15.75" customHeight="1">
      <c r="A66" s="900"/>
      <c r="B66" s="900"/>
      <c r="C66" s="900"/>
      <c r="D66" s="900"/>
      <c r="E66" s="900"/>
      <c r="F66" s="900"/>
      <c r="G66" s="900"/>
      <c r="H66" s="900"/>
      <c r="I66" s="900"/>
      <c r="J66" s="900"/>
      <c r="K66" s="900"/>
      <c r="L66" s="900"/>
      <c r="M66" s="900"/>
      <c r="N66" s="900"/>
      <c r="O66" s="900"/>
      <c r="P66" s="900"/>
      <c r="Q66" s="900"/>
      <c r="R66" s="900"/>
      <c r="S66" s="900"/>
      <c r="T66" s="900"/>
      <c r="U66" s="900"/>
      <c r="V66" s="900"/>
      <c r="W66" s="900"/>
      <c r="X66" s="900"/>
      <c r="Y66" s="900"/>
      <c r="Z66" s="900"/>
    </row>
    <row r="67" spans="1:26" ht="15.75" customHeight="1">
      <c r="A67" s="900"/>
      <c r="B67" s="900"/>
      <c r="C67" s="900"/>
      <c r="D67" s="900"/>
      <c r="E67" s="900"/>
      <c r="F67" s="900"/>
      <c r="G67" s="900"/>
      <c r="H67" s="900"/>
      <c r="I67" s="900"/>
      <c r="J67" s="900"/>
      <c r="K67" s="900"/>
      <c r="L67" s="900"/>
      <c r="M67" s="900"/>
      <c r="N67" s="900"/>
      <c r="O67" s="900"/>
      <c r="P67" s="900"/>
      <c r="Q67" s="900"/>
      <c r="R67" s="900"/>
      <c r="S67" s="900"/>
      <c r="T67" s="900"/>
      <c r="U67" s="900"/>
      <c r="V67" s="900"/>
      <c r="W67" s="900"/>
      <c r="X67" s="900"/>
      <c r="Y67" s="900"/>
      <c r="Z67" s="900"/>
    </row>
    <row r="68" spans="1:26" ht="15.75" customHeight="1">
      <c r="A68" s="900"/>
      <c r="B68" s="900"/>
      <c r="C68" s="900"/>
      <c r="D68" s="900"/>
      <c r="E68" s="900"/>
      <c r="F68" s="900"/>
      <c r="G68" s="900"/>
      <c r="H68" s="900"/>
      <c r="I68" s="900"/>
      <c r="J68" s="900"/>
      <c r="K68" s="900"/>
      <c r="L68" s="900"/>
      <c r="M68" s="900"/>
      <c r="N68" s="900"/>
      <c r="O68" s="900"/>
      <c r="P68" s="900"/>
      <c r="Q68" s="900"/>
      <c r="R68" s="900"/>
      <c r="S68" s="900"/>
      <c r="T68" s="900"/>
      <c r="U68" s="900"/>
      <c r="V68" s="900"/>
      <c r="W68" s="900"/>
      <c r="X68" s="900"/>
      <c r="Y68" s="900"/>
      <c r="Z68" s="900"/>
    </row>
    <row r="69" spans="1:26" ht="15.75" customHeight="1">
      <c r="A69" s="900"/>
      <c r="B69" s="900"/>
      <c r="C69" s="900"/>
      <c r="D69" s="900"/>
      <c r="E69" s="900"/>
      <c r="F69" s="900"/>
      <c r="G69" s="900"/>
      <c r="H69" s="900"/>
      <c r="I69" s="900"/>
      <c r="J69" s="900"/>
      <c r="K69" s="900"/>
      <c r="L69" s="900"/>
      <c r="M69" s="900"/>
      <c r="N69" s="900"/>
      <c r="O69" s="900"/>
      <c r="P69" s="900"/>
      <c r="Q69" s="900"/>
      <c r="R69" s="900"/>
      <c r="S69" s="900"/>
      <c r="T69" s="900"/>
      <c r="U69" s="900"/>
      <c r="V69" s="900"/>
      <c r="W69" s="900"/>
      <c r="X69" s="900"/>
      <c r="Y69" s="900"/>
      <c r="Z69" s="900"/>
    </row>
    <row r="70" spans="1:26" ht="15.75" customHeight="1">
      <c r="A70" s="900"/>
      <c r="B70" s="900"/>
      <c r="C70" s="900"/>
      <c r="D70" s="900"/>
      <c r="E70" s="900"/>
      <c r="F70" s="900"/>
      <c r="G70" s="900"/>
      <c r="H70" s="900"/>
      <c r="I70" s="900"/>
      <c r="J70" s="900"/>
      <c r="K70" s="900"/>
      <c r="L70" s="900"/>
      <c r="M70" s="900"/>
      <c r="N70" s="900"/>
      <c r="O70" s="900"/>
      <c r="P70" s="900"/>
      <c r="Q70" s="900"/>
      <c r="R70" s="900"/>
      <c r="S70" s="900"/>
      <c r="T70" s="900"/>
      <c r="U70" s="900"/>
      <c r="V70" s="900"/>
      <c r="W70" s="900"/>
      <c r="X70" s="900"/>
      <c r="Y70" s="900"/>
      <c r="Z70" s="900"/>
    </row>
    <row r="71" spans="1:26" ht="15.75" customHeight="1">
      <c r="A71" s="900"/>
      <c r="B71" s="900"/>
      <c r="C71" s="900"/>
      <c r="D71" s="900"/>
      <c r="E71" s="900"/>
      <c r="F71" s="900"/>
      <c r="G71" s="900"/>
      <c r="H71" s="900"/>
      <c r="I71" s="900"/>
      <c r="J71" s="900"/>
      <c r="K71" s="900"/>
      <c r="L71" s="900"/>
      <c r="M71" s="900"/>
      <c r="N71" s="900"/>
      <c r="O71" s="900"/>
      <c r="P71" s="900"/>
      <c r="Q71" s="900"/>
      <c r="R71" s="900"/>
      <c r="S71" s="900"/>
      <c r="T71" s="900"/>
      <c r="U71" s="900"/>
      <c r="V71" s="900"/>
      <c r="W71" s="900"/>
      <c r="X71" s="900"/>
      <c r="Y71" s="900"/>
      <c r="Z71" s="900"/>
    </row>
    <row r="72" spans="1:26" ht="15.75" customHeight="1">
      <c r="A72" s="900"/>
      <c r="B72" s="900"/>
      <c r="C72" s="900"/>
      <c r="D72" s="900"/>
      <c r="E72" s="900"/>
      <c r="F72" s="900"/>
      <c r="G72" s="900"/>
      <c r="H72" s="900"/>
      <c r="I72" s="900"/>
      <c r="J72" s="900"/>
      <c r="K72" s="900"/>
      <c r="L72" s="900"/>
      <c r="M72" s="900"/>
      <c r="N72" s="900"/>
      <c r="O72" s="900"/>
      <c r="P72" s="900"/>
      <c r="Q72" s="900"/>
      <c r="R72" s="900"/>
      <c r="S72" s="900"/>
      <c r="T72" s="900"/>
      <c r="U72" s="900"/>
      <c r="V72" s="900"/>
      <c r="W72" s="900"/>
      <c r="X72" s="900"/>
      <c r="Y72" s="900"/>
      <c r="Z72" s="900"/>
    </row>
    <row r="73" spans="1:26" ht="15.75" customHeight="1">
      <c r="A73" s="900"/>
      <c r="B73" s="900"/>
      <c r="C73" s="900"/>
      <c r="D73" s="900"/>
      <c r="E73" s="900"/>
      <c r="F73" s="900"/>
      <c r="G73" s="900"/>
      <c r="H73" s="900"/>
      <c r="I73" s="900"/>
      <c r="J73" s="900"/>
      <c r="K73" s="900"/>
      <c r="L73" s="900"/>
      <c r="M73" s="900"/>
      <c r="N73" s="900"/>
      <c r="O73" s="900"/>
      <c r="P73" s="900"/>
      <c r="Q73" s="900"/>
      <c r="R73" s="900"/>
      <c r="S73" s="900"/>
      <c r="T73" s="900"/>
      <c r="U73" s="900"/>
      <c r="V73" s="900"/>
      <c r="W73" s="900"/>
      <c r="X73" s="900"/>
      <c r="Y73" s="900"/>
      <c r="Z73" s="900"/>
    </row>
    <row r="74" spans="1:26" ht="15.75" customHeight="1">
      <c r="A74" s="900"/>
      <c r="B74" s="900"/>
      <c r="C74" s="900"/>
      <c r="D74" s="900"/>
      <c r="E74" s="900"/>
      <c r="F74" s="900"/>
      <c r="G74" s="900"/>
      <c r="H74" s="900"/>
      <c r="I74" s="900"/>
      <c r="J74" s="900"/>
      <c r="K74" s="900"/>
      <c r="L74" s="900"/>
      <c r="M74" s="900"/>
      <c r="N74" s="900"/>
      <c r="O74" s="900"/>
      <c r="P74" s="900"/>
      <c r="Q74" s="900"/>
      <c r="R74" s="900"/>
      <c r="S74" s="900"/>
      <c r="T74" s="900"/>
      <c r="U74" s="900"/>
      <c r="V74" s="900"/>
      <c r="W74" s="900"/>
      <c r="X74" s="900"/>
      <c r="Y74" s="900"/>
      <c r="Z74" s="900"/>
    </row>
    <row r="75" spans="1:26" ht="15.75" customHeight="1">
      <c r="A75" s="900"/>
      <c r="B75" s="900"/>
      <c r="C75" s="900"/>
      <c r="D75" s="900"/>
      <c r="E75" s="900"/>
      <c r="F75" s="900"/>
      <c r="G75" s="900"/>
      <c r="H75" s="900"/>
      <c r="I75" s="900"/>
      <c r="J75" s="900"/>
      <c r="K75" s="900"/>
      <c r="L75" s="900"/>
      <c r="M75" s="900"/>
      <c r="N75" s="900"/>
      <c r="O75" s="900"/>
      <c r="P75" s="900"/>
      <c r="Q75" s="900"/>
      <c r="R75" s="900"/>
      <c r="S75" s="900"/>
      <c r="T75" s="900"/>
      <c r="U75" s="900"/>
      <c r="V75" s="900"/>
      <c r="W75" s="900"/>
      <c r="X75" s="900"/>
      <c r="Y75" s="900"/>
      <c r="Z75" s="900"/>
    </row>
    <row r="76" spans="1:26" ht="15.75" customHeight="1">
      <c r="A76" s="900"/>
      <c r="B76" s="900"/>
      <c r="C76" s="900"/>
      <c r="D76" s="900"/>
      <c r="E76" s="900"/>
      <c r="F76" s="900"/>
      <c r="G76" s="900"/>
      <c r="H76" s="900"/>
      <c r="I76" s="900"/>
      <c r="J76" s="900"/>
      <c r="K76" s="900"/>
      <c r="L76" s="900"/>
      <c r="M76" s="900"/>
      <c r="N76" s="900"/>
      <c r="O76" s="900"/>
      <c r="P76" s="900"/>
      <c r="Q76" s="900"/>
      <c r="R76" s="900"/>
      <c r="S76" s="900"/>
      <c r="T76" s="900"/>
      <c r="U76" s="900"/>
      <c r="V76" s="900"/>
      <c r="W76" s="900"/>
      <c r="X76" s="900"/>
      <c r="Y76" s="900"/>
      <c r="Z76" s="900"/>
    </row>
    <row r="77" spans="1:26" ht="15.75" customHeight="1">
      <c r="A77" s="900"/>
      <c r="B77" s="900"/>
      <c r="C77" s="900"/>
      <c r="D77" s="900"/>
      <c r="E77" s="900"/>
      <c r="F77" s="900"/>
      <c r="G77" s="900"/>
      <c r="H77" s="900"/>
      <c r="I77" s="900"/>
      <c r="J77" s="900"/>
      <c r="K77" s="900"/>
      <c r="L77" s="900"/>
      <c r="M77" s="900"/>
      <c r="N77" s="900"/>
      <c r="O77" s="900"/>
      <c r="P77" s="900"/>
      <c r="Q77" s="900"/>
      <c r="R77" s="900"/>
      <c r="S77" s="900"/>
      <c r="T77" s="900"/>
      <c r="U77" s="900"/>
      <c r="V77" s="900"/>
      <c r="W77" s="900"/>
      <c r="X77" s="900"/>
      <c r="Y77" s="900"/>
      <c r="Z77" s="900"/>
    </row>
    <row r="78" spans="1:26" ht="15.75" customHeight="1">
      <c r="A78" s="900"/>
      <c r="B78" s="900"/>
      <c r="C78" s="900"/>
      <c r="D78" s="900"/>
      <c r="E78" s="900"/>
      <c r="F78" s="900"/>
      <c r="G78" s="900"/>
      <c r="H78" s="900"/>
      <c r="I78" s="900"/>
      <c r="J78" s="900"/>
      <c r="K78" s="900"/>
      <c r="L78" s="900"/>
      <c r="M78" s="900"/>
      <c r="N78" s="900"/>
      <c r="O78" s="900"/>
      <c r="P78" s="900"/>
      <c r="Q78" s="900"/>
      <c r="R78" s="900"/>
      <c r="S78" s="900"/>
      <c r="T78" s="900"/>
      <c r="U78" s="900"/>
      <c r="V78" s="900"/>
      <c r="W78" s="900"/>
      <c r="X78" s="900"/>
      <c r="Y78" s="900"/>
      <c r="Z78" s="900"/>
    </row>
    <row r="79" spans="1:26" ht="15.75" customHeight="1">
      <c r="A79" s="900"/>
      <c r="B79" s="900"/>
      <c r="C79" s="900"/>
      <c r="D79" s="900"/>
      <c r="E79" s="900"/>
      <c r="F79" s="900"/>
      <c r="G79" s="900"/>
      <c r="H79" s="900"/>
      <c r="I79" s="900"/>
      <c r="J79" s="900"/>
      <c r="K79" s="900"/>
      <c r="L79" s="900"/>
      <c r="M79" s="900"/>
      <c r="N79" s="900"/>
      <c r="O79" s="900"/>
      <c r="P79" s="900"/>
      <c r="Q79" s="900"/>
      <c r="R79" s="900"/>
      <c r="S79" s="900"/>
      <c r="T79" s="900"/>
      <c r="U79" s="900"/>
      <c r="V79" s="900"/>
      <c r="W79" s="900"/>
      <c r="X79" s="900"/>
      <c r="Y79" s="900"/>
      <c r="Z79" s="900"/>
    </row>
    <row r="80" spans="1:26" ht="15.75" customHeight="1">
      <c r="A80" s="900"/>
      <c r="B80" s="900"/>
      <c r="C80" s="900"/>
      <c r="D80" s="900"/>
      <c r="E80" s="900"/>
      <c r="F80" s="900"/>
      <c r="G80" s="900"/>
      <c r="H80" s="900"/>
      <c r="I80" s="900"/>
      <c r="J80" s="900"/>
      <c r="K80" s="900"/>
      <c r="L80" s="900"/>
      <c r="M80" s="900"/>
      <c r="N80" s="900"/>
      <c r="O80" s="900"/>
      <c r="P80" s="900"/>
      <c r="Q80" s="900"/>
      <c r="R80" s="900"/>
      <c r="S80" s="900"/>
      <c r="T80" s="900"/>
      <c r="U80" s="900"/>
      <c r="V80" s="900"/>
      <c r="W80" s="900"/>
      <c r="X80" s="900"/>
      <c r="Y80" s="900"/>
      <c r="Z80" s="900"/>
    </row>
    <row r="81" spans="1:26" ht="15.75" customHeight="1">
      <c r="A81" s="900"/>
      <c r="B81" s="900"/>
      <c r="C81" s="900"/>
      <c r="D81" s="900"/>
      <c r="E81" s="900"/>
      <c r="F81" s="900"/>
      <c r="G81" s="900"/>
      <c r="H81" s="900"/>
      <c r="I81" s="900"/>
      <c r="J81" s="900"/>
      <c r="K81" s="900"/>
      <c r="L81" s="900"/>
      <c r="M81" s="900"/>
      <c r="N81" s="900"/>
      <c r="O81" s="900"/>
      <c r="P81" s="900"/>
      <c r="Q81" s="900"/>
      <c r="R81" s="900"/>
      <c r="S81" s="900"/>
      <c r="T81" s="900"/>
      <c r="U81" s="900"/>
      <c r="V81" s="900"/>
      <c r="W81" s="900"/>
      <c r="X81" s="900"/>
      <c r="Y81" s="900"/>
      <c r="Z81" s="900"/>
    </row>
    <row r="82" spans="1:26" ht="15.75" customHeight="1">
      <c r="A82" s="900"/>
      <c r="B82" s="900"/>
      <c r="C82" s="900"/>
      <c r="D82" s="900"/>
      <c r="E82" s="900"/>
      <c r="F82" s="900"/>
      <c r="G82" s="900"/>
      <c r="H82" s="900"/>
      <c r="I82" s="900"/>
      <c r="J82" s="900"/>
      <c r="K82" s="900"/>
      <c r="L82" s="900"/>
      <c r="M82" s="900"/>
      <c r="N82" s="900"/>
      <c r="O82" s="900"/>
      <c r="P82" s="900"/>
      <c r="Q82" s="900"/>
      <c r="R82" s="900"/>
      <c r="S82" s="900"/>
      <c r="T82" s="900"/>
      <c r="U82" s="900"/>
      <c r="V82" s="900"/>
      <c r="W82" s="900"/>
      <c r="X82" s="900"/>
      <c r="Y82" s="900"/>
      <c r="Z82" s="900"/>
    </row>
    <row r="83" spans="1:26" ht="15.75" customHeight="1">
      <c r="A83" s="900"/>
      <c r="B83" s="900"/>
      <c r="C83" s="900"/>
      <c r="D83" s="900"/>
      <c r="E83" s="900"/>
      <c r="F83" s="900"/>
      <c r="G83" s="900"/>
      <c r="H83" s="900"/>
      <c r="I83" s="900"/>
      <c r="J83" s="900"/>
      <c r="K83" s="900"/>
      <c r="L83" s="900"/>
      <c r="M83" s="900"/>
      <c r="N83" s="900"/>
      <c r="O83" s="900"/>
      <c r="P83" s="900"/>
      <c r="Q83" s="900"/>
      <c r="R83" s="900"/>
      <c r="S83" s="900"/>
      <c r="T83" s="900"/>
      <c r="U83" s="900"/>
      <c r="V83" s="900"/>
      <c r="W83" s="900"/>
      <c r="X83" s="900"/>
      <c r="Y83" s="900"/>
      <c r="Z83" s="900"/>
    </row>
    <row r="84" spans="1:26" ht="15.75" customHeight="1">
      <c r="A84" s="900"/>
      <c r="B84" s="900"/>
      <c r="C84" s="900"/>
      <c r="D84" s="900"/>
      <c r="E84" s="900"/>
      <c r="F84" s="900"/>
      <c r="G84" s="900"/>
      <c r="H84" s="900"/>
      <c r="I84" s="900"/>
      <c r="J84" s="900"/>
      <c r="K84" s="900"/>
      <c r="L84" s="900"/>
      <c r="M84" s="900"/>
      <c r="N84" s="900"/>
      <c r="O84" s="900"/>
      <c r="P84" s="900"/>
      <c r="Q84" s="900"/>
      <c r="R84" s="900"/>
      <c r="S84" s="900"/>
      <c r="T84" s="900"/>
      <c r="U84" s="900"/>
      <c r="V84" s="900"/>
      <c r="W84" s="900"/>
      <c r="X84" s="900"/>
      <c r="Y84" s="900"/>
      <c r="Z84" s="900"/>
    </row>
    <row r="85" spans="1:26" ht="15.75" customHeight="1">
      <c r="A85" s="900"/>
      <c r="B85" s="900"/>
      <c r="C85" s="900"/>
      <c r="D85" s="900"/>
      <c r="E85" s="900"/>
      <c r="F85" s="900"/>
      <c r="G85" s="900"/>
      <c r="H85" s="900"/>
      <c r="I85" s="900"/>
      <c r="J85" s="900"/>
      <c r="K85" s="900"/>
      <c r="L85" s="900"/>
      <c r="M85" s="900"/>
      <c r="N85" s="900"/>
      <c r="O85" s="900"/>
      <c r="P85" s="900"/>
      <c r="Q85" s="900"/>
      <c r="R85" s="900"/>
      <c r="S85" s="900"/>
      <c r="T85" s="900"/>
      <c r="U85" s="900"/>
      <c r="V85" s="900"/>
      <c r="W85" s="900"/>
      <c r="X85" s="900"/>
      <c r="Y85" s="900"/>
      <c r="Z85" s="900"/>
    </row>
    <row r="86" spans="1:26" ht="15.75" customHeight="1">
      <c r="A86" s="900"/>
      <c r="B86" s="900"/>
      <c r="C86" s="900"/>
      <c r="D86" s="900"/>
      <c r="E86" s="900"/>
      <c r="F86" s="900"/>
      <c r="G86" s="900"/>
      <c r="H86" s="900"/>
      <c r="I86" s="900"/>
      <c r="J86" s="900"/>
      <c r="K86" s="900"/>
      <c r="L86" s="900"/>
      <c r="M86" s="900"/>
      <c r="N86" s="900"/>
      <c r="O86" s="900"/>
      <c r="P86" s="900"/>
      <c r="Q86" s="900"/>
      <c r="R86" s="900"/>
      <c r="S86" s="900"/>
      <c r="T86" s="900"/>
      <c r="U86" s="900"/>
      <c r="V86" s="900"/>
      <c r="W86" s="900"/>
      <c r="X86" s="900"/>
      <c r="Y86" s="900"/>
      <c r="Z86" s="900"/>
    </row>
    <row r="87" spans="1:26" ht="15.75" customHeight="1">
      <c r="A87" s="900"/>
      <c r="B87" s="900"/>
      <c r="C87" s="900"/>
      <c r="D87" s="900"/>
      <c r="E87" s="900"/>
      <c r="F87" s="900"/>
      <c r="G87" s="900"/>
      <c r="H87" s="900"/>
      <c r="I87" s="900"/>
      <c r="J87" s="900"/>
      <c r="K87" s="900"/>
      <c r="L87" s="900"/>
      <c r="M87" s="900"/>
      <c r="N87" s="900"/>
      <c r="O87" s="900"/>
      <c r="P87" s="900"/>
      <c r="Q87" s="900"/>
      <c r="R87" s="900"/>
      <c r="S87" s="900"/>
      <c r="T87" s="900"/>
      <c r="U87" s="900"/>
      <c r="V87" s="900"/>
      <c r="W87" s="900"/>
      <c r="X87" s="900"/>
      <c r="Y87" s="900"/>
      <c r="Z87" s="900"/>
    </row>
    <row r="88" spans="1:26" ht="15.75" customHeight="1">
      <c r="A88" s="900"/>
      <c r="B88" s="900"/>
      <c r="C88" s="900"/>
      <c r="D88" s="900"/>
      <c r="E88" s="900"/>
      <c r="F88" s="900"/>
      <c r="G88" s="900"/>
      <c r="H88" s="900"/>
      <c r="I88" s="900"/>
      <c r="J88" s="900"/>
      <c r="K88" s="900"/>
      <c r="L88" s="900"/>
      <c r="M88" s="900"/>
      <c r="N88" s="900"/>
      <c r="O88" s="900"/>
      <c r="P88" s="900"/>
      <c r="Q88" s="900"/>
      <c r="R88" s="900"/>
      <c r="S88" s="900"/>
      <c r="T88" s="900"/>
      <c r="U88" s="900"/>
      <c r="V88" s="900"/>
      <c r="W88" s="900"/>
      <c r="X88" s="900"/>
      <c r="Y88" s="900"/>
      <c r="Z88" s="900"/>
    </row>
    <row r="89" spans="1:26" ht="15.75" customHeight="1">
      <c r="A89" s="900"/>
      <c r="B89" s="900"/>
      <c r="C89" s="900"/>
      <c r="D89" s="900"/>
      <c r="E89" s="900"/>
      <c r="F89" s="900"/>
      <c r="G89" s="900"/>
      <c r="H89" s="900"/>
      <c r="I89" s="900"/>
      <c r="J89" s="900"/>
      <c r="K89" s="900"/>
      <c r="L89" s="900"/>
      <c r="M89" s="900"/>
      <c r="N89" s="900"/>
      <c r="O89" s="900"/>
      <c r="P89" s="900"/>
      <c r="Q89" s="900"/>
      <c r="R89" s="900"/>
      <c r="S89" s="900"/>
      <c r="T89" s="900"/>
      <c r="U89" s="900"/>
      <c r="V89" s="900"/>
      <c r="W89" s="900"/>
      <c r="X89" s="900"/>
      <c r="Y89" s="900"/>
      <c r="Z89" s="900"/>
    </row>
    <row r="90" spans="1:26" ht="15.75" customHeight="1">
      <c r="A90" s="900"/>
      <c r="B90" s="900"/>
      <c r="C90" s="900"/>
      <c r="D90" s="900"/>
      <c r="E90" s="900"/>
      <c r="F90" s="900"/>
      <c r="G90" s="900"/>
      <c r="H90" s="900"/>
      <c r="I90" s="900"/>
      <c r="J90" s="900"/>
      <c r="K90" s="900"/>
      <c r="L90" s="900"/>
      <c r="M90" s="900"/>
      <c r="N90" s="900"/>
      <c r="O90" s="900"/>
      <c r="P90" s="900"/>
      <c r="Q90" s="900"/>
      <c r="R90" s="900"/>
      <c r="S90" s="900"/>
      <c r="T90" s="900"/>
      <c r="U90" s="900"/>
      <c r="V90" s="900"/>
      <c r="W90" s="900"/>
      <c r="X90" s="900"/>
      <c r="Y90" s="900"/>
      <c r="Z90" s="900"/>
    </row>
    <row r="91" spans="1:26" ht="15.75" customHeight="1">
      <c r="A91" s="900"/>
      <c r="B91" s="900"/>
      <c r="C91" s="900"/>
      <c r="D91" s="900"/>
      <c r="E91" s="900"/>
      <c r="F91" s="900"/>
      <c r="G91" s="900"/>
      <c r="H91" s="900"/>
      <c r="I91" s="900"/>
      <c r="J91" s="900"/>
      <c r="K91" s="900"/>
      <c r="L91" s="900"/>
      <c r="M91" s="900"/>
      <c r="N91" s="900"/>
      <c r="O91" s="900"/>
      <c r="P91" s="900"/>
      <c r="Q91" s="900"/>
      <c r="R91" s="900"/>
      <c r="S91" s="900"/>
      <c r="T91" s="900"/>
      <c r="U91" s="900"/>
      <c r="V91" s="900"/>
      <c r="W91" s="900"/>
      <c r="X91" s="900"/>
      <c r="Y91" s="900"/>
      <c r="Z91" s="900"/>
    </row>
    <row r="92" spans="1:26" ht="15.75" customHeight="1">
      <c r="A92" s="900"/>
      <c r="B92" s="900"/>
      <c r="C92" s="900"/>
      <c r="D92" s="900"/>
      <c r="E92" s="900"/>
      <c r="F92" s="900"/>
      <c r="G92" s="900"/>
      <c r="H92" s="900"/>
      <c r="I92" s="900"/>
      <c r="J92" s="900"/>
      <c r="K92" s="900"/>
      <c r="L92" s="900"/>
      <c r="M92" s="900"/>
      <c r="N92" s="900"/>
      <c r="O92" s="900"/>
      <c r="P92" s="900"/>
      <c r="Q92" s="900"/>
      <c r="R92" s="900"/>
      <c r="S92" s="900"/>
      <c r="T92" s="900"/>
      <c r="U92" s="900"/>
      <c r="V92" s="900"/>
      <c r="W92" s="900"/>
      <c r="X92" s="900"/>
      <c r="Y92" s="900"/>
      <c r="Z92" s="900"/>
    </row>
    <row r="93" spans="1:26" ht="15.75" customHeight="1">
      <c r="A93" s="900"/>
      <c r="B93" s="900"/>
      <c r="C93" s="900"/>
      <c r="D93" s="900"/>
      <c r="E93" s="900"/>
      <c r="F93" s="900"/>
      <c r="G93" s="900"/>
      <c r="H93" s="900"/>
      <c r="I93" s="900"/>
      <c r="J93" s="900"/>
      <c r="K93" s="900"/>
      <c r="L93" s="900"/>
      <c r="M93" s="900"/>
      <c r="N93" s="900"/>
      <c r="O93" s="900"/>
      <c r="P93" s="900"/>
      <c r="Q93" s="900"/>
      <c r="R93" s="900"/>
      <c r="S93" s="900"/>
      <c r="T93" s="900"/>
      <c r="U93" s="900"/>
      <c r="V93" s="900"/>
      <c r="W93" s="900"/>
      <c r="X93" s="900"/>
      <c r="Y93" s="900"/>
      <c r="Z93" s="900"/>
    </row>
    <row r="94" spans="1:26" ht="15.75" customHeight="1">
      <c r="A94" s="900"/>
      <c r="B94" s="900"/>
      <c r="C94" s="900"/>
      <c r="D94" s="900"/>
      <c r="E94" s="900"/>
      <c r="F94" s="900"/>
      <c r="G94" s="900"/>
      <c r="H94" s="900"/>
      <c r="I94" s="900"/>
      <c r="J94" s="900"/>
      <c r="K94" s="900"/>
      <c r="L94" s="900"/>
      <c r="M94" s="900"/>
      <c r="N94" s="900"/>
      <c r="O94" s="900"/>
      <c r="P94" s="900"/>
      <c r="Q94" s="900"/>
      <c r="R94" s="900"/>
      <c r="S94" s="900"/>
      <c r="T94" s="900"/>
      <c r="U94" s="900"/>
      <c r="V94" s="900"/>
      <c r="W94" s="900"/>
      <c r="X94" s="900"/>
      <c r="Y94" s="900"/>
      <c r="Z94" s="900"/>
    </row>
    <row r="95" spans="1:26" ht="15.75" customHeight="1">
      <c r="A95" s="900"/>
      <c r="B95" s="900"/>
      <c r="C95" s="900"/>
      <c r="D95" s="900"/>
      <c r="E95" s="900"/>
      <c r="F95" s="900"/>
      <c r="G95" s="900"/>
      <c r="H95" s="900"/>
      <c r="I95" s="900"/>
      <c r="J95" s="900"/>
      <c r="K95" s="900"/>
      <c r="L95" s="900"/>
      <c r="M95" s="900"/>
      <c r="N95" s="900"/>
      <c r="O95" s="900"/>
      <c r="P95" s="900"/>
      <c r="Q95" s="900"/>
      <c r="R95" s="900"/>
      <c r="S95" s="900"/>
      <c r="T95" s="900"/>
      <c r="U95" s="900"/>
      <c r="V95" s="900"/>
      <c r="W95" s="900"/>
      <c r="X95" s="900"/>
      <c r="Y95" s="900"/>
      <c r="Z95" s="900"/>
    </row>
    <row r="96" spans="1:26" ht="15.75" customHeight="1">
      <c r="A96" s="900"/>
      <c r="B96" s="900"/>
      <c r="C96" s="900"/>
      <c r="D96" s="900"/>
      <c r="E96" s="900"/>
      <c r="F96" s="900"/>
      <c r="G96" s="900"/>
      <c r="H96" s="900"/>
      <c r="I96" s="900"/>
      <c r="J96" s="900"/>
      <c r="K96" s="900"/>
      <c r="L96" s="900"/>
      <c r="M96" s="900"/>
      <c r="N96" s="900"/>
      <c r="O96" s="900"/>
      <c r="P96" s="900"/>
      <c r="Q96" s="900"/>
      <c r="R96" s="900"/>
      <c r="S96" s="900"/>
      <c r="T96" s="900"/>
      <c r="U96" s="900"/>
      <c r="V96" s="900"/>
      <c r="W96" s="900"/>
      <c r="X96" s="900"/>
      <c r="Y96" s="900"/>
      <c r="Z96" s="900"/>
    </row>
    <row r="97" spans="1:26" ht="15.75" customHeight="1">
      <c r="A97" s="900"/>
      <c r="B97" s="900"/>
      <c r="C97" s="900"/>
      <c r="D97" s="900"/>
      <c r="E97" s="900"/>
      <c r="F97" s="900"/>
      <c r="G97" s="900"/>
      <c r="H97" s="900"/>
      <c r="I97" s="900"/>
      <c r="J97" s="900"/>
      <c r="K97" s="900"/>
      <c r="L97" s="900"/>
      <c r="M97" s="900"/>
      <c r="N97" s="900"/>
      <c r="O97" s="900"/>
      <c r="P97" s="900"/>
      <c r="Q97" s="900"/>
      <c r="R97" s="900"/>
      <c r="S97" s="900"/>
      <c r="T97" s="900"/>
      <c r="U97" s="900"/>
      <c r="V97" s="900"/>
      <c r="W97" s="900"/>
      <c r="X97" s="900"/>
      <c r="Y97" s="900"/>
      <c r="Z97" s="900"/>
    </row>
    <row r="98" spans="1:26" ht="15.75" customHeight="1">
      <c r="A98" s="900"/>
      <c r="B98" s="900"/>
      <c r="C98" s="900"/>
      <c r="D98" s="900"/>
      <c r="E98" s="900"/>
      <c r="F98" s="900"/>
      <c r="G98" s="900"/>
      <c r="H98" s="900"/>
      <c r="I98" s="900"/>
      <c r="J98" s="900"/>
      <c r="K98" s="900"/>
      <c r="L98" s="900"/>
      <c r="M98" s="900"/>
      <c r="N98" s="900"/>
      <c r="O98" s="900"/>
      <c r="P98" s="900"/>
      <c r="Q98" s="900"/>
      <c r="R98" s="900"/>
      <c r="S98" s="900"/>
      <c r="T98" s="900"/>
      <c r="U98" s="900"/>
      <c r="V98" s="900"/>
      <c r="W98" s="900"/>
      <c r="X98" s="900"/>
      <c r="Y98" s="900"/>
      <c r="Z98" s="900"/>
    </row>
    <row r="99" spans="1:26" ht="15.75" customHeight="1">
      <c r="A99" s="900"/>
      <c r="B99" s="900"/>
      <c r="C99" s="900"/>
      <c r="D99" s="900"/>
      <c r="E99" s="900"/>
      <c r="F99" s="900"/>
      <c r="G99" s="900"/>
      <c r="H99" s="900"/>
      <c r="I99" s="900"/>
      <c r="J99" s="900"/>
      <c r="K99" s="900"/>
      <c r="L99" s="900"/>
      <c r="M99" s="900"/>
      <c r="N99" s="900"/>
      <c r="O99" s="900"/>
      <c r="P99" s="900"/>
      <c r="Q99" s="900"/>
      <c r="R99" s="900"/>
      <c r="S99" s="900"/>
      <c r="T99" s="900"/>
      <c r="U99" s="900"/>
      <c r="V99" s="900"/>
      <c r="W99" s="900"/>
      <c r="X99" s="900"/>
      <c r="Y99" s="900"/>
      <c r="Z99" s="900"/>
    </row>
    <row r="100" spans="1:26" ht="15.75" customHeight="1">
      <c r="A100" s="900"/>
      <c r="B100" s="900"/>
      <c r="C100" s="900"/>
      <c r="D100" s="900"/>
      <c r="E100" s="900"/>
      <c r="F100" s="900"/>
      <c r="G100" s="900"/>
      <c r="H100" s="900"/>
      <c r="I100" s="900"/>
      <c r="J100" s="900"/>
      <c r="K100" s="900"/>
      <c r="L100" s="900"/>
      <c r="M100" s="900"/>
      <c r="N100" s="900"/>
      <c r="O100" s="900"/>
      <c r="P100" s="900"/>
      <c r="Q100" s="900"/>
      <c r="R100" s="900"/>
      <c r="S100" s="900"/>
      <c r="T100" s="900"/>
      <c r="U100" s="900"/>
      <c r="V100" s="900"/>
      <c r="W100" s="900"/>
      <c r="X100" s="900"/>
      <c r="Y100" s="900"/>
      <c r="Z100" s="900"/>
    </row>
    <row r="101" spans="1:26" ht="15.75" customHeight="1">
      <c r="A101" s="900"/>
      <c r="B101" s="900"/>
      <c r="C101" s="900"/>
      <c r="D101" s="900"/>
      <c r="E101" s="900"/>
      <c r="F101" s="900"/>
      <c r="G101" s="900"/>
      <c r="H101" s="900"/>
      <c r="I101" s="900"/>
      <c r="J101" s="900"/>
      <c r="K101" s="900"/>
      <c r="L101" s="900"/>
      <c r="M101" s="900"/>
      <c r="N101" s="900"/>
      <c r="O101" s="900"/>
      <c r="P101" s="900"/>
      <c r="Q101" s="900"/>
      <c r="R101" s="900"/>
      <c r="S101" s="900"/>
      <c r="T101" s="900"/>
      <c r="U101" s="900"/>
      <c r="V101" s="900"/>
      <c r="W101" s="900"/>
      <c r="X101" s="900"/>
      <c r="Y101" s="900"/>
      <c r="Z101" s="900"/>
    </row>
    <row r="102" spans="1:26" ht="15.75" customHeight="1">
      <c r="A102" s="900"/>
      <c r="B102" s="900"/>
      <c r="C102" s="900"/>
      <c r="D102" s="900"/>
      <c r="E102" s="900"/>
      <c r="F102" s="900"/>
      <c r="G102" s="900"/>
      <c r="H102" s="900"/>
      <c r="I102" s="900"/>
      <c r="J102" s="900"/>
      <c r="K102" s="900"/>
      <c r="L102" s="900"/>
      <c r="M102" s="900"/>
      <c r="N102" s="900"/>
      <c r="O102" s="900"/>
      <c r="P102" s="900"/>
      <c r="Q102" s="900"/>
      <c r="R102" s="900"/>
      <c r="S102" s="900"/>
      <c r="T102" s="900"/>
      <c r="U102" s="900"/>
      <c r="V102" s="900"/>
      <c r="W102" s="900"/>
      <c r="X102" s="900"/>
      <c r="Y102" s="900"/>
      <c r="Z102" s="900"/>
    </row>
    <row r="103" spans="1:26" ht="15.75" customHeight="1">
      <c r="A103" s="900"/>
      <c r="B103" s="900"/>
      <c r="C103" s="900"/>
      <c r="D103" s="900"/>
      <c r="E103" s="900"/>
      <c r="F103" s="900"/>
      <c r="G103" s="900"/>
      <c r="H103" s="900"/>
      <c r="I103" s="900"/>
      <c r="J103" s="900"/>
      <c r="K103" s="900"/>
      <c r="L103" s="900"/>
      <c r="M103" s="900"/>
      <c r="N103" s="900"/>
      <c r="O103" s="900"/>
      <c r="P103" s="900"/>
      <c r="Q103" s="900"/>
      <c r="R103" s="900"/>
      <c r="S103" s="900"/>
      <c r="T103" s="900"/>
      <c r="U103" s="900"/>
      <c r="V103" s="900"/>
      <c r="W103" s="900"/>
      <c r="X103" s="900"/>
      <c r="Y103" s="900"/>
      <c r="Z103" s="900"/>
    </row>
    <row r="104" spans="1:26" ht="15.75" customHeight="1">
      <c r="A104" s="900"/>
      <c r="B104" s="900"/>
      <c r="C104" s="900"/>
      <c r="D104" s="900"/>
      <c r="E104" s="900"/>
      <c r="F104" s="900"/>
      <c r="G104" s="900"/>
      <c r="H104" s="900"/>
      <c r="I104" s="900"/>
      <c r="J104" s="900"/>
      <c r="K104" s="900"/>
      <c r="L104" s="900"/>
      <c r="M104" s="900"/>
      <c r="N104" s="900"/>
      <c r="O104" s="900"/>
      <c r="P104" s="900"/>
      <c r="Q104" s="900"/>
      <c r="R104" s="900"/>
      <c r="S104" s="900"/>
      <c r="T104" s="900"/>
      <c r="U104" s="900"/>
      <c r="V104" s="900"/>
      <c r="W104" s="900"/>
      <c r="X104" s="900"/>
      <c r="Y104" s="900"/>
      <c r="Z104" s="900"/>
    </row>
    <row r="105" spans="1:26" ht="15.75" customHeight="1">
      <c r="A105" s="900"/>
      <c r="B105" s="900"/>
      <c r="C105" s="900"/>
      <c r="D105" s="900"/>
      <c r="E105" s="900"/>
      <c r="F105" s="900"/>
      <c r="G105" s="900"/>
      <c r="H105" s="900"/>
      <c r="I105" s="900"/>
      <c r="J105" s="900"/>
      <c r="K105" s="900"/>
      <c r="L105" s="900"/>
      <c r="M105" s="900"/>
      <c r="N105" s="900"/>
      <c r="O105" s="900"/>
      <c r="P105" s="900"/>
      <c r="Q105" s="900"/>
      <c r="R105" s="900"/>
      <c r="S105" s="900"/>
      <c r="T105" s="900"/>
      <c r="U105" s="900"/>
      <c r="V105" s="900"/>
      <c r="W105" s="900"/>
      <c r="X105" s="900"/>
      <c r="Y105" s="900"/>
      <c r="Z105" s="900"/>
    </row>
    <row r="106" spans="1:26" ht="15.75" customHeight="1">
      <c r="A106" s="900"/>
      <c r="B106" s="900"/>
      <c r="C106" s="900"/>
      <c r="D106" s="900"/>
      <c r="E106" s="900"/>
      <c r="F106" s="900"/>
      <c r="G106" s="900"/>
      <c r="H106" s="900"/>
      <c r="I106" s="900"/>
      <c r="J106" s="900"/>
      <c r="K106" s="900"/>
      <c r="L106" s="900"/>
      <c r="M106" s="900"/>
      <c r="N106" s="900"/>
      <c r="O106" s="900"/>
      <c r="P106" s="900"/>
      <c r="Q106" s="900"/>
      <c r="R106" s="900"/>
      <c r="S106" s="900"/>
      <c r="T106" s="900"/>
      <c r="U106" s="900"/>
      <c r="V106" s="900"/>
      <c r="W106" s="900"/>
      <c r="X106" s="900"/>
      <c r="Y106" s="900"/>
      <c r="Z106" s="900"/>
    </row>
    <row r="107" spans="1:26" ht="15.75" customHeight="1">
      <c r="A107" s="900"/>
      <c r="B107" s="900"/>
      <c r="C107" s="900"/>
      <c r="D107" s="900"/>
      <c r="E107" s="900"/>
      <c r="F107" s="900"/>
      <c r="G107" s="900"/>
      <c r="H107" s="900"/>
      <c r="I107" s="900"/>
      <c r="J107" s="900"/>
      <c r="K107" s="900"/>
      <c r="L107" s="900"/>
      <c r="M107" s="900"/>
      <c r="N107" s="900"/>
      <c r="O107" s="900"/>
      <c r="P107" s="900"/>
      <c r="Q107" s="900"/>
      <c r="R107" s="900"/>
      <c r="S107" s="900"/>
      <c r="T107" s="900"/>
      <c r="U107" s="900"/>
      <c r="V107" s="900"/>
      <c r="W107" s="900"/>
      <c r="X107" s="900"/>
      <c r="Y107" s="900"/>
      <c r="Z107" s="900"/>
    </row>
    <row r="108" spans="1:26" ht="15.75" customHeight="1">
      <c r="A108" s="900"/>
      <c r="B108" s="900"/>
      <c r="C108" s="900"/>
      <c r="D108" s="900"/>
      <c r="E108" s="900"/>
      <c r="F108" s="900"/>
      <c r="G108" s="900"/>
      <c r="H108" s="900"/>
      <c r="I108" s="900"/>
      <c r="J108" s="900"/>
      <c r="K108" s="900"/>
      <c r="L108" s="900"/>
      <c r="M108" s="900"/>
      <c r="N108" s="900"/>
      <c r="O108" s="900"/>
      <c r="P108" s="900"/>
      <c r="Q108" s="900"/>
      <c r="R108" s="900"/>
      <c r="S108" s="900"/>
      <c r="T108" s="900"/>
      <c r="U108" s="900"/>
      <c r="V108" s="900"/>
      <c r="W108" s="900"/>
      <c r="X108" s="900"/>
      <c r="Y108" s="900"/>
      <c r="Z108" s="900"/>
    </row>
    <row r="109" spans="1:26" ht="15.75" customHeight="1">
      <c r="A109" s="900"/>
      <c r="B109" s="900"/>
      <c r="C109" s="900"/>
      <c r="D109" s="900"/>
      <c r="E109" s="900"/>
      <c r="F109" s="900"/>
      <c r="G109" s="900"/>
      <c r="H109" s="900"/>
      <c r="I109" s="900"/>
      <c r="J109" s="900"/>
      <c r="K109" s="900"/>
      <c r="L109" s="900"/>
      <c r="M109" s="900"/>
      <c r="N109" s="900"/>
      <c r="O109" s="900"/>
      <c r="P109" s="900"/>
      <c r="Q109" s="900"/>
      <c r="R109" s="900"/>
      <c r="S109" s="900"/>
      <c r="T109" s="900"/>
      <c r="U109" s="900"/>
      <c r="V109" s="900"/>
      <c r="W109" s="900"/>
      <c r="X109" s="900"/>
      <c r="Y109" s="900"/>
      <c r="Z109" s="900"/>
    </row>
    <row r="110" spans="1:26" ht="15.75" customHeight="1">
      <c r="A110" s="900"/>
      <c r="B110" s="900"/>
      <c r="C110" s="900"/>
      <c r="D110" s="900"/>
      <c r="E110" s="900"/>
      <c r="F110" s="900"/>
      <c r="G110" s="900"/>
      <c r="H110" s="900"/>
      <c r="I110" s="900"/>
      <c r="J110" s="900"/>
      <c r="K110" s="900"/>
      <c r="L110" s="900"/>
      <c r="M110" s="900"/>
      <c r="N110" s="900"/>
      <c r="O110" s="900"/>
      <c r="P110" s="900"/>
      <c r="Q110" s="900"/>
      <c r="R110" s="900"/>
      <c r="S110" s="900"/>
      <c r="T110" s="900"/>
      <c r="U110" s="900"/>
      <c r="V110" s="900"/>
      <c r="W110" s="900"/>
      <c r="X110" s="900"/>
      <c r="Y110" s="900"/>
      <c r="Z110" s="900"/>
    </row>
    <row r="111" spans="1:26" ht="15.75" customHeight="1">
      <c r="A111" s="900"/>
      <c r="B111" s="900"/>
      <c r="C111" s="900"/>
      <c r="D111" s="900"/>
      <c r="E111" s="900"/>
      <c r="F111" s="900"/>
      <c r="G111" s="900"/>
      <c r="H111" s="900"/>
      <c r="I111" s="900"/>
      <c r="J111" s="900"/>
      <c r="K111" s="900"/>
      <c r="L111" s="900"/>
      <c r="M111" s="900"/>
      <c r="N111" s="900"/>
      <c r="O111" s="900"/>
      <c r="P111" s="900"/>
      <c r="Q111" s="900"/>
      <c r="R111" s="900"/>
      <c r="S111" s="900"/>
      <c r="T111" s="900"/>
      <c r="U111" s="900"/>
      <c r="V111" s="900"/>
      <c r="W111" s="900"/>
      <c r="X111" s="900"/>
      <c r="Y111" s="900"/>
      <c r="Z111" s="900"/>
    </row>
    <row r="112" spans="1:26" ht="15.75" customHeight="1">
      <c r="A112" s="900"/>
      <c r="B112" s="900"/>
      <c r="C112" s="900"/>
      <c r="D112" s="900"/>
      <c r="E112" s="900"/>
      <c r="F112" s="900"/>
      <c r="G112" s="900"/>
      <c r="H112" s="900"/>
      <c r="I112" s="900"/>
      <c r="J112" s="900"/>
      <c r="K112" s="900"/>
      <c r="L112" s="900"/>
      <c r="M112" s="900"/>
      <c r="N112" s="900"/>
      <c r="O112" s="900"/>
      <c r="P112" s="900"/>
      <c r="Q112" s="900"/>
      <c r="R112" s="900"/>
      <c r="S112" s="900"/>
      <c r="T112" s="900"/>
      <c r="U112" s="900"/>
      <c r="V112" s="900"/>
      <c r="W112" s="900"/>
      <c r="X112" s="900"/>
      <c r="Y112" s="900"/>
      <c r="Z112" s="900"/>
    </row>
    <row r="113" spans="1:26" ht="15.75" customHeight="1">
      <c r="A113" s="900"/>
      <c r="B113" s="900"/>
      <c r="C113" s="900"/>
      <c r="D113" s="900"/>
      <c r="E113" s="900"/>
      <c r="F113" s="900"/>
      <c r="G113" s="900"/>
      <c r="H113" s="900"/>
      <c r="I113" s="900"/>
      <c r="J113" s="900"/>
      <c r="K113" s="900"/>
      <c r="L113" s="900"/>
      <c r="M113" s="900"/>
      <c r="N113" s="900"/>
      <c r="O113" s="900"/>
      <c r="P113" s="900"/>
      <c r="Q113" s="900"/>
      <c r="R113" s="900"/>
      <c r="S113" s="900"/>
      <c r="T113" s="900"/>
      <c r="U113" s="900"/>
      <c r="V113" s="900"/>
      <c r="W113" s="900"/>
      <c r="X113" s="900"/>
      <c r="Y113" s="900"/>
      <c r="Z113" s="900"/>
    </row>
    <row r="114" spans="1:26" ht="15.75" customHeight="1">
      <c r="A114" s="900"/>
      <c r="B114" s="900"/>
      <c r="C114" s="900"/>
      <c r="D114" s="900"/>
      <c r="E114" s="900"/>
      <c r="F114" s="900"/>
      <c r="G114" s="900"/>
      <c r="H114" s="900"/>
      <c r="I114" s="900"/>
      <c r="J114" s="900"/>
      <c r="K114" s="900"/>
      <c r="L114" s="900"/>
      <c r="M114" s="900"/>
      <c r="N114" s="900"/>
      <c r="O114" s="900"/>
      <c r="P114" s="900"/>
      <c r="Q114" s="900"/>
      <c r="R114" s="900"/>
      <c r="S114" s="900"/>
      <c r="T114" s="900"/>
      <c r="U114" s="900"/>
      <c r="V114" s="900"/>
      <c r="W114" s="900"/>
      <c r="X114" s="900"/>
      <c r="Y114" s="900"/>
      <c r="Z114" s="900"/>
    </row>
    <row r="115" spans="1:26" ht="15.75" customHeight="1">
      <c r="A115" s="900"/>
      <c r="B115" s="900"/>
      <c r="C115" s="900"/>
      <c r="D115" s="900"/>
      <c r="E115" s="900"/>
      <c r="F115" s="900"/>
      <c r="G115" s="900"/>
      <c r="H115" s="900"/>
      <c r="I115" s="900"/>
      <c r="J115" s="900"/>
      <c r="K115" s="900"/>
      <c r="L115" s="900"/>
      <c r="M115" s="900"/>
      <c r="N115" s="900"/>
      <c r="O115" s="900"/>
      <c r="P115" s="900"/>
      <c r="Q115" s="900"/>
      <c r="R115" s="900"/>
      <c r="S115" s="900"/>
      <c r="T115" s="900"/>
      <c r="U115" s="900"/>
      <c r="V115" s="900"/>
      <c r="W115" s="900"/>
      <c r="X115" s="900"/>
      <c r="Y115" s="900"/>
      <c r="Z115" s="900"/>
    </row>
    <row r="116" spans="1:26" ht="15.75" customHeight="1">
      <c r="A116" s="900"/>
      <c r="B116" s="900"/>
      <c r="C116" s="900"/>
      <c r="D116" s="900"/>
      <c r="E116" s="900"/>
      <c r="F116" s="900"/>
      <c r="G116" s="900"/>
      <c r="H116" s="900"/>
      <c r="I116" s="900"/>
      <c r="J116" s="900"/>
      <c r="K116" s="900"/>
      <c r="L116" s="900"/>
      <c r="M116" s="900"/>
      <c r="N116" s="900"/>
      <c r="O116" s="900"/>
      <c r="P116" s="900"/>
      <c r="Q116" s="900"/>
      <c r="R116" s="900"/>
      <c r="S116" s="900"/>
      <c r="T116" s="900"/>
      <c r="U116" s="900"/>
      <c r="V116" s="900"/>
      <c r="W116" s="900"/>
      <c r="X116" s="900"/>
      <c r="Y116" s="900"/>
      <c r="Z116" s="900"/>
    </row>
    <row r="117" spans="1:26" ht="15.75" customHeight="1">
      <c r="A117" s="900"/>
      <c r="B117" s="900"/>
      <c r="C117" s="900"/>
      <c r="D117" s="900"/>
      <c r="E117" s="900"/>
      <c r="F117" s="900"/>
      <c r="G117" s="900"/>
      <c r="H117" s="900"/>
      <c r="I117" s="900"/>
      <c r="J117" s="900"/>
      <c r="K117" s="900"/>
      <c r="L117" s="900"/>
      <c r="M117" s="900"/>
      <c r="N117" s="900"/>
      <c r="O117" s="900"/>
      <c r="P117" s="900"/>
      <c r="Q117" s="900"/>
      <c r="R117" s="900"/>
      <c r="S117" s="900"/>
      <c r="T117" s="900"/>
      <c r="U117" s="900"/>
      <c r="V117" s="900"/>
      <c r="W117" s="900"/>
      <c r="X117" s="900"/>
      <c r="Y117" s="900"/>
      <c r="Z117" s="900"/>
    </row>
    <row r="118" spans="1:26" ht="15.75" customHeight="1">
      <c r="A118" s="900"/>
      <c r="B118" s="900"/>
      <c r="C118" s="900"/>
      <c r="D118" s="900"/>
      <c r="E118" s="900"/>
      <c r="F118" s="900"/>
      <c r="G118" s="900"/>
      <c r="H118" s="900"/>
      <c r="I118" s="900"/>
      <c r="J118" s="900"/>
      <c r="K118" s="900"/>
      <c r="L118" s="900"/>
      <c r="M118" s="900"/>
      <c r="N118" s="900"/>
      <c r="O118" s="900"/>
      <c r="P118" s="900"/>
      <c r="Q118" s="900"/>
      <c r="R118" s="900"/>
      <c r="S118" s="900"/>
      <c r="T118" s="900"/>
      <c r="U118" s="900"/>
      <c r="V118" s="900"/>
      <c r="W118" s="900"/>
      <c r="X118" s="900"/>
      <c r="Y118" s="900"/>
      <c r="Z118" s="900"/>
    </row>
    <row r="119" spans="1:26" ht="15.75" customHeight="1">
      <c r="A119" s="900"/>
      <c r="B119" s="900"/>
      <c r="C119" s="900"/>
      <c r="D119" s="900"/>
      <c r="E119" s="900"/>
      <c r="F119" s="900"/>
      <c r="G119" s="900"/>
      <c r="H119" s="900"/>
      <c r="I119" s="900"/>
      <c r="J119" s="900"/>
      <c r="K119" s="900"/>
      <c r="L119" s="900"/>
      <c r="M119" s="900"/>
      <c r="N119" s="900"/>
      <c r="O119" s="900"/>
      <c r="P119" s="900"/>
      <c r="Q119" s="900"/>
      <c r="R119" s="900"/>
      <c r="S119" s="900"/>
      <c r="T119" s="900"/>
      <c r="U119" s="900"/>
      <c r="V119" s="900"/>
      <c r="W119" s="900"/>
      <c r="X119" s="900"/>
      <c r="Y119" s="900"/>
      <c r="Z119" s="900"/>
    </row>
    <row r="120" spans="1:26" ht="15.75" customHeight="1">
      <c r="A120" s="900"/>
      <c r="B120" s="900"/>
      <c r="C120" s="900"/>
      <c r="D120" s="900"/>
      <c r="E120" s="900"/>
      <c r="F120" s="900"/>
      <c r="G120" s="900"/>
      <c r="H120" s="900"/>
      <c r="I120" s="900"/>
      <c r="J120" s="900"/>
      <c r="K120" s="900"/>
      <c r="L120" s="900"/>
      <c r="M120" s="900"/>
      <c r="N120" s="900"/>
      <c r="O120" s="900"/>
      <c r="P120" s="900"/>
      <c r="Q120" s="900"/>
      <c r="R120" s="900"/>
      <c r="S120" s="900"/>
      <c r="T120" s="900"/>
      <c r="U120" s="900"/>
      <c r="V120" s="900"/>
      <c r="W120" s="900"/>
      <c r="X120" s="900"/>
      <c r="Y120" s="900"/>
      <c r="Z120" s="900"/>
    </row>
    <row r="121" spans="1:26" ht="15.75" customHeight="1">
      <c r="A121" s="900"/>
      <c r="B121" s="900"/>
      <c r="C121" s="900"/>
      <c r="D121" s="900"/>
      <c r="E121" s="900"/>
      <c r="F121" s="900"/>
      <c r="G121" s="900"/>
      <c r="H121" s="900"/>
      <c r="I121" s="900"/>
      <c r="J121" s="900"/>
      <c r="K121" s="900"/>
      <c r="L121" s="900"/>
      <c r="M121" s="900"/>
      <c r="N121" s="900"/>
      <c r="O121" s="900"/>
      <c r="P121" s="900"/>
      <c r="Q121" s="900"/>
      <c r="R121" s="900"/>
      <c r="S121" s="900"/>
      <c r="T121" s="900"/>
      <c r="U121" s="900"/>
      <c r="V121" s="900"/>
      <c r="W121" s="900"/>
      <c r="X121" s="900"/>
      <c r="Y121" s="900"/>
      <c r="Z121" s="900"/>
    </row>
    <row r="122" spans="1:26" ht="15.75" customHeight="1">
      <c r="A122" s="900"/>
      <c r="B122" s="900"/>
      <c r="C122" s="900"/>
      <c r="D122" s="900"/>
      <c r="E122" s="900"/>
      <c r="F122" s="900"/>
      <c r="G122" s="900"/>
      <c r="H122" s="900"/>
      <c r="I122" s="900"/>
      <c r="J122" s="900"/>
      <c r="K122" s="900"/>
      <c r="L122" s="900"/>
      <c r="M122" s="900"/>
      <c r="N122" s="900"/>
      <c r="O122" s="900"/>
      <c r="P122" s="900"/>
      <c r="Q122" s="900"/>
      <c r="R122" s="900"/>
      <c r="S122" s="900"/>
      <c r="T122" s="900"/>
      <c r="U122" s="900"/>
      <c r="V122" s="900"/>
      <c r="W122" s="900"/>
      <c r="X122" s="900"/>
      <c r="Y122" s="900"/>
      <c r="Z122" s="900"/>
    </row>
    <row r="123" spans="1:26" ht="15.75" customHeight="1">
      <c r="A123" s="900"/>
      <c r="B123" s="900"/>
      <c r="C123" s="900"/>
      <c r="D123" s="900"/>
      <c r="E123" s="900"/>
      <c r="F123" s="900"/>
      <c r="G123" s="900"/>
      <c r="H123" s="900"/>
      <c r="I123" s="900"/>
      <c r="J123" s="900"/>
      <c r="K123" s="900"/>
      <c r="L123" s="900"/>
      <c r="M123" s="900"/>
      <c r="N123" s="900"/>
      <c r="O123" s="900"/>
      <c r="P123" s="900"/>
      <c r="Q123" s="900"/>
      <c r="R123" s="900"/>
      <c r="S123" s="900"/>
      <c r="T123" s="900"/>
      <c r="U123" s="900"/>
      <c r="V123" s="900"/>
      <c r="W123" s="900"/>
      <c r="X123" s="900"/>
      <c r="Y123" s="900"/>
      <c r="Z123" s="900"/>
    </row>
    <row r="124" spans="1:26" ht="15.75" customHeight="1">
      <c r="A124" s="900"/>
      <c r="B124" s="900"/>
      <c r="C124" s="900"/>
      <c r="D124" s="900"/>
      <c r="E124" s="900"/>
      <c r="F124" s="900"/>
      <c r="G124" s="900"/>
      <c r="H124" s="900"/>
      <c r="I124" s="900"/>
      <c r="J124" s="900"/>
      <c r="K124" s="900"/>
      <c r="L124" s="900"/>
      <c r="M124" s="900"/>
      <c r="N124" s="900"/>
      <c r="O124" s="900"/>
      <c r="P124" s="900"/>
      <c r="Q124" s="900"/>
      <c r="R124" s="900"/>
      <c r="S124" s="900"/>
      <c r="T124" s="900"/>
      <c r="U124" s="900"/>
      <c r="V124" s="900"/>
      <c r="W124" s="900"/>
      <c r="X124" s="900"/>
      <c r="Y124" s="900"/>
      <c r="Z124" s="900"/>
    </row>
    <row r="125" spans="1:26" ht="15.75" customHeight="1">
      <c r="A125" s="900"/>
      <c r="B125" s="900"/>
      <c r="C125" s="900"/>
      <c r="D125" s="900"/>
      <c r="E125" s="900"/>
      <c r="F125" s="900"/>
      <c r="G125" s="900"/>
      <c r="H125" s="900"/>
      <c r="I125" s="900"/>
      <c r="J125" s="900"/>
      <c r="K125" s="900"/>
      <c r="L125" s="900"/>
      <c r="M125" s="900"/>
      <c r="N125" s="900"/>
      <c r="O125" s="900"/>
      <c r="P125" s="900"/>
      <c r="Q125" s="900"/>
      <c r="R125" s="900"/>
      <c r="S125" s="900"/>
      <c r="T125" s="900"/>
      <c r="U125" s="900"/>
      <c r="V125" s="900"/>
      <c r="W125" s="900"/>
      <c r="X125" s="900"/>
      <c r="Y125" s="900"/>
      <c r="Z125" s="900"/>
    </row>
    <row r="126" spans="1:26" ht="15.75" customHeight="1">
      <c r="A126" s="900"/>
      <c r="B126" s="900"/>
      <c r="C126" s="900"/>
      <c r="D126" s="900"/>
      <c r="E126" s="900"/>
      <c r="F126" s="900"/>
      <c r="G126" s="900"/>
      <c r="H126" s="900"/>
      <c r="I126" s="900"/>
      <c r="J126" s="900"/>
      <c r="K126" s="900"/>
      <c r="L126" s="900"/>
      <c r="M126" s="900"/>
      <c r="N126" s="900"/>
      <c r="O126" s="900"/>
      <c r="P126" s="900"/>
      <c r="Q126" s="900"/>
      <c r="R126" s="900"/>
      <c r="S126" s="900"/>
      <c r="T126" s="900"/>
      <c r="U126" s="900"/>
      <c r="V126" s="900"/>
      <c r="W126" s="900"/>
      <c r="X126" s="900"/>
      <c r="Y126" s="900"/>
      <c r="Z126" s="900"/>
    </row>
    <row r="127" spans="1:26" ht="15.75" customHeight="1">
      <c r="A127" s="900"/>
      <c r="B127" s="900"/>
      <c r="C127" s="900"/>
      <c r="D127" s="900"/>
      <c r="E127" s="900"/>
      <c r="F127" s="900"/>
      <c r="G127" s="900"/>
      <c r="H127" s="900"/>
      <c r="I127" s="900"/>
      <c r="J127" s="900"/>
      <c r="K127" s="900"/>
      <c r="L127" s="900"/>
      <c r="M127" s="900"/>
      <c r="N127" s="900"/>
      <c r="O127" s="900"/>
      <c r="P127" s="900"/>
      <c r="Q127" s="900"/>
      <c r="R127" s="900"/>
      <c r="S127" s="900"/>
      <c r="T127" s="900"/>
      <c r="U127" s="900"/>
      <c r="V127" s="900"/>
      <c r="W127" s="900"/>
      <c r="X127" s="900"/>
      <c r="Y127" s="900"/>
      <c r="Z127" s="900"/>
    </row>
    <row r="128" spans="1:26" ht="15.75" customHeight="1">
      <c r="A128" s="900"/>
      <c r="B128" s="900"/>
      <c r="C128" s="900"/>
      <c r="D128" s="900"/>
      <c r="E128" s="900"/>
      <c r="F128" s="900"/>
      <c r="G128" s="900"/>
      <c r="H128" s="900"/>
      <c r="I128" s="900"/>
      <c r="J128" s="900"/>
      <c r="K128" s="900"/>
      <c r="L128" s="900"/>
      <c r="M128" s="900"/>
      <c r="N128" s="900"/>
      <c r="O128" s="900"/>
      <c r="P128" s="900"/>
      <c r="Q128" s="900"/>
      <c r="R128" s="900"/>
      <c r="S128" s="900"/>
      <c r="T128" s="900"/>
      <c r="U128" s="900"/>
      <c r="V128" s="900"/>
      <c r="W128" s="900"/>
      <c r="X128" s="900"/>
      <c r="Y128" s="900"/>
      <c r="Z128" s="900"/>
    </row>
    <row r="129" spans="1:26" ht="15.75" customHeight="1">
      <c r="A129" s="900"/>
      <c r="B129" s="900"/>
      <c r="C129" s="900"/>
      <c r="D129" s="900"/>
      <c r="E129" s="900"/>
      <c r="F129" s="900"/>
      <c r="G129" s="900"/>
      <c r="H129" s="900"/>
      <c r="I129" s="900"/>
      <c r="J129" s="900"/>
      <c r="K129" s="900"/>
      <c r="L129" s="900"/>
      <c r="M129" s="900"/>
      <c r="N129" s="900"/>
      <c r="O129" s="900"/>
      <c r="P129" s="900"/>
      <c r="Q129" s="900"/>
      <c r="R129" s="900"/>
      <c r="S129" s="900"/>
      <c r="T129" s="900"/>
      <c r="U129" s="900"/>
      <c r="V129" s="900"/>
      <c r="W129" s="900"/>
      <c r="X129" s="900"/>
      <c r="Y129" s="900"/>
      <c r="Z129" s="900"/>
    </row>
    <row r="130" spans="1:26" ht="15.75" customHeight="1">
      <c r="A130" s="900"/>
      <c r="B130" s="900"/>
      <c r="C130" s="900"/>
      <c r="D130" s="900"/>
      <c r="E130" s="900"/>
      <c r="F130" s="900"/>
      <c r="G130" s="900"/>
      <c r="H130" s="900"/>
      <c r="I130" s="900"/>
      <c r="J130" s="900"/>
      <c r="K130" s="900"/>
      <c r="L130" s="900"/>
      <c r="M130" s="900"/>
      <c r="N130" s="900"/>
      <c r="O130" s="900"/>
      <c r="P130" s="900"/>
      <c r="Q130" s="900"/>
      <c r="R130" s="900"/>
      <c r="S130" s="900"/>
      <c r="T130" s="900"/>
      <c r="U130" s="900"/>
      <c r="V130" s="900"/>
      <c r="W130" s="900"/>
      <c r="X130" s="900"/>
      <c r="Y130" s="900"/>
      <c r="Z130" s="900"/>
    </row>
    <row r="131" spans="1:26" ht="15.75" customHeight="1">
      <c r="A131" s="900"/>
      <c r="B131" s="900"/>
      <c r="C131" s="900"/>
      <c r="D131" s="900"/>
      <c r="E131" s="900"/>
      <c r="F131" s="900"/>
      <c r="G131" s="900"/>
      <c r="H131" s="900"/>
      <c r="I131" s="900"/>
      <c r="J131" s="900"/>
      <c r="K131" s="900"/>
      <c r="L131" s="900"/>
      <c r="M131" s="900"/>
      <c r="N131" s="900"/>
      <c r="O131" s="900"/>
      <c r="P131" s="900"/>
      <c r="Q131" s="900"/>
      <c r="R131" s="900"/>
      <c r="S131" s="900"/>
      <c r="T131" s="900"/>
      <c r="U131" s="900"/>
      <c r="V131" s="900"/>
      <c r="W131" s="900"/>
      <c r="X131" s="900"/>
      <c r="Y131" s="900"/>
      <c r="Z131" s="900"/>
    </row>
    <row r="132" spans="1:26" ht="15.75" customHeight="1">
      <c r="A132" s="900"/>
      <c r="B132" s="900"/>
      <c r="C132" s="900"/>
      <c r="D132" s="900"/>
      <c r="E132" s="900"/>
      <c r="F132" s="900"/>
      <c r="G132" s="900"/>
      <c r="H132" s="900"/>
      <c r="I132" s="900"/>
      <c r="J132" s="900"/>
      <c r="K132" s="900"/>
      <c r="L132" s="900"/>
      <c r="M132" s="900"/>
      <c r="N132" s="900"/>
      <c r="O132" s="900"/>
      <c r="P132" s="900"/>
      <c r="Q132" s="900"/>
      <c r="R132" s="900"/>
      <c r="S132" s="900"/>
      <c r="T132" s="900"/>
      <c r="U132" s="900"/>
      <c r="V132" s="900"/>
      <c r="W132" s="900"/>
      <c r="X132" s="900"/>
      <c r="Y132" s="900"/>
      <c r="Z132" s="900"/>
    </row>
    <row r="133" spans="1:26" ht="15.75" customHeight="1">
      <c r="A133" s="900"/>
      <c r="B133" s="900"/>
      <c r="C133" s="900"/>
      <c r="D133" s="900"/>
      <c r="E133" s="900"/>
      <c r="F133" s="900"/>
      <c r="G133" s="900"/>
      <c r="H133" s="900"/>
      <c r="I133" s="900"/>
      <c r="J133" s="900"/>
      <c r="K133" s="900"/>
      <c r="L133" s="900"/>
      <c r="M133" s="900"/>
      <c r="N133" s="900"/>
      <c r="O133" s="900"/>
      <c r="P133" s="900"/>
      <c r="Q133" s="900"/>
      <c r="R133" s="900"/>
      <c r="S133" s="900"/>
      <c r="T133" s="900"/>
      <c r="U133" s="900"/>
      <c r="V133" s="900"/>
      <c r="W133" s="900"/>
      <c r="X133" s="900"/>
      <c r="Y133" s="900"/>
      <c r="Z133" s="900"/>
    </row>
    <row r="134" spans="1:26" ht="15.75" customHeight="1">
      <c r="A134" s="900"/>
      <c r="B134" s="900"/>
      <c r="C134" s="900"/>
      <c r="D134" s="900"/>
      <c r="E134" s="900"/>
      <c r="F134" s="900"/>
      <c r="G134" s="900"/>
      <c r="H134" s="900"/>
      <c r="I134" s="900"/>
      <c r="J134" s="900"/>
      <c r="K134" s="900"/>
      <c r="L134" s="900"/>
      <c r="M134" s="900"/>
      <c r="N134" s="900"/>
      <c r="O134" s="900"/>
      <c r="P134" s="900"/>
      <c r="Q134" s="900"/>
      <c r="R134" s="900"/>
      <c r="S134" s="900"/>
      <c r="T134" s="900"/>
      <c r="U134" s="900"/>
      <c r="V134" s="900"/>
      <c r="W134" s="900"/>
      <c r="X134" s="900"/>
      <c r="Y134" s="900"/>
      <c r="Z134" s="900"/>
    </row>
    <row r="135" spans="1:26" ht="15.75" customHeight="1">
      <c r="A135" s="900"/>
      <c r="B135" s="900"/>
      <c r="C135" s="900"/>
      <c r="D135" s="900"/>
      <c r="E135" s="900"/>
      <c r="F135" s="900"/>
      <c r="G135" s="900"/>
      <c r="H135" s="900"/>
      <c r="I135" s="900"/>
      <c r="J135" s="900"/>
      <c r="K135" s="900"/>
      <c r="L135" s="900"/>
      <c r="M135" s="900"/>
      <c r="N135" s="900"/>
      <c r="O135" s="900"/>
      <c r="P135" s="900"/>
      <c r="Q135" s="900"/>
      <c r="R135" s="900"/>
      <c r="S135" s="900"/>
      <c r="T135" s="900"/>
      <c r="U135" s="900"/>
      <c r="V135" s="900"/>
      <c r="W135" s="900"/>
      <c r="X135" s="900"/>
      <c r="Y135" s="900"/>
      <c r="Z135" s="900"/>
    </row>
    <row r="136" spans="1:26" ht="15.75" customHeight="1">
      <c r="A136" s="900"/>
      <c r="B136" s="900"/>
      <c r="C136" s="900"/>
      <c r="D136" s="900"/>
      <c r="E136" s="900"/>
      <c r="F136" s="900"/>
      <c r="G136" s="900"/>
      <c r="H136" s="900"/>
      <c r="I136" s="900"/>
      <c r="J136" s="900"/>
      <c r="K136" s="900"/>
      <c r="L136" s="900"/>
      <c r="M136" s="900"/>
      <c r="N136" s="900"/>
      <c r="O136" s="900"/>
      <c r="P136" s="900"/>
      <c r="Q136" s="900"/>
      <c r="R136" s="900"/>
      <c r="S136" s="900"/>
      <c r="T136" s="900"/>
      <c r="U136" s="900"/>
      <c r="V136" s="900"/>
      <c r="W136" s="900"/>
      <c r="X136" s="900"/>
      <c r="Y136" s="900"/>
      <c r="Z136" s="900"/>
    </row>
    <row r="137" spans="1:26" ht="15.75" customHeight="1">
      <c r="A137" s="900"/>
      <c r="B137" s="900"/>
      <c r="C137" s="900"/>
      <c r="D137" s="900"/>
      <c r="E137" s="900"/>
      <c r="F137" s="900"/>
      <c r="G137" s="900"/>
      <c r="H137" s="900"/>
      <c r="I137" s="900"/>
      <c r="J137" s="900"/>
      <c r="K137" s="900"/>
      <c r="L137" s="900"/>
      <c r="M137" s="900"/>
      <c r="N137" s="900"/>
      <c r="O137" s="900"/>
      <c r="P137" s="900"/>
      <c r="Q137" s="900"/>
      <c r="R137" s="900"/>
      <c r="S137" s="900"/>
      <c r="T137" s="900"/>
      <c r="U137" s="900"/>
      <c r="V137" s="900"/>
      <c r="W137" s="900"/>
      <c r="X137" s="900"/>
      <c r="Y137" s="900"/>
      <c r="Z137" s="900"/>
    </row>
    <row r="138" spans="1:26" ht="15.75" customHeight="1">
      <c r="A138" s="900"/>
      <c r="B138" s="900"/>
      <c r="C138" s="900"/>
      <c r="D138" s="900"/>
      <c r="E138" s="900"/>
      <c r="F138" s="900"/>
      <c r="G138" s="900"/>
      <c r="H138" s="900"/>
      <c r="I138" s="900"/>
      <c r="J138" s="900"/>
      <c r="K138" s="900"/>
      <c r="L138" s="900"/>
      <c r="M138" s="900"/>
      <c r="N138" s="900"/>
      <c r="O138" s="900"/>
      <c r="P138" s="900"/>
      <c r="Q138" s="900"/>
      <c r="R138" s="900"/>
      <c r="S138" s="900"/>
      <c r="T138" s="900"/>
      <c r="U138" s="900"/>
      <c r="V138" s="900"/>
      <c r="W138" s="900"/>
      <c r="X138" s="900"/>
      <c r="Y138" s="900"/>
      <c r="Z138" s="900"/>
    </row>
    <row r="139" spans="1:26" ht="15.75" customHeight="1">
      <c r="A139" s="900"/>
      <c r="B139" s="900"/>
      <c r="C139" s="900"/>
      <c r="D139" s="900"/>
      <c r="E139" s="900"/>
      <c r="F139" s="900"/>
      <c r="G139" s="900"/>
      <c r="H139" s="900"/>
      <c r="I139" s="900"/>
      <c r="J139" s="900"/>
      <c r="K139" s="900"/>
      <c r="L139" s="900"/>
      <c r="M139" s="900"/>
      <c r="N139" s="900"/>
      <c r="O139" s="900"/>
      <c r="P139" s="900"/>
      <c r="Q139" s="900"/>
      <c r="R139" s="900"/>
      <c r="S139" s="900"/>
      <c r="T139" s="900"/>
      <c r="U139" s="900"/>
      <c r="V139" s="900"/>
      <c r="W139" s="900"/>
      <c r="X139" s="900"/>
      <c r="Y139" s="900"/>
      <c r="Z139" s="900"/>
    </row>
    <row r="140" spans="1:26" ht="15.75" customHeight="1">
      <c r="A140" s="900"/>
      <c r="B140" s="900"/>
      <c r="C140" s="900"/>
      <c r="D140" s="900"/>
      <c r="E140" s="900"/>
      <c r="F140" s="900"/>
      <c r="G140" s="900"/>
      <c r="H140" s="900"/>
      <c r="I140" s="900"/>
      <c r="J140" s="900"/>
      <c r="K140" s="900"/>
      <c r="L140" s="900"/>
      <c r="M140" s="900"/>
      <c r="N140" s="900"/>
      <c r="O140" s="900"/>
      <c r="P140" s="900"/>
      <c r="Q140" s="900"/>
      <c r="R140" s="900"/>
      <c r="S140" s="900"/>
      <c r="T140" s="900"/>
      <c r="U140" s="900"/>
      <c r="V140" s="900"/>
      <c r="W140" s="900"/>
      <c r="X140" s="900"/>
      <c r="Y140" s="900"/>
      <c r="Z140" s="900"/>
    </row>
    <row r="141" spans="1:26" ht="15.75" customHeight="1">
      <c r="A141" s="900"/>
      <c r="B141" s="900"/>
      <c r="C141" s="900"/>
      <c r="D141" s="900"/>
      <c r="E141" s="900"/>
      <c r="F141" s="900"/>
      <c r="G141" s="900"/>
      <c r="H141" s="900"/>
      <c r="I141" s="900"/>
      <c r="J141" s="900"/>
      <c r="K141" s="900"/>
      <c r="L141" s="900"/>
      <c r="M141" s="900"/>
      <c r="N141" s="900"/>
      <c r="O141" s="900"/>
      <c r="P141" s="900"/>
      <c r="Q141" s="900"/>
      <c r="R141" s="900"/>
      <c r="S141" s="900"/>
      <c r="T141" s="900"/>
      <c r="U141" s="900"/>
      <c r="V141" s="900"/>
      <c r="W141" s="900"/>
      <c r="X141" s="900"/>
      <c r="Y141" s="900"/>
      <c r="Z141" s="900"/>
    </row>
    <row r="142" spans="1:26" ht="15.75" customHeight="1">
      <c r="A142" s="900"/>
      <c r="B142" s="900"/>
      <c r="C142" s="900"/>
      <c r="D142" s="900"/>
      <c r="E142" s="900"/>
      <c r="F142" s="900"/>
      <c r="G142" s="900"/>
      <c r="H142" s="900"/>
      <c r="I142" s="900"/>
      <c r="J142" s="900"/>
      <c r="K142" s="900"/>
      <c r="L142" s="900"/>
      <c r="M142" s="900"/>
      <c r="N142" s="900"/>
      <c r="O142" s="900"/>
      <c r="P142" s="900"/>
      <c r="Q142" s="900"/>
      <c r="R142" s="900"/>
      <c r="S142" s="900"/>
      <c r="T142" s="900"/>
      <c r="U142" s="900"/>
      <c r="V142" s="900"/>
      <c r="W142" s="900"/>
      <c r="X142" s="900"/>
      <c r="Y142" s="900"/>
      <c r="Z142" s="900"/>
    </row>
    <row r="143" spans="1:26" ht="15.75" customHeight="1">
      <c r="A143" s="900"/>
      <c r="B143" s="900"/>
      <c r="C143" s="900"/>
      <c r="D143" s="900"/>
      <c r="E143" s="900"/>
      <c r="F143" s="900"/>
      <c r="G143" s="900"/>
      <c r="H143" s="900"/>
      <c r="I143" s="900"/>
      <c r="J143" s="900"/>
      <c r="K143" s="900"/>
      <c r="L143" s="900"/>
      <c r="M143" s="900"/>
      <c r="N143" s="900"/>
      <c r="O143" s="900"/>
      <c r="P143" s="900"/>
      <c r="Q143" s="900"/>
      <c r="R143" s="900"/>
      <c r="S143" s="900"/>
      <c r="T143" s="900"/>
      <c r="U143" s="900"/>
      <c r="V143" s="900"/>
      <c r="W143" s="900"/>
      <c r="X143" s="900"/>
      <c r="Y143" s="900"/>
      <c r="Z143" s="900"/>
    </row>
    <row r="144" spans="1:26" ht="15.75" customHeight="1">
      <c r="A144" s="900"/>
      <c r="B144" s="900"/>
      <c r="C144" s="900"/>
      <c r="D144" s="900"/>
      <c r="E144" s="900"/>
      <c r="F144" s="900"/>
      <c r="G144" s="900"/>
      <c r="H144" s="900"/>
      <c r="I144" s="900"/>
      <c r="J144" s="900"/>
      <c r="K144" s="900"/>
      <c r="L144" s="900"/>
      <c r="M144" s="900"/>
      <c r="N144" s="900"/>
      <c r="O144" s="900"/>
      <c r="P144" s="900"/>
      <c r="Q144" s="900"/>
      <c r="R144" s="900"/>
      <c r="S144" s="900"/>
      <c r="T144" s="900"/>
      <c r="U144" s="900"/>
      <c r="V144" s="900"/>
      <c r="W144" s="900"/>
      <c r="X144" s="900"/>
      <c r="Y144" s="900"/>
      <c r="Z144" s="900"/>
    </row>
    <row r="145" spans="1:26" ht="15.75" customHeight="1">
      <c r="A145" s="900"/>
      <c r="B145" s="900"/>
      <c r="C145" s="900"/>
      <c r="D145" s="900"/>
      <c r="E145" s="900"/>
      <c r="F145" s="900"/>
      <c r="G145" s="900"/>
      <c r="H145" s="900"/>
      <c r="I145" s="900"/>
      <c r="J145" s="900"/>
      <c r="K145" s="900"/>
      <c r="L145" s="900"/>
      <c r="M145" s="900"/>
      <c r="N145" s="900"/>
      <c r="O145" s="900"/>
      <c r="P145" s="900"/>
      <c r="Q145" s="900"/>
      <c r="R145" s="900"/>
      <c r="S145" s="900"/>
      <c r="T145" s="900"/>
      <c r="U145" s="900"/>
      <c r="V145" s="900"/>
      <c r="W145" s="900"/>
      <c r="X145" s="900"/>
      <c r="Y145" s="900"/>
      <c r="Z145" s="900"/>
    </row>
    <row r="146" spans="1:26" ht="15.75" customHeight="1">
      <c r="A146" s="900"/>
      <c r="B146" s="900"/>
      <c r="C146" s="900"/>
      <c r="D146" s="900"/>
      <c r="E146" s="900"/>
      <c r="F146" s="900"/>
      <c r="G146" s="900"/>
      <c r="H146" s="900"/>
      <c r="I146" s="900"/>
      <c r="J146" s="900"/>
      <c r="K146" s="900"/>
      <c r="L146" s="900"/>
      <c r="M146" s="900"/>
      <c r="N146" s="900"/>
      <c r="O146" s="900"/>
      <c r="P146" s="900"/>
      <c r="Q146" s="900"/>
      <c r="R146" s="900"/>
      <c r="S146" s="900"/>
      <c r="T146" s="900"/>
      <c r="U146" s="900"/>
      <c r="V146" s="900"/>
      <c r="W146" s="900"/>
      <c r="X146" s="900"/>
      <c r="Y146" s="900"/>
      <c r="Z146" s="900"/>
    </row>
    <row r="147" spans="1:26" ht="15.75" customHeight="1">
      <c r="A147" s="900"/>
      <c r="B147" s="900"/>
      <c r="C147" s="900"/>
      <c r="D147" s="900"/>
      <c r="E147" s="900"/>
      <c r="F147" s="900"/>
      <c r="G147" s="900"/>
      <c r="H147" s="900"/>
      <c r="I147" s="900"/>
      <c r="J147" s="900"/>
      <c r="K147" s="900"/>
      <c r="L147" s="900"/>
      <c r="M147" s="900"/>
      <c r="N147" s="900"/>
      <c r="O147" s="900"/>
      <c r="P147" s="900"/>
      <c r="Q147" s="900"/>
      <c r="R147" s="900"/>
      <c r="S147" s="900"/>
      <c r="T147" s="900"/>
      <c r="U147" s="900"/>
      <c r="V147" s="900"/>
      <c r="W147" s="900"/>
      <c r="X147" s="900"/>
      <c r="Y147" s="900"/>
      <c r="Z147" s="900"/>
    </row>
    <row r="148" spans="1:26" ht="15.75" customHeight="1">
      <c r="A148" s="900"/>
      <c r="B148" s="900"/>
      <c r="C148" s="900"/>
      <c r="D148" s="900"/>
      <c r="E148" s="900"/>
      <c r="F148" s="900"/>
      <c r="G148" s="900"/>
      <c r="H148" s="900"/>
      <c r="I148" s="900"/>
      <c r="J148" s="900"/>
      <c r="K148" s="900"/>
      <c r="L148" s="900"/>
      <c r="M148" s="900"/>
      <c r="N148" s="900"/>
      <c r="O148" s="900"/>
      <c r="P148" s="900"/>
      <c r="Q148" s="900"/>
      <c r="R148" s="900"/>
      <c r="S148" s="900"/>
      <c r="T148" s="900"/>
      <c r="U148" s="900"/>
      <c r="V148" s="900"/>
      <c r="W148" s="900"/>
      <c r="X148" s="900"/>
      <c r="Y148" s="900"/>
      <c r="Z148" s="900"/>
    </row>
    <row r="149" spans="1:26" ht="15.75" customHeight="1">
      <c r="A149" s="900"/>
      <c r="B149" s="900"/>
      <c r="C149" s="900"/>
      <c r="D149" s="900"/>
      <c r="E149" s="900"/>
      <c r="F149" s="900"/>
      <c r="G149" s="900"/>
      <c r="H149" s="900"/>
      <c r="I149" s="900"/>
      <c r="J149" s="900"/>
      <c r="K149" s="900"/>
      <c r="L149" s="900"/>
      <c r="M149" s="900"/>
      <c r="N149" s="900"/>
      <c r="O149" s="900"/>
      <c r="P149" s="900"/>
      <c r="Q149" s="900"/>
      <c r="R149" s="900"/>
      <c r="S149" s="900"/>
      <c r="T149" s="900"/>
      <c r="U149" s="900"/>
      <c r="V149" s="900"/>
      <c r="W149" s="900"/>
      <c r="X149" s="900"/>
      <c r="Y149" s="900"/>
      <c r="Z149" s="900"/>
    </row>
    <row r="150" spans="1:26" ht="15.75" customHeight="1">
      <c r="A150" s="900"/>
      <c r="B150" s="900"/>
      <c r="C150" s="900"/>
      <c r="D150" s="900"/>
      <c r="E150" s="900"/>
      <c r="F150" s="900"/>
      <c r="G150" s="900"/>
      <c r="H150" s="900"/>
      <c r="I150" s="900"/>
      <c r="J150" s="900"/>
      <c r="K150" s="900"/>
      <c r="L150" s="900"/>
      <c r="M150" s="900"/>
      <c r="N150" s="900"/>
      <c r="O150" s="900"/>
      <c r="P150" s="900"/>
      <c r="Q150" s="900"/>
      <c r="R150" s="900"/>
      <c r="S150" s="900"/>
      <c r="T150" s="900"/>
      <c r="U150" s="900"/>
      <c r="V150" s="900"/>
      <c r="W150" s="900"/>
      <c r="X150" s="900"/>
      <c r="Y150" s="900"/>
      <c r="Z150" s="900"/>
    </row>
    <row r="151" spans="1:26" ht="15.75" customHeight="1">
      <c r="A151" s="900"/>
      <c r="B151" s="900"/>
      <c r="C151" s="900"/>
      <c r="D151" s="900"/>
      <c r="E151" s="900"/>
      <c r="F151" s="900"/>
      <c r="G151" s="900"/>
      <c r="H151" s="900"/>
      <c r="I151" s="900"/>
      <c r="J151" s="900"/>
      <c r="K151" s="900"/>
      <c r="L151" s="900"/>
      <c r="M151" s="900"/>
      <c r="N151" s="900"/>
      <c r="O151" s="900"/>
      <c r="P151" s="900"/>
      <c r="Q151" s="900"/>
      <c r="R151" s="900"/>
      <c r="S151" s="900"/>
      <c r="T151" s="900"/>
      <c r="U151" s="900"/>
      <c r="V151" s="900"/>
      <c r="W151" s="900"/>
      <c r="X151" s="900"/>
      <c r="Y151" s="900"/>
      <c r="Z151" s="900"/>
    </row>
    <row r="152" spans="1:26" ht="15.75" customHeight="1">
      <c r="A152" s="900"/>
      <c r="B152" s="900"/>
      <c r="C152" s="900"/>
      <c r="D152" s="900"/>
      <c r="E152" s="900"/>
      <c r="F152" s="900"/>
      <c r="G152" s="900"/>
      <c r="H152" s="900"/>
      <c r="I152" s="900"/>
      <c r="J152" s="900"/>
      <c r="K152" s="900"/>
      <c r="L152" s="900"/>
      <c r="M152" s="900"/>
      <c r="N152" s="900"/>
      <c r="O152" s="900"/>
      <c r="P152" s="900"/>
      <c r="Q152" s="900"/>
      <c r="R152" s="900"/>
      <c r="S152" s="900"/>
      <c r="T152" s="900"/>
      <c r="U152" s="900"/>
      <c r="V152" s="900"/>
      <c r="W152" s="900"/>
      <c r="X152" s="900"/>
      <c r="Y152" s="900"/>
      <c r="Z152" s="900"/>
    </row>
    <row r="153" spans="1:26" ht="15.75" customHeight="1">
      <c r="A153" s="900"/>
      <c r="B153" s="900"/>
      <c r="C153" s="900"/>
      <c r="D153" s="900"/>
      <c r="E153" s="900"/>
      <c r="F153" s="900"/>
      <c r="G153" s="900"/>
      <c r="H153" s="900"/>
      <c r="I153" s="900"/>
      <c r="J153" s="900"/>
      <c r="K153" s="900"/>
      <c r="L153" s="900"/>
      <c r="M153" s="900"/>
      <c r="N153" s="900"/>
      <c r="O153" s="900"/>
      <c r="P153" s="900"/>
      <c r="Q153" s="900"/>
      <c r="R153" s="900"/>
      <c r="S153" s="900"/>
      <c r="T153" s="900"/>
      <c r="U153" s="900"/>
      <c r="V153" s="900"/>
      <c r="W153" s="900"/>
      <c r="X153" s="900"/>
      <c r="Y153" s="900"/>
      <c r="Z153" s="900"/>
    </row>
    <row r="154" spans="1:26" ht="15.75" customHeight="1">
      <c r="A154" s="900"/>
      <c r="B154" s="900"/>
      <c r="C154" s="900"/>
      <c r="D154" s="900"/>
      <c r="E154" s="900"/>
      <c r="F154" s="900"/>
      <c r="G154" s="900"/>
      <c r="H154" s="900"/>
      <c r="I154" s="900"/>
      <c r="J154" s="900"/>
      <c r="K154" s="900"/>
      <c r="L154" s="900"/>
      <c r="M154" s="900"/>
      <c r="N154" s="900"/>
      <c r="O154" s="900"/>
      <c r="P154" s="900"/>
      <c r="Q154" s="900"/>
      <c r="R154" s="900"/>
      <c r="S154" s="900"/>
      <c r="T154" s="900"/>
      <c r="U154" s="900"/>
      <c r="V154" s="900"/>
      <c r="W154" s="900"/>
      <c r="X154" s="900"/>
      <c r="Y154" s="900"/>
      <c r="Z154" s="900"/>
    </row>
    <row r="155" spans="1:26" ht="15.75" customHeight="1">
      <c r="A155" s="900"/>
      <c r="B155" s="900"/>
      <c r="C155" s="900"/>
      <c r="D155" s="900"/>
      <c r="E155" s="900"/>
      <c r="F155" s="900"/>
      <c r="G155" s="900"/>
      <c r="H155" s="900"/>
      <c r="I155" s="900"/>
      <c r="J155" s="900"/>
      <c r="K155" s="900"/>
      <c r="L155" s="900"/>
      <c r="M155" s="900"/>
      <c r="N155" s="900"/>
      <c r="O155" s="900"/>
      <c r="P155" s="900"/>
      <c r="Q155" s="900"/>
      <c r="R155" s="900"/>
      <c r="S155" s="900"/>
      <c r="T155" s="900"/>
      <c r="U155" s="900"/>
      <c r="V155" s="900"/>
      <c r="W155" s="900"/>
      <c r="X155" s="900"/>
      <c r="Y155" s="900"/>
      <c r="Z155" s="900"/>
    </row>
    <row r="156" spans="1:26" ht="15.75" customHeight="1">
      <c r="A156" s="900"/>
      <c r="B156" s="900"/>
      <c r="C156" s="900"/>
      <c r="D156" s="900"/>
      <c r="E156" s="900"/>
      <c r="F156" s="900"/>
      <c r="G156" s="900"/>
      <c r="H156" s="900"/>
      <c r="I156" s="900"/>
      <c r="J156" s="900"/>
      <c r="K156" s="900"/>
      <c r="L156" s="900"/>
      <c r="M156" s="900"/>
      <c r="N156" s="900"/>
      <c r="O156" s="900"/>
      <c r="P156" s="900"/>
      <c r="Q156" s="900"/>
      <c r="R156" s="900"/>
      <c r="S156" s="900"/>
      <c r="T156" s="900"/>
      <c r="U156" s="900"/>
      <c r="V156" s="900"/>
      <c r="W156" s="900"/>
      <c r="X156" s="900"/>
      <c r="Y156" s="900"/>
      <c r="Z156" s="900"/>
    </row>
    <row r="157" spans="1:26" ht="15.75" customHeight="1">
      <c r="A157" s="900"/>
      <c r="B157" s="900"/>
      <c r="C157" s="900"/>
      <c r="D157" s="900"/>
      <c r="E157" s="900"/>
      <c r="F157" s="900"/>
      <c r="G157" s="900"/>
      <c r="H157" s="900"/>
      <c r="I157" s="900"/>
      <c r="J157" s="900"/>
      <c r="K157" s="900"/>
      <c r="L157" s="900"/>
      <c r="M157" s="900"/>
      <c r="N157" s="900"/>
      <c r="O157" s="900"/>
      <c r="P157" s="900"/>
      <c r="Q157" s="900"/>
      <c r="R157" s="900"/>
      <c r="S157" s="900"/>
      <c r="T157" s="900"/>
      <c r="U157" s="900"/>
      <c r="V157" s="900"/>
      <c r="W157" s="900"/>
      <c r="X157" s="900"/>
      <c r="Y157" s="900"/>
      <c r="Z157" s="900"/>
    </row>
    <row r="158" spans="1:26" ht="15.75" customHeight="1">
      <c r="A158" s="900"/>
      <c r="B158" s="900"/>
      <c r="C158" s="900"/>
      <c r="D158" s="900"/>
      <c r="E158" s="900"/>
      <c r="F158" s="900"/>
      <c r="G158" s="900"/>
      <c r="H158" s="900"/>
      <c r="I158" s="900"/>
      <c r="J158" s="900"/>
      <c r="K158" s="900"/>
      <c r="L158" s="900"/>
      <c r="M158" s="900"/>
      <c r="N158" s="900"/>
      <c r="O158" s="900"/>
      <c r="P158" s="900"/>
      <c r="Q158" s="900"/>
      <c r="R158" s="900"/>
      <c r="S158" s="900"/>
      <c r="T158" s="900"/>
      <c r="U158" s="900"/>
      <c r="V158" s="900"/>
      <c r="W158" s="900"/>
      <c r="X158" s="900"/>
      <c r="Y158" s="900"/>
      <c r="Z158" s="900"/>
    </row>
    <row r="159" spans="1:26" ht="15.75" customHeight="1">
      <c r="A159" s="900"/>
      <c r="B159" s="900"/>
      <c r="C159" s="900"/>
      <c r="D159" s="900"/>
      <c r="E159" s="900"/>
      <c r="F159" s="900"/>
      <c r="G159" s="900"/>
      <c r="H159" s="900"/>
      <c r="I159" s="900"/>
      <c r="J159" s="900"/>
      <c r="K159" s="900"/>
      <c r="L159" s="900"/>
      <c r="M159" s="900"/>
      <c r="N159" s="900"/>
      <c r="O159" s="900"/>
      <c r="P159" s="900"/>
      <c r="Q159" s="900"/>
      <c r="R159" s="900"/>
      <c r="S159" s="900"/>
      <c r="T159" s="900"/>
      <c r="U159" s="900"/>
      <c r="V159" s="900"/>
      <c r="W159" s="900"/>
      <c r="X159" s="900"/>
      <c r="Y159" s="900"/>
      <c r="Z159" s="900"/>
    </row>
    <row r="160" spans="1:26" ht="15.75" customHeight="1">
      <c r="A160" s="900"/>
      <c r="B160" s="900"/>
      <c r="C160" s="900"/>
      <c r="D160" s="900"/>
      <c r="E160" s="900"/>
      <c r="F160" s="900"/>
      <c r="G160" s="900"/>
      <c r="H160" s="900"/>
      <c r="I160" s="900"/>
      <c r="J160" s="900"/>
      <c r="K160" s="900"/>
      <c r="L160" s="900"/>
      <c r="M160" s="900"/>
      <c r="N160" s="900"/>
      <c r="O160" s="900"/>
      <c r="P160" s="900"/>
      <c r="Q160" s="900"/>
      <c r="R160" s="900"/>
      <c r="S160" s="900"/>
      <c r="T160" s="900"/>
      <c r="U160" s="900"/>
      <c r="V160" s="900"/>
      <c r="W160" s="900"/>
      <c r="X160" s="900"/>
      <c r="Y160" s="900"/>
      <c r="Z160" s="900"/>
    </row>
    <row r="161" spans="1:26" ht="15.75" customHeight="1">
      <c r="A161" s="900"/>
      <c r="B161" s="900"/>
      <c r="C161" s="900"/>
      <c r="D161" s="900"/>
      <c r="E161" s="900"/>
      <c r="F161" s="900"/>
      <c r="G161" s="900"/>
      <c r="H161" s="900"/>
      <c r="I161" s="900"/>
      <c r="J161" s="900"/>
      <c r="K161" s="900"/>
      <c r="L161" s="900"/>
      <c r="M161" s="900"/>
      <c r="N161" s="900"/>
      <c r="O161" s="900"/>
      <c r="P161" s="900"/>
      <c r="Q161" s="900"/>
      <c r="R161" s="900"/>
      <c r="S161" s="900"/>
      <c r="T161" s="900"/>
      <c r="U161" s="900"/>
      <c r="V161" s="900"/>
      <c r="W161" s="900"/>
      <c r="X161" s="900"/>
      <c r="Y161" s="900"/>
      <c r="Z161" s="900"/>
    </row>
    <row r="162" spans="1:26" ht="15.75" customHeight="1">
      <c r="A162" s="900"/>
      <c r="B162" s="900"/>
      <c r="C162" s="900"/>
      <c r="D162" s="900"/>
      <c r="E162" s="900"/>
      <c r="F162" s="900"/>
      <c r="G162" s="900"/>
      <c r="H162" s="900"/>
      <c r="I162" s="900"/>
      <c r="J162" s="900"/>
      <c r="K162" s="900"/>
      <c r="L162" s="900"/>
      <c r="M162" s="900"/>
      <c r="N162" s="900"/>
      <c r="O162" s="900"/>
      <c r="P162" s="900"/>
      <c r="Q162" s="900"/>
      <c r="R162" s="900"/>
      <c r="S162" s="900"/>
      <c r="T162" s="900"/>
      <c r="U162" s="900"/>
      <c r="V162" s="900"/>
      <c r="W162" s="900"/>
      <c r="X162" s="900"/>
      <c r="Y162" s="900"/>
      <c r="Z162" s="900"/>
    </row>
    <row r="163" spans="1:26" ht="15.75" customHeight="1">
      <c r="A163" s="900"/>
      <c r="B163" s="900"/>
      <c r="C163" s="900"/>
      <c r="D163" s="900"/>
      <c r="E163" s="900"/>
      <c r="F163" s="900"/>
      <c r="G163" s="900"/>
      <c r="H163" s="900"/>
      <c r="I163" s="900"/>
      <c r="J163" s="900"/>
      <c r="K163" s="900"/>
      <c r="L163" s="900"/>
      <c r="M163" s="900"/>
      <c r="N163" s="900"/>
      <c r="O163" s="900"/>
      <c r="P163" s="900"/>
      <c r="Q163" s="900"/>
      <c r="R163" s="900"/>
      <c r="S163" s="900"/>
      <c r="T163" s="900"/>
      <c r="U163" s="900"/>
      <c r="V163" s="900"/>
      <c r="W163" s="900"/>
      <c r="X163" s="900"/>
      <c r="Y163" s="900"/>
      <c r="Z163" s="900"/>
    </row>
    <row r="164" spans="1:26" ht="15.75" customHeight="1">
      <c r="A164" s="900"/>
      <c r="B164" s="900"/>
      <c r="C164" s="900"/>
      <c r="D164" s="900"/>
      <c r="E164" s="900"/>
      <c r="F164" s="900"/>
      <c r="G164" s="900"/>
      <c r="H164" s="900"/>
      <c r="I164" s="900"/>
      <c r="J164" s="900"/>
      <c r="K164" s="900"/>
      <c r="L164" s="900"/>
      <c r="M164" s="900"/>
      <c r="N164" s="900"/>
      <c r="O164" s="900"/>
      <c r="P164" s="900"/>
      <c r="Q164" s="900"/>
      <c r="R164" s="900"/>
      <c r="S164" s="900"/>
      <c r="T164" s="900"/>
      <c r="U164" s="900"/>
      <c r="V164" s="900"/>
      <c r="W164" s="900"/>
      <c r="X164" s="900"/>
      <c r="Y164" s="900"/>
      <c r="Z164" s="900"/>
    </row>
    <row r="165" spans="1:26" ht="15.75" customHeight="1">
      <c r="A165" s="900"/>
      <c r="B165" s="900"/>
      <c r="C165" s="900"/>
      <c r="D165" s="900"/>
      <c r="E165" s="900"/>
      <c r="F165" s="900"/>
      <c r="G165" s="900"/>
      <c r="H165" s="900"/>
      <c r="I165" s="900"/>
      <c r="J165" s="900"/>
      <c r="K165" s="900"/>
      <c r="L165" s="900"/>
      <c r="M165" s="900"/>
      <c r="N165" s="900"/>
      <c r="O165" s="900"/>
      <c r="P165" s="900"/>
      <c r="Q165" s="900"/>
      <c r="R165" s="900"/>
      <c r="S165" s="900"/>
      <c r="T165" s="900"/>
      <c r="U165" s="900"/>
      <c r="V165" s="900"/>
      <c r="W165" s="900"/>
      <c r="X165" s="900"/>
      <c r="Y165" s="900"/>
      <c r="Z165" s="900"/>
    </row>
    <row r="166" spans="1:26" ht="15.75" customHeight="1">
      <c r="A166" s="900"/>
      <c r="B166" s="900"/>
      <c r="C166" s="900"/>
      <c r="D166" s="900"/>
      <c r="E166" s="900"/>
      <c r="F166" s="900"/>
      <c r="G166" s="900"/>
      <c r="H166" s="900"/>
      <c r="I166" s="900"/>
      <c r="J166" s="900"/>
      <c r="K166" s="900"/>
      <c r="L166" s="900"/>
      <c r="M166" s="900"/>
      <c r="N166" s="900"/>
      <c r="O166" s="900"/>
      <c r="P166" s="900"/>
      <c r="Q166" s="900"/>
      <c r="R166" s="900"/>
      <c r="S166" s="900"/>
      <c r="T166" s="900"/>
      <c r="U166" s="900"/>
      <c r="V166" s="900"/>
      <c r="W166" s="900"/>
      <c r="X166" s="900"/>
      <c r="Y166" s="900"/>
      <c r="Z166" s="900"/>
    </row>
    <row r="167" spans="1:26" ht="15.75" customHeight="1">
      <c r="A167" s="900"/>
      <c r="B167" s="900"/>
      <c r="C167" s="900"/>
      <c r="D167" s="900"/>
      <c r="E167" s="900"/>
      <c r="F167" s="900"/>
      <c r="G167" s="900"/>
      <c r="H167" s="900"/>
      <c r="I167" s="900"/>
      <c r="J167" s="900"/>
      <c r="K167" s="900"/>
      <c r="L167" s="900"/>
      <c r="M167" s="900"/>
      <c r="N167" s="900"/>
      <c r="O167" s="900"/>
      <c r="P167" s="900"/>
      <c r="Q167" s="900"/>
      <c r="R167" s="900"/>
      <c r="S167" s="900"/>
      <c r="T167" s="900"/>
      <c r="U167" s="900"/>
      <c r="V167" s="900"/>
      <c r="W167" s="900"/>
      <c r="X167" s="900"/>
      <c r="Y167" s="900"/>
      <c r="Z167" s="900"/>
    </row>
    <row r="168" spans="1:26" ht="15.75" customHeight="1">
      <c r="A168" s="900"/>
      <c r="B168" s="900"/>
      <c r="C168" s="900"/>
      <c r="D168" s="900"/>
      <c r="E168" s="900"/>
      <c r="F168" s="900"/>
      <c r="G168" s="900"/>
      <c r="H168" s="900"/>
      <c r="I168" s="900"/>
      <c r="J168" s="900"/>
      <c r="K168" s="900"/>
      <c r="L168" s="900"/>
      <c r="M168" s="900"/>
      <c r="N168" s="900"/>
      <c r="O168" s="900"/>
      <c r="P168" s="900"/>
      <c r="Q168" s="900"/>
      <c r="R168" s="900"/>
      <c r="S168" s="900"/>
      <c r="T168" s="900"/>
      <c r="U168" s="900"/>
      <c r="V168" s="900"/>
      <c r="W168" s="900"/>
      <c r="X168" s="900"/>
      <c r="Y168" s="900"/>
      <c r="Z168" s="900"/>
    </row>
    <row r="169" spans="1:26" ht="15.75" customHeight="1">
      <c r="A169" s="900"/>
      <c r="B169" s="900"/>
      <c r="C169" s="900"/>
      <c r="D169" s="900"/>
      <c r="E169" s="900"/>
      <c r="F169" s="900"/>
      <c r="G169" s="900"/>
      <c r="H169" s="900"/>
      <c r="I169" s="900"/>
      <c r="J169" s="900"/>
      <c r="K169" s="900"/>
      <c r="L169" s="900"/>
      <c r="M169" s="900"/>
      <c r="N169" s="900"/>
      <c r="O169" s="900"/>
      <c r="P169" s="900"/>
      <c r="Q169" s="900"/>
      <c r="R169" s="900"/>
      <c r="S169" s="900"/>
      <c r="T169" s="900"/>
      <c r="U169" s="900"/>
      <c r="V169" s="900"/>
      <c r="W169" s="900"/>
      <c r="X169" s="900"/>
      <c r="Y169" s="900"/>
      <c r="Z169" s="900"/>
    </row>
    <row r="170" spans="1:26" ht="15.75" customHeight="1">
      <c r="A170" s="900"/>
      <c r="B170" s="900"/>
      <c r="C170" s="900"/>
      <c r="D170" s="900"/>
      <c r="E170" s="900"/>
      <c r="F170" s="900"/>
      <c r="G170" s="900"/>
      <c r="H170" s="900"/>
      <c r="I170" s="900"/>
      <c r="J170" s="900"/>
      <c r="K170" s="900"/>
      <c r="L170" s="900"/>
      <c r="M170" s="900"/>
      <c r="N170" s="900"/>
      <c r="O170" s="900"/>
      <c r="P170" s="900"/>
      <c r="Q170" s="900"/>
      <c r="R170" s="900"/>
      <c r="S170" s="900"/>
      <c r="T170" s="900"/>
      <c r="U170" s="900"/>
      <c r="V170" s="900"/>
      <c r="W170" s="900"/>
      <c r="X170" s="900"/>
      <c r="Y170" s="900"/>
      <c r="Z170" s="900"/>
    </row>
    <row r="171" spans="1:26" ht="15.75" customHeight="1">
      <c r="A171" s="900"/>
      <c r="B171" s="900"/>
      <c r="C171" s="900"/>
      <c r="D171" s="900"/>
      <c r="E171" s="900"/>
      <c r="F171" s="900"/>
      <c r="G171" s="900"/>
      <c r="H171" s="900"/>
      <c r="I171" s="900"/>
      <c r="J171" s="900"/>
      <c r="K171" s="900"/>
      <c r="L171" s="900"/>
      <c r="M171" s="900"/>
      <c r="N171" s="900"/>
      <c r="O171" s="900"/>
      <c r="P171" s="900"/>
      <c r="Q171" s="900"/>
      <c r="R171" s="900"/>
      <c r="S171" s="900"/>
      <c r="T171" s="900"/>
      <c r="U171" s="900"/>
      <c r="V171" s="900"/>
      <c r="W171" s="900"/>
      <c r="X171" s="900"/>
      <c r="Y171" s="900"/>
      <c r="Z171" s="900"/>
    </row>
    <row r="172" spans="1:26" ht="15.75" customHeight="1">
      <c r="A172" s="900"/>
      <c r="B172" s="900"/>
      <c r="C172" s="900"/>
      <c r="D172" s="900"/>
      <c r="E172" s="900"/>
      <c r="F172" s="900"/>
      <c r="G172" s="900"/>
      <c r="H172" s="900"/>
      <c r="I172" s="900"/>
      <c r="J172" s="900"/>
      <c r="K172" s="900"/>
      <c r="L172" s="900"/>
      <c r="M172" s="900"/>
      <c r="N172" s="900"/>
      <c r="O172" s="900"/>
      <c r="P172" s="900"/>
      <c r="Q172" s="900"/>
      <c r="R172" s="900"/>
      <c r="S172" s="900"/>
      <c r="T172" s="900"/>
      <c r="U172" s="900"/>
      <c r="V172" s="900"/>
      <c r="W172" s="900"/>
      <c r="X172" s="900"/>
      <c r="Y172" s="900"/>
      <c r="Z172" s="900"/>
    </row>
    <row r="173" spans="1:26" ht="15.75" customHeight="1">
      <c r="A173" s="900"/>
      <c r="B173" s="900"/>
      <c r="C173" s="900"/>
      <c r="D173" s="900"/>
      <c r="E173" s="900"/>
      <c r="F173" s="900"/>
      <c r="G173" s="900"/>
      <c r="H173" s="900"/>
      <c r="I173" s="900"/>
      <c r="J173" s="900"/>
      <c r="K173" s="900"/>
      <c r="L173" s="900"/>
      <c r="M173" s="900"/>
      <c r="N173" s="900"/>
      <c r="O173" s="900"/>
      <c r="P173" s="900"/>
      <c r="Q173" s="900"/>
      <c r="R173" s="900"/>
      <c r="S173" s="900"/>
      <c r="T173" s="900"/>
      <c r="U173" s="900"/>
      <c r="V173" s="900"/>
      <c r="W173" s="900"/>
      <c r="X173" s="900"/>
      <c r="Y173" s="900"/>
      <c r="Z173" s="900"/>
    </row>
    <row r="174" spans="1:26" ht="15.75" customHeight="1">
      <c r="A174" s="900"/>
      <c r="B174" s="900"/>
      <c r="C174" s="900"/>
      <c r="D174" s="900"/>
      <c r="E174" s="900"/>
      <c r="F174" s="900"/>
      <c r="G174" s="900"/>
      <c r="H174" s="900"/>
      <c r="I174" s="900"/>
      <c r="J174" s="900"/>
      <c r="K174" s="900"/>
      <c r="L174" s="900"/>
      <c r="M174" s="900"/>
      <c r="N174" s="900"/>
      <c r="O174" s="900"/>
      <c r="P174" s="900"/>
      <c r="Q174" s="900"/>
      <c r="R174" s="900"/>
      <c r="S174" s="900"/>
      <c r="T174" s="900"/>
      <c r="U174" s="900"/>
      <c r="V174" s="900"/>
      <c r="W174" s="900"/>
      <c r="X174" s="900"/>
      <c r="Y174" s="900"/>
      <c r="Z174" s="900"/>
    </row>
    <row r="175" spans="1:26" ht="15.75" customHeight="1">
      <c r="A175" s="900"/>
      <c r="B175" s="900"/>
      <c r="C175" s="900"/>
      <c r="D175" s="900"/>
      <c r="E175" s="900"/>
      <c r="F175" s="900"/>
      <c r="G175" s="900"/>
      <c r="H175" s="900"/>
      <c r="I175" s="900"/>
      <c r="J175" s="900"/>
      <c r="K175" s="900"/>
      <c r="L175" s="900"/>
      <c r="M175" s="900"/>
      <c r="N175" s="900"/>
      <c r="O175" s="900"/>
      <c r="P175" s="900"/>
      <c r="Q175" s="900"/>
      <c r="R175" s="900"/>
      <c r="S175" s="900"/>
      <c r="T175" s="900"/>
      <c r="U175" s="900"/>
      <c r="V175" s="900"/>
      <c r="W175" s="900"/>
      <c r="X175" s="900"/>
      <c r="Y175" s="900"/>
      <c r="Z175" s="900"/>
    </row>
    <row r="176" spans="1:26" ht="15.75" customHeight="1">
      <c r="A176" s="900"/>
      <c r="B176" s="900"/>
      <c r="C176" s="900"/>
      <c r="D176" s="900"/>
      <c r="E176" s="900"/>
      <c r="F176" s="900"/>
      <c r="G176" s="900"/>
      <c r="H176" s="900"/>
      <c r="I176" s="900"/>
      <c r="J176" s="900"/>
      <c r="K176" s="900"/>
      <c r="L176" s="900"/>
      <c r="M176" s="900"/>
      <c r="N176" s="900"/>
      <c r="O176" s="900"/>
      <c r="P176" s="900"/>
      <c r="Q176" s="900"/>
      <c r="R176" s="900"/>
      <c r="S176" s="900"/>
      <c r="T176" s="900"/>
      <c r="U176" s="900"/>
      <c r="V176" s="900"/>
      <c r="W176" s="900"/>
      <c r="X176" s="900"/>
      <c r="Y176" s="900"/>
      <c r="Z176" s="900"/>
    </row>
    <row r="177" spans="1:26" ht="15.75" customHeight="1">
      <c r="A177" s="900"/>
      <c r="B177" s="900"/>
      <c r="C177" s="900"/>
      <c r="D177" s="900"/>
      <c r="E177" s="900"/>
      <c r="F177" s="900"/>
      <c r="G177" s="900"/>
      <c r="H177" s="900"/>
      <c r="I177" s="900"/>
      <c r="J177" s="900"/>
      <c r="K177" s="900"/>
      <c r="L177" s="900"/>
      <c r="M177" s="900"/>
      <c r="N177" s="900"/>
      <c r="O177" s="900"/>
      <c r="P177" s="900"/>
      <c r="Q177" s="900"/>
      <c r="R177" s="900"/>
      <c r="S177" s="900"/>
      <c r="T177" s="900"/>
      <c r="U177" s="900"/>
      <c r="V177" s="900"/>
      <c r="W177" s="900"/>
      <c r="X177" s="900"/>
      <c r="Y177" s="900"/>
      <c r="Z177" s="900"/>
    </row>
    <row r="178" spans="1:26" ht="15.75" customHeight="1">
      <c r="A178" s="900"/>
      <c r="B178" s="900"/>
      <c r="C178" s="900"/>
      <c r="D178" s="900"/>
      <c r="E178" s="900"/>
      <c r="F178" s="900"/>
      <c r="G178" s="900"/>
      <c r="H178" s="900"/>
      <c r="I178" s="900"/>
      <c r="J178" s="900"/>
      <c r="K178" s="900"/>
      <c r="L178" s="900"/>
      <c r="M178" s="900"/>
      <c r="N178" s="900"/>
      <c r="O178" s="900"/>
      <c r="P178" s="900"/>
      <c r="Q178" s="900"/>
      <c r="R178" s="900"/>
      <c r="S178" s="900"/>
      <c r="T178" s="900"/>
      <c r="U178" s="900"/>
      <c r="V178" s="900"/>
      <c r="W178" s="900"/>
      <c r="X178" s="900"/>
      <c r="Y178" s="900"/>
      <c r="Z178" s="900"/>
    </row>
    <row r="179" spans="1:26" ht="15.75" customHeight="1">
      <c r="A179" s="900"/>
      <c r="B179" s="900"/>
      <c r="C179" s="900"/>
      <c r="D179" s="900"/>
      <c r="E179" s="900"/>
      <c r="F179" s="900"/>
      <c r="G179" s="900"/>
      <c r="H179" s="900"/>
      <c r="I179" s="900"/>
      <c r="J179" s="900"/>
      <c r="K179" s="900"/>
      <c r="L179" s="900"/>
      <c r="M179" s="900"/>
      <c r="N179" s="900"/>
      <c r="O179" s="900"/>
      <c r="P179" s="900"/>
      <c r="Q179" s="900"/>
      <c r="R179" s="900"/>
      <c r="S179" s="900"/>
      <c r="T179" s="900"/>
      <c r="U179" s="900"/>
      <c r="V179" s="900"/>
      <c r="W179" s="900"/>
      <c r="X179" s="900"/>
      <c r="Y179" s="900"/>
      <c r="Z179" s="900"/>
    </row>
    <row r="180" spans="1:26" ht="15.75" customHeight="1">
      <c r="A180" s="900"/>
      <c r="B180" s="900"/>
      <c r="C180" s="900"/>
      <c r="D180" s="900"/>
      <c r="E180" s="900"/>
      <c r="F180" s="900"/>
      <c r="G180" s="900"/>
      <c r="H180" s="900"/>
      <c r="I180" s="900"/>
      <c r="J180" s="900"/>
      <c r="K180" s="900"/>
      <c r="L180" s="900"/>
      <c r="M180" s="900"/>
      <c r="N180" s="900"/>
      <c r="O180" s="900"/>
      <c r="P180" s="900"/>
      <c r="Q180" s="900"/>
      <c r="R180" s="900"/>
      <c r="S180" s="900"/>
      <c r="T180" s="900"/>
      <c r="U180" s="900"/>
      <c r="V180" s="900"/>
      <c r="W180" s="900"/>
      <c r="X180" s="900"/>
      <c r="Y180" s="900"/>
      <c r="Z180" s="900"/>
    </row>
    <row r="181" spans="1:26" ht="15.75" customHeight="1">
      <c r="A181" s="900"/>
      <c r="B181" s="900"/>
      <c r="C181" s="900"/>
      <c r="D181" s="900"/>
      <c r="E181" s="900"/>
      <c r="F181" s="900"/>
      <c r="G181" s="900"/>
      <c r="H181" s="900"/>
      <c r="I181" s="900"/>
      <c r="J181" s="900"/>
      <c r="K181" s="900"/>
      <c r="L181" s="900"/>
      <c r="M181" s="900"/>
      <c r="N181" s="900"/>
      <c r="O181" s="900"/>
      <c r="P181" s="900"/>
      <c r="Q181" s="900"/>
      <c r="R181" s="900"/>
      <c r="S181" s="900"/>
      <c r="T181" s="900"/>
      <c r="U181" s="900"/>
      <c r="V181" s="900"/>
      <c r="W181" s="900"/>
      <c r="X181" s="900"/>
      <c r="Y181" s="900"/>
      <c r="Z181" s="900"/>
    </row>
    <row r="182" spans="1:26" ht="15.75" customHeight="1">
      <c r="A182" s="900"/>
      <c r="B182" s="900"/>
      <c r="C182" s="900"/>
      <c r="D182" s="900"/>
      <c r="E182" s="900"/>
      <c r="F182" s="900"/>
      <c r="G182" s="900"/>
      <c r="H182" s="900"/>
      <c r="I182" s="900"/>
      <c r="J182" s="900"/>
      <c r="K182" s="900"/>
      <c r="L182" s="900"/>
      <c r="M182" s="900"/>
      <c r="N182" s="900"/>
      <c r="O182" s="900"/>
      <c r="P182" s="900"/>
      <c r="Q182" s="900"/>
      <c r="R182" s="900"/>
      <c r="S182" s="900"/>
      <c r="T182" s="900"/>
      <c r="U182" s="900"/>
      <c r="V182" s="900"/>
      <c r="W182" s="900"/>
      <c r="X182" s="900"/>
      <c r="Y182" s="900"/>
      <c r="Z182" s="900"/>
    </row>
    <row r="183" spans="1:26" ht="15.75" customHeight="1">
      <c r="A183" s="900"/>
      <c r="B183" s="900"/>
      <c r="C183" s="900"/>
      <c r="D183" s="900"/>
      <c r="E183" s="900"/>
      <c r="F183" s="900"/>
      <c r="G183" s="900"/>
      <c r="H183" s="900"/>
      <c r="I183" s="900"/>
      <c r="J183" s="900"/>
      <c r="K183" s="900"/>
      <c r="L183" s="900"/>
      <c r="M183" s="900"/>
      <c r="N183" s="900"/>
      <c r="O183" s="900"/>
      <c r="P183" s="900"/>
      <c r="Q183" s="900"/>
      <c r="R183" s="900"/>
      <c r="S183" s="900"/>
      <c r="T183" s="900"/>
      <c r="U183" s="900"/>
      <c r="V183" s="900"/>
      <c r="W183" s="900"/>
      <c r="X183" s="900"/>
      <c r="Y183" s="900"/>
      <c r="Z183" s="900"/>
    </row>
    <row r="184" spans="1:26" ht="15.75" customHeight="1">
      <c r="A184" s="900"/>
      <c r="B184" s="900"/>
      <c r="C184" s="900"/>
      <c r="D184" s="900"/>
      <c r="E184" s="900"/>
      <c r="F184" s="900"/>
      <c r="G184" s="900"/>
      <c r="H184" s="900"/>
      <c r="I184" s="900"/>
      <c r="J184" s="900"/>
      <c r="K184" s="900"/>
      <c r="L184" s="900"/>
      <c r="M184" s="900"/>
      <c r="N184" s="900"/>
      <c r="O184" s="900"/>
      <c r="P184" s="900"/>
      <c r="Q184" s="900"/>
      <c r="R184" s="900"/>
      <c r="S184" s="900"/>
      <c r="T184" s="900"/>
      <c r="U184" s="900"/>
      <c r="V184" s="900"/>
      <c r="W184" s="900"/>
      <c r="X184" s="900"/>
      <c r="Y184" s="900"/>
      <c r="Z184" s="900"/>
    </row>
    <row r="185" spans="1:26" ht="15.75" customHeight="1">
      <c r="A185" s="900"/>
      <c r="B185" s="900"/>
      <c r="C185" s="900"/>
      <c r="D185" s="900"/>
      <c r="E185" s="900"/>
      <c r="F185" s="900"/>
      <c r="G185" s="900"/>
      <c r="H185" s="900"/>
      <c r="I185" s="900"/>
      <c r="J185" s="900"/>
      <c r="K185" s="900"/>
      <c r="L185" s="900"/>
      <c r="M185" s="900"/>
      <c r="N185" s="900"/>
      <c r="O185" s="900"/>
      <c r="P185" s="900"/>
      <c r="Q185" s="900"/>
      <c r="R185" s="900"/>
      <c r="S185" s="900"/>
      <c r="T185" s="900"/>
      <c r="U185" s="900"/>
      <c r="V185" s="900"/>
      <c r="W185" s="900"/>
      <c r="X185" s="900"/>
      <c r="Y185" s="900"/>
      <c r="Z185" s="900"/>
    </row>
    <row r="186" spans="1:26" ht="15.75" customHeight="1">
      <c r="A186" s="900"/>
      <c r="B186" s="900"/>
      <c r="C186" s="900"/>
      <c r="D186" s="900"/>
      <c r="E186" s="900"/>
      <c r="F186" s="900"/>
      <c r="G186" s="900"/>
      <c r="H186" s="900"/>
      <c r="I186" s="900"/>
      <c r="J186" s="900"/>
      <c r="K186" s="900"/>
      <c r="L186" s="900"/>
      <c r="M186" s="900"/>
      <c r="N186" s="900"/>
      <c r="O186" s="900"/>
      <c r="P186" s="900"/>
      <c r="Q186" s="900"/>
      <c r="R186" s="900"/>
      <c r="S186" s="900"/>
      <c r="T186" s="900"/>
      <c r="U186" s="900"/>
      <c r="V186" s="900"/>
      <c r="W186" s="900"/>
      <c r="X186" s="900"/>
      <c r="Y186" s="900"/>
      <c r="Z186" s="900"/>
    </row>
    <row r="187" spans="1:26" ht="15.75" customHeight="1">
      <c r="A187" s="900"/>
      <c r="B187" s="900"/>
      <c r="C187" s="900"/>
      <c r="D187" s="900"/>
      <c r="E187" s="900"/>
      <c r="F187" s="900"/>
      <c r="G187" s="900"/>
      <c r="H187" s="900"/>
      <c r="I187" s="900"/>
      <c r="J187" s="900"/>
      <c r="K187" s="900"/>
      <c r="L187" s="900"/>
      <c r="M187" s="900"/>
      <c r="N187" s="900"/>
      <c r="O187" s="900"/>
      <c r="P187" s="900"/>
      <c r="Q187" s="900"/>
      <c r="R187" s="900"/>
      <c r="S187" s="900"/>
      <c r="T187" s="900"/>
      <c r="U187" s="900"/>
      <c r="V187" s="900"/>
      <c r="W187" s="900"/>
      <c r="X187" s="900"/>
      <c r="Y187" s="900"/>
      <c r="Z187" s="900"/>
    </row>
    <row r="188" spans="1:26" ht="15.75" customHeight="1">
      <c r="A188" s="900"/>
      <c r="B188" s="900"/>
      <c r="C188" s="900"/>
      <c r="D188" s="900"/>
      <c r="E188" s="900"/>
      <c r="F188" s="900"/>
      <c r="G188" s="900"/>
      <c r="H188" s="900"/>
      <c r="I188" s="900"/>
      <c r="J188" s="900"/>
      <c r="K188" s="900"/>
      <c r="L188" s="900"/>
      <c r="M188" s="900"/>
      <c r="N188" s="900"/>
      <c r="O188" s="900"/>
      <c r="P188" s="900"/>
      <c r="Q188" s="900"/>
      <c r="R188" s="900"/>
      <c r="S188" s="900"/>
      <c r="T188" s="900"/>
      <c r="U188" s="900"/>
      <c r="V188" s="900"/>
      <c r="W188" s="900"/>
      <c r="X188" s="900"/>
      <c r="Y188" s="900"/>
      <c r="Z188" s="900"/>
    </row>
    <row r="189" spans="1:26" ht="15.75" customHeight="1">
      <c r="A189" s="900"/>
      <c r="B189" s="900"/>
      <c r="C189" s="900"/>
      <c r="D189" s="900"/>
      <c r="E189" s="900"/>
      <c r="F189" s="900"/>
      <c r="G189" s="900"/>
      <c r="H189" s="900"/>
      <c r="I189" s="900"/>
      <c r="J189" s="900"/>
      <c r="K189" s="900"/>
      <c r="L189" s="900"/>
      <c r="M189" s="900"/>
      <c r="N189" s="900"/>
      <c r="O189" s="900"/>
      <c r="P189" s="900"/>
      <c r="Q189" s="900"/>
      <c r="R189" s="900"/>
      <c r="S189" s="900"/>
      <c r="T189" s="900"/>
      <c r="U189" s="900"/>
      <c r="V189" s="900"/>
      <c r="W189" s="900"/>
      <c r="X189" s="900"/>
      <c r="Y189" s="900"/>
      <c r="Z189" s="900"/>
    </row>
    <row r="190" spans="1:26" ht="15.75" customHeight="1">
      <c r="A190" s="900"/>
      <c r="B190" s="900"/>
      <c r="C190" s="900"/>
      <c r="D190" s="900"/>
      <c r="E190" s="900"/>
      <c r="F190" s="900"/>
      <c r="G190" s="900"/>
      <c r="H190" s="900"/>
      <c r="I190" s="900"/>
      <c r="J190" s="900"/>
      <c r="K190" s="900"/>
      <c r="L190" s="900"/>
      <c r="M190" s="900"/>
      <c r="N190" s="900"/>
      <c r="O190" s="900"/>
      <c r="P190" s="900"/>
      <c r="Q190" s="900"/>
      <c r="R190" s="900"/>
      <c r="S190" s="900"/>
      <c r="T190" s="900"/>
      <c r="U190" s="900"/>
      <c r="V190" s="900"/>
      <c r="W190" s="900"/>
      <c r="X190" s="900"/>
      <c r="Y190" s="900"/>
      <c r="Z190" s="900"/>
    </row>
    <row r="191" spans="1:26" ht="15.75" customHeight="1">
      <c r="A191" s="900"/>
      <c r="B191" s="900"/>
      <c r="C191" s="900"/>
      <c r="D191" s="900"/>
      <c r="E191" s="900"/>
      <c r="F191" s="900"/>
      <c r="G191" s="900"/>
      <c r="H191" s="900"/>
      <c r="I191" s="900"/>
      <c r="J191" s="900"/>
      <c r="K191" s="900"/>
      <c r="L191" s="900"/>
      <c r="M191" s="900"/>
      <c r="N191" s="900"/>
      <c r="O191" s="900"/>
      <c r="P191" s="900"/>
      <c r="Q191" s="900"/>
      <c r="R191" s="900"/>
      <c r="S191" s="900"/>
      <c r="T191" s="900"/>
      <c r="U191" s="900"/>
      <c r="V191" s="900"/>
      <c r="W191" s="900"/>
      <c r="X191" s="900"/>
      <c r="Y191" s="900"/>
      <c r="Z191" s="900"/>
    </row>
    <row r="192" spans="1:26" ht="15.75" customHeight="1">
      <c r="A192" s="900"/>
      <c r="B192" s="900"/>
      <c r="C192" s="900"/>
      <c r="D192" s="900"/>
      <c r="E192" s="900"/>
      <c r="F192" s="900"/>
      <c r="G192" s="900"/>
      <c r="H192" s="900"/>
      <c r="I192" s="900"/>
      <c r="J192" s="900"/>
      <c r="K192" s="900"/>
      <c r="L192" s="900"/>
      <c r="M192" s="900"/>
      <c r="N192" s="900"/>
      <c r="O192" s="900"/>
      <c r="P192" s="900"/>
      <c r="Q192" s="900"/>
      <c r="R192" s="900"/>
      <c r="S192" s="900"/>
      <c r="T192" s="900"/>
      <c r="U192" s="900"/>
      <c r="V192" s="900"/>
      <c r="W192" s="900"/>
      <c r="X192" s="900"/>
      <c r="Y192" s="900"/>
      <c r="Z192" s="900"/>
    </row>
    <row r="193" spans="1:26" ht="15.75" customHeight="1">
      <c r="A193" s="900"/>
      <c r="B193" s="900"/>
      <c r="C193" s="900"/>
      <c r="D193" s="900"/>
      <c r="E193" s="900"/>
      <c r="F193" s="900"/>
      <c r="G193" s="900"/>
      <c r="H193" s="900"/>
      <c r="I193" s="900"/>
      <c r="J193" s="900"/>
      <c r="K193" s="900"/>
      <c r="L193" s="900"/>
      <c r="M193" s="900"/>
      <c r="N193" s="900"/>
      <c r="O193" s="900"/>
      <c r="P193" s="900"/>
      <c r="Q193" s="900"/>
      <c r="R193" s="900"/>
      <c r="S193" s="900"/>
      <c r="T193" s="900"/>
      <c r="U193" s="900"/>
      <c r="V193" s="900"/>
      <c r="W193" s="900"/>
      <c r="X193" s="900"/>
      <c r="Y193" s="900"/>
      <c r="Z193" s="900"/>
    </row>
    <row r="194" spans="1:26" ht="15.75" customHeight="1">
      <c r="A194" s="900"/>
      <c r="B194" s="900"/>
      <c r="C194" s="900"/>
      <c r="D194" s="900"/>
      <c r="E194" s="900"/>
      <c r="F194" s="900"/>
      <c r="G194" s="900"/>
      <c r="H194" s="900"/>
      <c r="I194" s="900"/>
      <c r="J194" s="900"/>
      <c r="K194" s="900"/>
      <c r="L194" s="900"/>
      <c r="M194" s="900"/>
      <c r="N194" s="900"/>
      <c r="O194" s="900"/>
      <c r="P194" s="900"/>
      <c r="Q194" s="900"/>
      <c r="R194" s="900"/>
      <c r="S194" s="900"/>
      <c r="T194" s="900"/>
      <c r="U194" s="900"/>
      <c r="V194" s="900"/>
      <c r="W194" s="900"/>
      <c r="X194" s="900"/>
      <c r="Y194" s="900"/>
      <c r="Z194" s="900"/>
    </row>
    <row r="195" spans="1:26" ht="15.75" customHeight="1">
      <c r="A195" s="900"/>
      <c r="B195" s="900"/>
      <c r="C195" s="900"/>
      <c r="D195" s="900"/>
      <c r="E195" s="900"/>
      <c r="F195" s="900"/>
      <c r="G195" s="900"/>
      <c r="H195" s="900"/>
      <c r="I195" s="900"/>
      <c r="J195" s="900"/>
      <c r="K195" s="900"/>
      <c r="L195" s="900"/>
      <c r="M195" s="900"/>
      <c r="N195" s="900"/>
      <c r="O195" s="900"/>
      <c r="P195" s="900"/>
      <c r="Q195" s="900"/>
      <c r="R195" s="900"/>
      <c r="S195" s="900"/>
      <c r="T195" s="900"/>
      <c r="U195" s="900"/>
      <c r="V195" s="900"/>
      <c r="W195" s="900"/>
      <c r="X195" s="900"/>
      <c r="Y195" s="900"/>
      <c r="Z195" s="900"/>
    </row>
    <row r="196" spans="1:26" ht="15.75" customHeight="1">
      <c r="A196" s="900"/>
      <c r="B196" s="900"/>
      <c r="C196" s="900"/>
      <c r="D196" s="900"/>
      <c r="E196" s="900"/>
      <c r="F196" s="900"/>
      <c r="G196" s="900"/>
      <c r="H196" s="900"/>
      <c r="I196" s="900"/>
      <c r="J196" s="900"/>
      <c r="K196" s="900"/>
      <c r="L196" s="900"/>
      <c r="M196" s="900"/>
      <c r="N196" s="900"/>
      <c r="O196" s="900"/>
      <c r="P196" s="900"/>
      <c r="Q196" s="900"/>
      <c r="R196" s="900"/>
      <c r="S196" s="900"/>
      <c r="T196" s="900"/>
      <c r="U196" s="900"/>
      <c r="V196" s="900"/>
      <c r="W196" s="900"/>
      <c r="X196" s="900"/>
      <c r="Y196" s="900"/>
      <c r="Z196" s="900"/>
    </row>
    <row r="197" spans="1:26" ht="15.75" customHeight="1">
      <c r="A197" s="900"/>
      <c r="B197" s="900"/>
      <c r="C197" s="900"/>
      <c r="D197" s="900"/>
      <c r="E197" s="900"/>
      <c r="F197" s="900"/>
      <c r="G197" s="900"/>
      <c r="H197" s="900"/>
      <c r="I197" s="900"/>
      <c r="J197" s="900"/>
      <c r="K197" s="900"/>
      <c r="L197" s="900"/>
      <c r="M197" s="900"/>
      <c r="N197" s="900"/>
      <c r="O197" s="900"/>
      <c r="P197" s="900"/>
      <c r="Q197" s="900"/>
      <c r="R197" s="900"/>
      <c r="S197" s="900"/>
      <c r="T197" s="900"/>
      <c r="U197" s="900"/>
      <c r="V197" s="900"/>
      <c r="W197" s="900"/>
      <c r="X197" s="900"/>
      <c r="Y197" s="900"/>
      <c r="Z197" s="900"/>
    </row>
    <row r="198" spans="1:26" ht="15.75" customHeight="1">
      <c r="A198" s="900"/>
      <c r="B198" s="900"/>
      <c r="C198" s="900"/>
      <c r="D198" s="900"/>
      <c r="E198" s="900"/>
      <c r="F198" s="900"/>
      <c r="G198" s="900"/>
      <c r="H198" s="900"/>
      <c r="I198" s="900"/>
      <c r="J198" s="900"/>
      <c r="K198" s="900"/>
      <c r="L198" s="900"/>
      <c r="M198" s="900"/>
      <c r="N198" s="900"/>
      <c r="O198" s="900"/>
      <c r="P198" s="900"/>
      <c r="Q198" s="900"/>
      <c r="R198" s="900"/>
      <c r="S198" s="900"/>
      <c r="T198" s="900"/>
      <c r="U198" s="900"/>
      <c r="V198" s="900"/>
      <c r="W198" s="900"/>
      <c r="X198" s="900"/>
      <c r="Y198" s="900"/>
      <c r="Z198" s="900"/>
    </row>
    <row r="199" spans="1:26" ht="15.75" customHeight="1">
      <c r="A199" s="900"/>
      <c r="B199" s="900"/>
      <c r="C199" s="900"/>
      <c r="D199" s="900"/>
      <c r="E199" s="900"/>
      <c r="F199" s="900"/>
      <c r="G199" s="900"/>
      <c r="H199" s="900"/>
      <c r="I199" s="900"/>
      <c r="J199" s="900"/>
      <c r="K199" s="900"/>
      <c r="L199" s="900"/>
      <c r="M199" s="900"/>
      <c r="N199" s="900"/>
      <c r="O199" s="900"/>
      <c r="P199" s="900"/>
      <c r="Q199" s="900"/>
      <c r="R199" s="900"/>
      <c r="S199" s="900"/>
      <c r="T199" s="900"/>
      <c r="U199" s="900"/>
      <c r="V199" s="900"/>
      <c r="W199" s="900"/>
      <c r="X199" s="900"/>
      <c r="Y199" s="900"/>
      <c r="Z199" s="900"/>
    </row>
    <row r="200" spans="1:26" ht="15.75" customHeight="1">
      <c r="A200" s="900"/>
      <c r="B200" s="900"/>
      <c r="C200" s="900"/>
      <c r="D200" s="900"/>
      <c r="E200" s="900"/>
      <c r="F200" s="900"/>
      <c r="G200" s="900"/>
      <c r="H200" s="900"/>
      <c r="I200" s="900"/>
      <c r="J200" s="900"/>
      <c r="K200" s="900"/>
      <c r="L200" s="900"/>
      <c r="M200" s="900"/>
      <c r="N200" s="900"/>
      <c r="O200" s="900"/>
      <c r="P200" s="900"/>
      <c r="Q200" s="900"/>
      <c r="R200" s="900"/>
      <c r="S200" s="900"/>
      <c r="T200" s="900"/>
      <c r="U200" s="900"/>
      <c r="V200" s="900"/>
      <c r="W200" s="900"/>
      <c r="X200" s="900"/>
      <c r="Y200" s="900"/>
      <c r="Z200" s="900"/>
    </row>
    <row r="201" spans="1:26" ht="15.75" customHeight="1">
      <c r="A201" s="900"/>
      <c r="B201" s="900"/>
      <c r="C201" s="900"/>
      <c r="D201" s="900"/>
      <c r="E201" s="900"/>
      <c r="F201" s="900"/>
      <c r="G201" s="900"/>
      <c r="H201" s="900"/>
      <c r="I201" s="900"/>
      <c r="J201" s="900"/>
      <c r="K201" s="900"/>
      <c r="L201" s="900"/>
      <c r="M201" s="900"/>
      <c r="N201" s="900"/>
      <c r="O201" s="900"/>
      <c r="P201" s="900"/>
      <c r="Q201" s="900"/>
      <c r="R201" s="900"/>
      <c r="S201" s="900"/>
      <c r="T201" s="900"/>
      <c r="U201" s="900"/>
      <c r="V201" s="900"/>
      <c r="W201" s="900"/>
      <c r="X201" s="900"/>
      <c r="Y201" s="900"/>
      <c r="Z201" s="900"/>
    </row>
    <row r="202" spans="1:26" ht="15.75" customHeight="1">
      <c r="A202" s="900"/>
      <c r="B202" s="900"/>
      <c r="C202" s="900"/>
      <c r="D202" s="900"/>
      <c r="E202" s="900"/>
      <c r="F202" s="900"/>
      <c r="G202" s="900"/>
      <c r="H202" s="900"/>
      <c r="I202" s="900"/>
      <c r="J202" s="900"/>
      <c r="K202" s="900"/>
      <c r="L202" s="900"/>
      <c r="M202" s="900"/>
      <c r="N202" s="900"/>
      <c r="O202" s="900"/>
      <c r="P202" s="900"/>
      <c r="Q202" s="900"/>
      <c r="R202" s="900"/>
      <c r="S202" s="900"/>
      <c r="T202" s="900"/>
      <c r="U202" s="900"/>
      <c r="V202" s="900"/>
      <c r="W202" s="900"/>
      <c r="X202" s="900"/>
      <c r="Y202" s="900"/>
      <c r="Z202" s="900"/>
    </row>
    <row r="203" spans="1:26" ht="15.75" customHeight="1">
      <c r="A203" s="900"/>
      <c r="B203" s="900"/>
      <c r="C203" s="900"/>
      <c r="D203" s="900"/>
      <c r="E203" s="900"/>
      <c r="F203" s="900"/>
      <c r="G203" s="900"/>
      <c r="H203" s="900"/>
      <c r="I203" s="900"/>
      <c r="J203" s="900"/>
      <c r="K203" s="900"/>
      <c r="L203" s="900"/>
      <c r="M203" s="900"/>
      <c r="N203" s="900"/>
      <c r="O203" s="900"/>
      <c r="P203" s="900"/>
      <c r="Q203" s="900"/>
      <c r="R203" s="900"/>
      <c r="S203" s="900"/>
      <c r="T203" s="900"/>
      <c r="U203" s="900"/>
      <c r="V203" s="900"/>
      <c r="W203" s="900"/>
      <c r="X203" s="900"/>
      <c r="Y203" s="900"/>
      <c r="Z203" s="900"/>
    </row>
    <row r="204" spans="1:26" ht="15.75" customHeight="1">
      <c r="A204" s="900"/>
      <c r="B204" s="900"/>
      <c r="C204" s="900"/>
      <c r="D204" s="900"/>
      <c r="E204" s="900"/>
      <c r="F204" s="900"/>
      <c r="G204" s="900"/>
      <c r="H204" s="900"/>
      <c r="I204" s="900"/>
      <c r="J204" s="900"/>
      <c r="K204" s="900"/>
      <c r="L204" s="900"/>
      <c r="M204" s="900"/>
      <c r="N204" s="900"/>
      <c r="O204" s="900"/>
      <c r="P204" s="900"/>
      <c r="Q204" s="900"/>
      <c r="R204" s="900"/>
      <c r="S204" s="900"/>
      <c r="T204" s="900"/>
      <c r="U204" s="900"/>
      <c r="V204" s="900"/>
      <c r="W204" s="900"/>
      <c r="X204" s="900"/>
      <c r="Y204" s="900"/>
      <c r="Z204" s="900"/>
    </row>
    <row r="205" spans="1:26" ht="15.75" customHeight="1">
      <c r="A205" s="900"/>
      <c r="B205" s="900"/>
      <c r="C205" s="900"/>
      <c r="D205" s="900"/>
      <c r="E205" s="900"/>
      <c r="F205" s="900"/>
      <c r="G205" s="900"/>
      <c r="H205" s="900"/>
      <c r="I205" s="900"/>
      <c r="J205" s="900"/>
      <c r="K205" s="900"/>
      <c r="L205" s="900"/>
      <c r="M205" s="900"/>
      <c r="N205" s="900"/>
      <c r="O205" s="900"/>
      <c r="P205" s="900"/>
      <c r="Q205" s="900"/>
      <c r="R205" s="900"/>
      <c r="S205" s="900"/>
      <c r="T205" s="900"/>
      <c r="U205" s="900"/>
      <c r="V205" s="900"/>
      <c r="W205" s="900"/>
      <c r="X205" s="900"/>
      <c r="Y205" s="900"/>
      <c r="Z205" s="900"/>
    </row>
    <row r="206" spans="1:26" ht="15.75" customHeight="1">
      <c r="A206" s="900"/>
      <c r="B206" s="900"/>
      <c r="C206" s="900"/>
      <c r="D206" s="900"/>
      <c r="E206" s="900"/>
      <c r="F206" s="900"/>
      <c r="G206" s="900"/>
      <c r="H206" s="900"/>
      <c r="I206" s="900"/>
      <c r="J206" s="900"/>
      <c r="K206" s="900"/>
      <c r="L206" s="900"/>
      <c r="M206" s="900"/>
      <c r="N206" s="900"/>
      <c r="O206" s="900"/>
      <c r="P206" s="900"/>
      <c r="Q206" s="900"/>
      <c r="R206" s="900"/>
      <c r="S206" s="900"/>
      <c r="T206" s="900"/>
      <c r="U206" s="900"/>
      <c r="V206" s="900"/>
      <c r="W206" s="900"/>
      <c r="X206" s="900"/>
      <c r="Y206" s="900"/>
      <c r="Z206" s="900"/>
    </row>
    <row r="207" spans="1:26" ht="15.75" customHeight="1">
      <c r="A207" s="900"/>
      <c r="B207" s="900"/>
      <c r="C207" s="900"/>
      <c r="D207" s="900"/>
      <c r="E207" s="900"/>
      <c r="F207" s="900"/>
      <c r="G207" s="900"/>
      <c r="H207" s="900"/>
      <c r="I207" s="900"/>
      <c r="J207" s="900"/>
      <c r="K207" s="900"/>
      <c r="L207" s="900"/>
      <c r="M207" s="900"/>
      <c r="N207" s="900"/>
      <c r="O207" s="900"/>
      <c r="P207" s="900"/>
      <c r="Q207" s="900"/>
      <c r="R207" s="900"/>
      <c r="S207" s="900"/>
      <c r="T207" s="900"/>
      <c r="U207" s="900"/>
      <c r="V207" s="900"/>
      <c r="W207" s="900"/>
      <c r="X207" s="900"/>
      <c r="Y207" s="900"/>
      <c r="Z207" s="900"/>
    </row>
    <row r="208" spans="1:26" ht="15.75" customHeight="1">
      <c r="A208" s="900"/>
      <c r="B208" s="900"/>
      <c r="C208" s="900"/>
      <c r="D208" s="900"/>
      <c r="E208" s="900"/>
      <c r="F208" s="900"/>
      <c r="G208" s="900"/>
      <c r="H208" s="900"/>
      <c r="I208" s="900"/>
      <c r="J208" s="900"/>
      <c r="K208" s="900"/>
      <c r="L208" s="900"/>
      <c r="M208" s="900"/>
      <c r="N208" s="900"/>
      <c r="O208" s="900"/>
      <c r="P208" s="900"/>
      <c r="Q208" s="900"/>
      <c r="R208" s="900"/>
      <c r="S208" s="900"/>
      <c r="T208" s="900"/>
      <c r="U208" s="900"/>
      <c r="V208" s="900"/>
      <c r="W208" s="900"/>
      <c r="X208" s="900"/>
      <c r="Y208" s="900"/>
      <c r="Z208" s="900"/>
    </row>
    <row r="209" spans="1:26" ht="15.75" customHeight="1">
      <c r="A209" s="900"/>
      <c r="B209" s="900"/>
      <c r="C209" s="900"/>
      <c r="D209" s="900"/>
      <c r="E209" s="900"/>
      <c r="F209" s="900"/>
      <c r="G209" s="900"/>
      <c r="H209" s="900"/>
      <c r="I209" s="900"/>
      <c r="J209" s="900"/>
      <c r="K209" s="900"/>
      <c r="L209" s="900"/>
      <c r="M209" s="900"/>
      <c r="N209" s="900"/>
      <c r="O209" s="900"/>
      <c r="P209" s="900"/>
      <c r="Q209" s="900"/>
      <c r="R209" s="900"/>
      <c r="S209" s="900"/>
      <c r="T209" s="900"/>
      <c r="U209" s="900"/>
      <c r="V209" s="900"/>
      <c r="W209" s="900"/>
      <c r="X209" s="900"/>
      <c r="Y209" s="900"/>
      <c r="Z209" s="900"/>
    </row>
    <row r="210" spans="1:26" ht="15.75" customHeight="1">
      <c r="A210" s="900"/>
      <c r="B210" s="900"/>
      <c r="C210" s="900"/>
      <c r="D210" s="900"/>
      <c r="E210" s="900"/>
      <c r="F210" s="900"/>
      <c r="G210" s="900"/>
      <c r="H210" s="900"/>
      <c r="I210" s="900"/>
      <c r="J210" s="900"/>
      <c r="K210" s="900"/>
      <c r="L210" s="900"/>
      <c r="M210" s="900"/>
      <c r="N210" s="900"/>
      <c r="O210" s="900"/>
      <c r="P210" s="900"/>
      <c r="Q210" s="900"/>
      <c r="R210" s="900"/>
      <c r="S210" s="900"/>
      <c r="T210" s="900"/>
      <c r="U210" s="900"/>
      <c r="V210" s="900"/>
      <c r="W210" s="900"/>
      <c r="X210" s="900"/>
      <c r="Y210" s="900"/>
      <c r="Z210" s="900"/>
    </row>
    <row r="211" spans="1:26" ht="15.75" customHeight="1">
      <c r="A211" s="900"/>
      <c r="B211" s="900"/>
      <c r="C211" s="900"/>
      <c r="D211" s="900"/>
      <c r="E211" s="900"/>
      <c r="F211" s="900"/>
      <c r="G211" s="900"/>
      <c r="H211" s="900"/>
      <c r="I211" s="900"/>
      <c r="J211" s="900"/>
      <c r="K211" s="900"/>
      <c r="L211" s="900"/>
      <c r="M211" s="900"/>
      <c r="N211" s="900"/>
      <c r="O211" s="900"/>
      <c r="P211" s="900"/>
      <c r="Q211" s="900"/>
      <c r="R211" s="900"/>
      <c r="S211" s="900"/>
      <c r="T211" s="900"/>
      <c r="U211" s="900"/>
      <c r="V211" s="900"/>
      <c r="W211" s="900"/>
      <c r="X211" s="900"/>
      <c r="Y211" s="900"/>
      <c r="Z211" s="900"/>
    </row>
    <row r="212" spans="1:26" ht="15.75" customHeight="1">
      <c r="A212" s="900"/>
      <c r="B212" s="900"/>
      <c r="C212" s="900"/>
      <c r="D212" s="900"/>
      <c r="E212" s="900"/>
      <c r="F212" s="900"/>
      <c r="G212" s="900"/>
      <c r="H212" s="900"/>
      <c r="I212" s="900"/>
      <c r="J212" s="900"/>
      <c r="K212" s="900"/>
      <c r="L212" s="900"/>
      <c r="M212" s="900"/>
      <c r="N212" s="900"/>
      <c r="O212" s="900"/>
      <c r="P212" s="900"/>
      <c r="Q212" s="900"/>
      <c r="R212" s="900"/>
      <c r="S212" s="900"/>
      <c r="T212" s="900"/>
      <c r="U212" s="900"/>
      <c r="V212" s="900"/>
      <c r="W212" s="900"/>
      <c r="X212" s="900"/>
      <c r="Y212" s="900"/>
      <c r="Z212" s="900"/>
    </row>
    <row r="213" spans="1:26" ht="15.75" customHeight="1">
      <c r="A213" s="900"/>
      <c r="B213" s="900"/>
      <c r="C213" s="900"/>
      <c r="D213" s="900"/>
      <c r="E213" s="900"/>
      <c r="F213" s="900"/>
      <c r="G213" s="900"/>
      <c r="H213" s="900"/>
      <c r="I213" s="900"/>
      <c r="J213" s="900"/>
      <c r="K213" s="900"/>
      <c r="L213" s="900"/>
      <c r="M213" s="900"/>
      <c r="N213" s="900"/>
      <c r="O213" s="900"/>
      <c r="P213" s="900"/>
      <c r="Q213" s="900"/>
      <c r="R213" s="900"/>
      <c r="S213" s="900"/>
      <c r="T213" s="900"/>
      <c r="U213" s="900"/>
      <c r="V213" s="900"/>
      <c r="W213" s="900"/>
      <c r="X213" s="900"/>
      <c r="Y213" s="900"/>
      <c r="Z213" s="900"/>
    </row>
    <row r="214" spans="1:26" ht="15.75" customHeight="1">
      <c r="A214" s="900"/>
      <c r="B214" s="900"/>
      <c r="C214" s="900"/>
      <c r="D214" s="900"/>
      <c r="E214" s="900"/>
      <c r="F214" s="900"/>
      <c r="G214" s="900"/>
      <c r="H214" s="900"/>
      <c r="I214" s="900"/>
      <c r="J214" s="900"/>
      <c r="K214" s="900"/>
      <c r="L214" s="900"/>
      <c r="M214" s="900"/>
      <c r="N214" s="900"/>
      <c r="O214" s="900"/>
      <c r="P214" s="900"/>
      <c r="Q214" s="900"/>
      <c r="R214" s="900"/>
      <c r="S214" s="900"/>
      <c r="T214" s="900"/>
      <c r="U214" s="900"/>
      <c r="V214" s="900"/>
      <c r="W214" s="900"/>
      <c r="X214" s="900"/>
      <c r="Y214" s="900"/>
      <c r="Z214" s="900"/>
    </row>
    <row r="215" spans="1:26" ht="15.75" customHeight="1">
      <c r="S215" s="900"/>
      <c r="T215" s="900"/>
      <c r="U215" s="900"/>
      <c r="V215" s="900"/>
      <c r="W215" s="900"/>
      <c r="X215" s="900"/>
      <c r="Y215" s="900"/>
      <c r="Z215" s="900"/>
    </row>
    <row r="216" spans="1:26" ht="15.75" customHeight="1">
      <c r="S216" s="900"/>
      <c r="T216" s="900"/>
      <c r="U216" s="900"/>
      <c r="V216" s="900"/>
      <c r="W216" s="900"/>
      <c r="X216" s="900"/>
      <c r="Y216" s="900"/>
      <c r="Z216" s="900"/>
    </row>
    <row r="217" spans="1:26" ht="15.75" customHeight="1">
      <c r="S217" s="900"/>
      <c r="T217" s="900"/>
      <c r="U217" s="900"/>
      <c r="V217" s="900"/>
      <c r="W217" s="900"/>
      <c r="X217" s="900"/>
      <c r="Y217" s="900"/>
      <c r="Z217" s="900"/>
    </row>
    <row r="218" spans="1:26" ht="15.75" customHeight="1">
      <c r="S218" s="900"/>
      <c r="T218" s="900"/>
      <c r="U218" s="900"/>
      <c r="V218" s="900"/>
      <c r="W218" s="900"/>
      <c r="X218" s="900"/>
      <c r="Y218" s="900"/>
      <c r="Z218" s="900"/>
    </row>
    <row r="219" spans="1:26" ht="15.75" customHeight="1">
      <c r="S219" s="900"/>
      <c r="T219" s="900"/>
      <c r="U219" s="900"/>
      <c r="V219" s="900"/>
      <c r="W219" s="900"/>
      <c r="X219" s="900"/>
      <c r="Y219" s="900"/>
      <c r="Z219" s="900"/>
    </row>
    <row r="220" spans="1:26" ht="15.75" customHeight="1">
      <c r="S220" s="900"/>
      <c r="T220" s="900"/>
      <c r="U220" s="900"/>
      <c r="V220" s="900"/>
      <c r="W220" s="900"/>
      <c r="X220" s="900"/>
      <c r="Y220" s="900"/>
      <c r="Z220" s="900"/>
    </row>
    <row r="221" spans="1:26" ht="15.75" customHeight="1">
      <c r="S221" s="900"/>
      <c r="T221" s="900"/>
      <c r="U221" s="900"/>
      <c r="V221" s="900"/>
      <c r="W221" s="900"/>
      <c r="X221" s="900"/>
      <c r="Y221" s="900"/>
      <c r="Z221" s="900"/>
    </row>
    <row r="222" spans="1:26" ht="15.75" customHeight="1">
      <c r="S222" s="900"/>
      <c r="T222" s="900"/>
      <c r="U222" s="900"/>
      <c r="V222" s="900"/>
      <c r="W222" s="900"/>
      <c r="X222" s="900"/>
      <c r="Y222" s="900"/>
      <c r="Z222" s="900"/>
    </row>
    <row r="223" spans="1:26" ht="15.75" customHeight="1">
      <c r="S223" s="900"/>
      <c r="T223" s="900"/>
      <c r="U223" s="900"/>
      <c r="V223" s="900"/>
      <c r="W223" s="900"/>
      <c r="X223" s="900"/>
      <c r="Y223" s="900"/>
      <c r="Z223" s="900"/>
    </row>
    <row r="224" spans="1:26" ht="15.75" customHeight="1">
      <c r="S224" s="900"/>
      <c r="T224" s="900"/>
      <c r="U224" s="900"/>
      <c r="V224" s="900"/>
      <c r="W224" s="900"/>
      <c r="X224" s="900"/>
      <c r="Y224" s="900"/>
      <c r="Z224" s="900"/>
    </row>
    <row r="225" spans="19:26" ht="15.75" customHeight="1">
      <c r="S225" s="900"/>
      <c r="T225" s="900"/>
      <c r="U225" s="900"/>
      <c r="V225" s="900"/>
      <c r="W225" s="900"/>
      <c r="X225" s="900"/>
      <c r="Y225" s="900"/>
      <c r="Z225" s="900"/>
    </row>
    <row r="226" spans="19:26" ht="15.75" customHeight="1"/>
    <row r="227" spans="19:26" ht="15.75" customHeight="1"/>
    <row r="228" spans="19:26" ht="15.75" customHeight="1"/>
    <row r="229" spans="19:26" ht="15.75" customHeight="1"/>
    <row r="230" spans="19:26" ht="15.75" customHeight="1"/>
    <row r="231" spans="19:26" ht="15.75" customHeight="1"/>
    <row r="232" spans="19:26" ht="15.75" customHeight="1"/>
    <row r="233" spans="19:26" ht="15.75" customHeight="1"/>
    <row r="234" spans="19:26" ht="15.75" customHeight="1"/>
    <row r="235" spans="19:26" ht="15.75" customHeight="1"/>
    <row r="236" spans="19:26" ht="15.75" customHeight="1"/>
    <row r="237" spans="19:26" ht="15.75" customHeight="1"/>
    <row r="238" spans="19:26" ht="15.75" customHeight="1"/>
    <row r="239" spans="19:26" ht="15.75" customHeight="1"/>
    <row r="240" spans="19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1">
    <mergeCell ref="J6:L6"/>
    <mergeCell ref="M6:O6"/>
    <mergeCell ref="C6:C7"/>
    <mergeCell ref="A12:C12"/>
    <mergeCell ref="A1:R1"/>
    <mergeCell ref="A2:R2"/>
    <mergeCell ref="A6:A7"/>
    <mergeCell ref="B6:B7"/>
    <mergeCell ref="D6:F6"/>
    <mergeCell ref="G6:I6"/>
    <mergeCell ref="P6:R6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Z1000"/>
  <sheetViews>
    <sheetView workbookViewId="0"/>
  </sheetViews>
  <sheetFormatPr defaultColWidth="14.42578125" defaultRowHeight="15" customHeight="1"/>
  <cols>
    <col min="1" max="1" width="5.7109375" customWidth="1"/>
    <col min="2" max="2" width="20.5703125" customWidth="1"/>
    <col min="3" max="3" width="18.5703125" customWidth="1"/>
    <col min="4" max="4" width="20" customWidth="1"/>
    <col min="5" max="5" width="17.5703125" customWidth="1"/>
    <col min="6" max="6" width="18.7109375" customWidth="1"/>
    <col min="7" max="10" width="15.7109375" customWidth="1"/>
    <col min="11" max="12" width="10.7109375" customWidth="1"/>
    <col min="13" max="26" width="9.28515625" customWidth="1"/>
  </cols>
  <sheetData>
    <row r="1" spans="1:26" ht="15.75">
      <c r="A1" s="100" t="s">
        <v>486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5.75">
      <c r="A3" s="963" t="s">
        <v>487</v>
      </c>
      <c r="B3" s="953"/>
      <c r="C3" s="953"/>
      <c r="D3" s="953"/>
      <c r="E3" s="953"/>
      <c r="F3" s="953"/>
      <c r="G3" s="953"/>
      <c r="H3" s="953"/>
      <c r="I3" s="953"/>
      <c r="J3" s="953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15.75">
      <c r="A4" s="101"/>
      <c r="B4" s="101"/>
      <c r="C4" s="101"/>
      <c r="D4" s="101"/>
      <c r="E4" s="139" t="str">
        <f>'1'!E5</f>
        <v>KABUPATEN/KOTA</v>
      </c>
      <c r="F4" s="105" t="str">
        <f>'1'!F5</f>
        <v>KARANGANYAR</v>
      </c>
      <c r="G4" s="105"/>
      <c r="H4" s="105"/>
      <c r="I4" s="103"/>
      <c r="J4" s="103"/>
      <c r="K4" s="162"/>
      <c r="L4" s="16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5.75">
      <c r="A5" s="101"/>
      <c r="B5" s="101"/>
      <c r="C5" s="101"/>
      <c r="D5" s="101"/>
      <c r="E5" s="139" t="str">
        <f>'1'!E6</f>
        <v>TAHUN</v>
      </c>
      <c r="F5" s="105">
        <f>'1'!F6</f>
        <v>2023</v>
      </c>
      <c r="G5" s="105"/>
      <c r="H5" s="105"/>
      <c r="I5" s="103"/>
      <c r="J5" s="103"/>
      <c r="K5" s="162"/>
      <c r="L5" s="16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>
      <c r="A6" s="102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55.5" customHeight="1">
      <c r="A7" s="212" t="s">
        <v>4</v>
      </c>
      <c r="B7" s="171" t="s">
        <v>488</v>
      </c>
      <c r="C7" s="171" t="s">
        <v>479</v>
      </c>
      <c r="D7" s="233" t="s">
        <v>480</v>
      </c>
      <c r="E7" s="171" t="s">
        <v>489</v>
      </c>
      <c r="F7" s="171" t="s">
        <v>490</v>
      </c>
      <c r="G7" s="171" t="s">
        <v>491</v>
      </c>
      <c r="H7" s="171" t="s">
        <v>492</v>
      </c>
      <c r="I7" s="171" t="s">
        <v>493</v>
      </c>
      <c r="J7" s="171" t="s">
        <v>494</v>
      </c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13.5" customHeight="1">
      <c r="A8" s="142">
        <v>1</v>
      </c>
      <c r="B8" s="143">
        <v>2</v>
      </c>
      <c r="C8" s="143">
        <v>3</v>
      </c>
      <c r="D8" s="143">
        <v>4</v>
      </c>
      <c r="E8" s="143">
        <v>5</v>
      </c>
      <c r="F8" s="143">
        <v>6</v>
      </c>
      <c r="G8" s="143">
        <v>7</v>
      </c>
      <c r="H8" s="143">
        <v>8</v>
      </c>
      <c r="I8" s="143">
        <v>9</v>
      </c>
      <c r="J8" s="142">
        <v>10</v>
      </c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</row>
    <row r="9" spans="1:26" ht="15" customHeight="1">
      <c r="A9" s="203">
        <v>1</v>
      </c>
      <c r="B9" s="102">
        <f>'7'!B10</f>
        <v>0</v>
      </c>
      <c r="C9" s="253">
        <f>'7'!C10</f>
        <v>0</v>
      </c>
      <c r="D9" s="254">
        <f>'7'!F10</f>
        <v>0</v>
      </c>
      <c r="E9" s="254"/>
      <c r="F9" s="254"/>
      <c r="G9" s="255" t="e">
        <f t="shared" ref="G9:G28" si="0">E9/(C9*365)*100</f>
        <v>#DIV/0!</v>
      </c>
      <c r="H9" s="256" t="e">
        <f t="shared" ref="H9:H28" si="1">D9/C9</f>
        <v>#DIV/0!</v>
      </c>
      <c r="I9" s="256" t="e">
        <f t="shared" ref="I9:I28" si="2">((C9*365)-E9)/D9</f>
        <v>#DIV/0!</v>
      </c>
      <c r="J9" s="257" t="e">
        <f t="shared" ref="J9:J28" si="3">F9/D9</f>
        <v>#DIV/0!</v>
      </c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</row>
    <row r="10" spans="1:26" ht="15" customHeight="1">
      <c r="A10" s="203">
        <v>2</v>
      </c>
      <c r="B10" s="102">
        <f>'7'!B11</f>
        <v>0</v>
      </c>
      <c r="C10" s="204">
        <f>'7'!C11</f>
        <v>0</v>
      </c>
      <c r="D10" s="254">
        <f>'7'!F11</f>
        <v>0</v>
      </c>
      <c r="E10" s="254"/>
      <c r="F10" s="254"/>
      <c r="G10" s="258" t="e">
        <f t="shared" si="0"/>
        <v>#DIV/0!</v>
      </c>
      <c r="H10" s="259" t="e">
        <f t="shared" si="1"/>
        <v>#DIV/0!</v>
      </c>
      <c r="I10" s="259" t="e">
        <f t="shared" si="2"/>
        <v>#DIV/0!</v>
      </c>
      <c r="J10" s="260" t="e">
        <f t="shared" si="3"/>
        <v>#DIV/0!</v>
      </c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</row>
    <row r="11" spans="1:26" ht="15" customHeight="1">
      <c r="A11" s="203">
        <v>3</v>
      </c>
      <c r="B11" s="102">
        <f>'7'!B12</f>
        <v>0</v>
      </c>
      <c r="C11" s="204">
        <f>'7'!C12</f>
        <v>0</v>
      </c>
      <c r="D11" s="254">
        <f>'7'!F12</f>
        <v>0</v>
      </c>
      <c r="E11" s="254"/>
      <c r="F11" s="254"/>
      <c r="G11" s="258" t="e">
        <f t="shared" si="0"/>
        <v>#DIV/0!</v>
      </c>
      <c r="H11" s="259" t="e">
        <f t="shared" si="1"/>
        <v>#DIV/0!</v>
      </c>
      <c r="I11" s="259" t="e">
        <f t="shared" si="2"/>
        <v>#DIV/0!</v>
      </c>
      <c r="J11" s="260" t="e">
        <f t="shared" si="3"/>
        <v>#DIV/0!</v>
      </c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spans="1:26" ht="15" customHeight="1">
      <c r="A12" s="203">
        <v>4</v>
      </c>
      <c r="B12" s="102">
        <f>'7'!B13</f>
        <v>0</v>
      </c>
      <c r="C12" s="204">
        <f>'7'!C13</f>
        <v>0</v>
      </c>
      <c r="D12" s="254">
        <f>'7'!F13</f>
        <v>0</v>
      </c>
      <c r="E12" s="254"/>
      <c r="F12" s="254"/>
      <c r="G12" s="258" t="e">
        <f t="shared" si="0"/>
        <v>#DIV/0!</v>
      </c>
      <c r="H12" s="259" t="e">
        <f t="shared" si="1"/>
        <v>#DIV/0!</v>
      </c>
      <c r="I12" s="259" t="e">
        <f t="shared" si="2"/>
        <v>#DIV/0!</v>
      </c>
      <c r="J12" s="260" t="e">
        <f t="shared" si="3"/>
        <v>#DIV/0!</v>
      </c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 ht="15" customHeight="1">
      <c r="A13" s="203">
        <v>5</v>
      </c>
      <c r="B13" s="102">
        <f>'7'!B14</f>
        <v>0</v>
      </c>
      <c r="C13" s="204">
        <f>'7'!C14</f>
        <v>0</v>
      </c>
      <c r="D13" s="254">
        <f>'7'!F14</f>
        <v>0</v>
      </c>
      <c r="E13" s="254"/>
      <c r="F13" s="254"/>
      <c r="G13" s="258" t="e">
        <f t="shared" si="0"/>
        <v>#DIV/0!</v>
      </c>
      <c r="H13" s="259" t="e">
        <f t="shared" si="1"/>
        <v>#DIV/0!</v>
      </c>
      <c r="I13" s="259" t="e">
        <f t="shared" si="2"/>
        <v>#DIV/0!</v>
      </c>
      <c r="J13" s="260" t="e">
        <f t="shared" si="3"/>
        <v>#DIV/0!</v>
      </c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</row>
    <row r="14" spans="1:26" ht="15" customHeight="1">
      <c r="A14" s="203">
        <v>6</v>
      </c>
      <c r="B14" s="102">
        <f>'7'!B15</f>
        <v>0</v>
      </c>
      <c r="C14" s="204">
        <f>'7'!C15</f>
        <v>0</v>
      </c>
      <c r="D14" s="254">
        <f>'7'!F15</f>
        <v>0</v>
      </c>
      <c r="E14" s="254"/>
      <c r="F14" s="254"/>
      <c r="G14" s="258" t="e">
        <f t="shared" si="0"/>
        <v>#DIV/0!</v>
      </c>
      <c r="H14" s="259" t="e">
        <f t="shared" si="1"/>
        <v>#DIV/0!</v>
      </c>
      <c r="I14" s="259" t="e">
        <f t="shared" si="2"/>
        <v>#DIV/0!</v>
      </c>
      <c r="J14" s="260" t="e">
        <f t="shared" si="3"/>
        <v>#DIV/0!</v>
      </c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</row>
    <row r="15" spans="1:26" ht="15" customHeight="1">
      <c r="A15" s="203">
        <v>7</v>
      </c>
      <c r="B15" s="102">
        <f>'7'!B16</f>
        <v>0</v>
      </c>
      <c r="C15" s="204">
        <f>'7'!C16</f>
        <v>0</v>
      </c>
      <c r="D15" s="254">
        <f>'7'!F16</f>
        <v>0</v>
      </c>
      <c r="E15" s="254"/>
      <c r="F15" s="254"/>
      <c r="G15" s="258" t="e">
        <f t="shared" si="0"/>
        <v>#DIV/0!</v>
      </c>
      <c r="H15" s="259" t="e">
        <f t="shared" si="1"/>
        <v>#DIV/0!</v>
      </c>
      <c r="I15" s="259" t="e">
        <f t="shared" si="2"/>
        <v>#DIV/0!</v>
      </c>
      <c r="J15" s="260" t="e">
        <f t="shared" si="3"/>
        <v>#DIV/0!</v>
      </c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</row>
    <row r="16" spans="1:26" ht="15" customHeight="1">
      <c r="A16" s="203">
        <v>8</v>
      </c>
      <c r="B16" s="102">
        <f>'7'!B17</f>
        <v>0</v>
      </c>
      <c r="C16" s="204">
        <f>'7'!C17</f>
        <v>0</v>
      </c>
      <c r="D16" s="254">
        <f>'7'!F17</f>
        <v>0</v>
      </c>
      <c r="E16" s="254"/>
      <c r="F16" s="254"/>
      <c r="G16" s="258" t="e">
        <f t="shared" si="0"/>
        <v>#DIV/0!</v>
      </c>
      <c r="H16" s="259" t="e">
        <f t="shared" si="1"/>
        <v>#DIV/0!</v>
      </c>
      <c r="I16" s="259" t="e">
        <f t="shared" si="2"/>
        <v>#DIV/0!</v>
      </c>
      <c r="J16" s="260" t="e">
        <f t="shared" si="3"/>
        <v>#DIV/0!</v>
      </c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</row>
    <row r="17" spans="1:26" ht="15" customHeight="1">
      <c r="A17" s="203">
        <v>9</v>
      </c>
      <c r="B17" s="102">
        <f>'7'!B18</f>
        <v>0</v>
      </c>
      <c r="C17" s="204">
        <f>'7'!C18</f>
        <v>0</v>
      </c>
      <c r="D17" s="254">
        <f>'7'!F18</f>
        <v>0</v>
      </c>
      <c r="E17" s="254"/>
      <c r="F17" s="254"/>
      <c r="G17" s="258" t="e">
        <f t="shared" si="0"/>
        <v>#DIV/0!</v>
      </c>
      <c r="H17" s="259" t="e">
        <f t="shared" si="1"/>
        <v>#DIV/0!</v>
      </c>
      <c r="I17" s="259" t="e">
        <f t="shared" si="2"/>
        <v>#DIV/0!</v>
      </c>
      <c r="J17" s="260" t="e">
        <f t="shared" si="3"/>
        <v>#DIV/0!</v>
      </c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</row>
    <row r="18" spans="1:26" ht="15" customHeight="1">
      <c r="A18" s="203">
        <v>10</v>
      </c>
      <c r="B18" s="102">
        <f>'7'!B19</f>
        <v>0</v>
      </c>
      <c r="C18" s="204">
        <f>'7'!C19</f>
        <v>0</v>
      </c>
      <c r="D18" s="254">
        <f>'7'!F19</f>
        <v>0</v>
      </c>
      <c r="E18" s="254"/>
      <c r="F18" s="254"/>
      <c r="G18" s="258" t="e">
        <f t="shared" si="0"/>
        <v>#DIV/0!</v>
      </c>
      <c r="H18" s="259" t="e">
        <f t="shared" si="1"/>
        <v>#DIV/0!</v>
      </c>
      <c r="I18" s="259" t="e">
        <f t="shared" si="2"/>
        <v>#DIV/0!</v>
      </c>
      <c r="J18" s="260" t="e">
        <f t="shared" si="3"/>
        <v>#DIV/0!</v>
      </c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</row>
    <row r="19" spans="1:26" ht="15" customHeight="1">
      <c r="A19" s="203">
        <v>11</v>
      </c>
      <c r="B19" s="102">
        <f>'7'!B20</f>
        <v>0</v>
      </c>
      <c r="C19" s="204">
        <f>'7'!C20</f>
        <v>0</v>
      </c>
      <c r="D19" s="254">
        <f>'7'!F20</f>
        <v>0</v>
      </c>
      <c r="E19" s="254"/>
      <c r="F19" s="254"/>
      <c r="G19" s="258" t="e">
        <f t="shared" si="0"/>
        <v>#DIV/0!</v>
      </c>
      <c r="H19" s="259" t="e">
        <f t="shared" si="1"/>
        <v>#DIV/0!</v>
      </c>
      <c r="I19" s="259" t="e">
        <f t="shared" si="2"/>
        <v>#DIV/0!</v>
      </c>
      <c r="J19" s="260" t="e">
        <f t="shared" si="3"/>
        <v>#DIV/0!</v>
      </c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</row>
    <row r="20" spans="1:26" ht="15" customHeight="1">
      <c r="A20" s="203">
        <v>12</v>
      </c>
      <c r="B20" s="102">
        <f>'7'!B21</f>
        <v>0</v>
      </c>
      <c r="C20" s="204">
        <f>'7'!C21</f>
        <v>0</v>
      </c>
      <c r="D20" s="254">
        <f>'7'!F21</f>
        <v>0</v>
      </c>
      <c r="E20" s="254"/>
      <c r="F20" s="254"/>
      <c r="G20" s="258" t="e">
        <f t="shared" si="0"/>
        <v>#DIV/0!</v>
      </c>
      <c r="H20" s="259" t="e">
        <f t="shared" si="1"/>
        <v>#DIV/0!</v>
      </c>
      <c r="I20" s="259" t="e">
        <f t="shared" si="2"/>
        <v>#DIV/0!</v>
      </c>
      <c r="J20" s="260" t="e">
        <f t="shared" si="3"/>
        <v>#DIV/0!</v>
      </c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</row>
    <row r="21" spans="1:26" ht="15" customHeight="1">
      <c r="A21" s="203">
        <v>13</v>
      </c>
      <c r="B21" s="102">
        <f>'7'!B22</f>
        <v>0</v>
      </c>
      <c r="C21" s="204">
        <f>'7'!C22</f>
        <v>0</v>
      </c>
      <c r="D21" s="254">
        <f>'7'!F22</f>
        <v>0</v>
      </c>
      <c r="E21" s="254"/>
      <c r="F21" s="254"/>
      <c r="G21" s="258" t="e">
        <f t="shared" si="0"/>
        <v>#DIV/0!</v>
      </c>
      <c r="H21" s="259" t="e">
        <f t="shared" si="1"/>
        <v>#DIV/0!</v>
      </c>
      <c r="I21" s="259" t="e">
        <f t="shared" si="2"/>
        <v>#DIV/0!</v>
      </c>
      <c r="J21" s="260" t="e">
        <f t="shared" si="3"/>
        <v>#DIV/0!</v>
      </c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</row>
    <row r="22" spans="1:26" ht="15" customHeight="1">
      <c r="A22" s="203">
        <v>14</v>
      </c>
      <c r="B22" s="102">
        <f>'7'!B23</f>
        <v>0</v>
      </c>
      <c r="C22" s="204">
        <f>'7'!C23</f>
        <v>0</v>
      </c>
      <c r="D22" s="254">
        <f>'7'!F23</f>
        <v>0</v>
      </c>
      <c r="E22" s="254"/>
      <c r="F22" s="254"/>
      <c r="G22" s="258" t="e">
        <f t="shared" si="0"/>
        <v>#DIV/0!</v>
      </c>
      <c r="H22" s="259" t="e">
        <f t="shared" si="1"/>
        <v>#DIV/0!</v>
      </c>
      <c r="I22" s="259" t="e">
        <f t="shared" si="2"/>
        <v>#DIV/0!</v>
      </c>
      <c r="J22" s="260" t="e">
        <f t="shared" si="3"/>
        <v>#DIV/0!</v>
      </c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</row>
    <row r="23" spans="1:26" ht="15" customHeight="1">
      <c r="A23" s="203">
        <v>15</v>
      </c>
      <c r="B23" s="102">
        <f>'7'!B24</f>
        <v>0</v>
      </c>
      <c r="C23" s="204">
        <f>'7'!C24</f>
        <v>0</v>
      </c>
      <c r="D23" s="254">
        <f>'7'!F24</f>
        <v>0</v>
      </c>
      <c r="E23" s="254"/>
      <c r="F23" s="254"/>
      <c r="G23" s="258" t="e">
        <f t="shared" si="0"/>
        <v>#DIV/0!</v>
      </c>
      <c r="H23" s="259" t="e">
        <f t="shared" si="1"/>
        <v>#DIV/0!</v>
      </c>
      <c r="I23" s="259" t="e">
        <f t="shared" si="2"/>
        <v>#DIV/0!</v>
      </c>
      <c r="J23" s="260" t="e">
        <f t="shared" si="3"/>
        <v>#DIV/0!</v>
      </c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</row>
    <row r="24" spans="1:26" ht="15" customHeight="1">
      <c r="A24" s="203">
        <v>16</v>
      </c>
      <c r="B24" s="102">
        <f>'7'!B25</f>
        <v>0</v>
      </c>
      <c r="C24" s="204">
        <f>'7'!C25</f>
        <v>0</v>
      </c>
      <c r="D24" s="254">
        <f>'7'!F25</f>
        <v>0</v>
      </c>
      <c r="E24" s="254"/>
      <c r="F24" s="254"/>
      <c r="G24" s="258" t="e">
        <f t="shared" si="0"/>
        <v>#DIV/0!</v>
      </c>
      <c r="H24" s="259" t="e">
        <f t="shared" si="1"/>
        <v>#DIV/0!</v>
      </c>
      <c r="I24" s="259" t="e">
        <f t="shared" si="2"/>
        <v>#DIV/0!</v>
      </c>
      <c r="J24" s="260" t="e">
        <f t="shared" si="3"/>
        <v>#DIV/0!</v>
      </c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</row>
    <row r="25" spans="1:26" ht="15" customHeight="1">
      <c r="A25" s="203">
        <v>17</v>
      </c>
      <c r="B25" s="102">
        <f>'7'!B26</f>
        <v>0</v>
      </c>
      <c r="C25" s="204">
        <f>'7'!C26</f>
        <v>0</v>
      </c>
      <c r="D25" s="254">
        <f>'7'!F26</f>
        <v>0</v>
      </c>
      <c r="E25" s="254"/>
      <c r="F25" s="254"/>
      <c r="G25" s="258" t="e">
        <f t="shared" si="0"/>
        <v>#DIV/0!</v>
      </c>
      <c r="H25" s="259" t="e">
        <f t="shared" si="1"/>
        <v>#DIV/0!</v>
      </c>
      <c r="I25" s="259" t="e">
        <f t="shared" si="2"/>
        <v>#DIV/0!</v>
      </c>
      <c r="J25" s="260" t="e">
        <f t="shared" si="3"/>
        <v>#DIV/0!</v>
      </c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</row>
    <row r="26" spans="1:26" ht="15" customHeight="1">
      <c r="A26" s="203">
        <v>18</v>
      </c>
      <c r="B26" s="102">
        <f>'7'!B27</f>
        <v>0</v>
      </c>
      <c r="C26" s="204">
        <f>'7'!C27</f>
        <v>0</v>
      </c>
      <c r="D26" s="254">
        <f>'7'!F27</f>
        <v>0</v>
      </c>
      <c r="E26" s="254"/>
      <c r="F26" s="254"/>
      <c r="G26" s="258" t="e">
        <f t="shared" si="0"/>
        <v>#DIV/0!</v>
      </c>
      <c r="H26" s="259" t="e">
        <f t="shared" si="1"/>
        <v>#DIV/0!</v>
      </c>
      <c r="I26" s="259" t="e">
        <f t="shared" si="2"/>
        <v>#DIV/0!</v>
      </c>
      <c r="J26" s="260" t="e">
        <f t="shared" si="3"/>
        <v>#DIV/0!</v>
      </c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</row>
    <row r="27" spans="1:26" ht="15" customHeight="1">
      <c r="A27" s="203">
        <v>19</v>
      </c>
      <c r="B27" s="102">
        <f>'7'!B28</f>
        <v>0</v>
      </c>
      <c r="C27" s="204">
        <f>'7'!C28</f>
        <v>0</v>
      </c>
      <c r="D27" s="254">
        <f>'7'!F28</f>
        <v>0</v>
      </c>
      <c r="E27" s="254"/>
      <c r="F27" s="254"/>
      <c r="G27" s="258" t="e">
        <f t="shared" si="0"/>
        <v>#DIV/0!</v>
      </c>
      <c r="H27" s="259" t="e">
        <f t="shared" si="1"/>
        <v>#DIV/0!</v>
      </c>
      <c r="I27" s="259" t="e">
        <f t="shared" si="2"/>
        <v>#DIV/0!</v>
      </c>
      <c r="J27" s="260" t="e">
        <f t="shared" si="3"/>
        <v>#DIV/0!</v>
      </c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</row>
    <row r="28" spans="1:26" ht="15" customHeight="1">
      <c r="A28" s="203">
        <v>20</v>
      </c>
      <c r="B28" s="102">
        <f>'7'!B29</f>
        <v>0</v>
      </c>
      <c r="C28" s="204">
        <f>'7'!C29</f>
        <v>0</v>
      </c>
      <c r="D28" s="254">
        <f>'7'!F29</f>
        <v>0</v>
      </c>
      <c r="E28" s="254"/>
      <c r="F28" s="254"/>
      <c r="G28" s="258" t="e">
        <f t="shared" si="0"/>
        <v>#DIV/0!</v>
      </c>
      <c r="H28" s="259" t="e">
        <f t="shared" si="1"/>
        <v>#DIV/0!</v>
      </c>
      <c r="I28" s="259" t="e">
        <f t="shared" si="2"/>
        <v>#DIV/0!</v>
      </c>
      <c r="J28" s="260" t="e">
        <f t="shared" si="3"/>
        <v>#DIV/0!</v>
      </c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</row>
    <row r="29" spans="1:26" ht="15" customHeight="1">
      <c r="A29" s="203"/>
      <c r="B29" s="102"/>
      <c r="C29" s="261"/>
      <c r="D29" s="254"/>
      <c r="E29" s="254"/>
      <c r="F29" s="254"/>
      <c r="G29" s="258"/>
      <c r="H29" s="259"/>
      <c r="I29" s="259"/>
      <c r="J29" s="260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</row>
    <row r="30" spans="1:26" ht="15.75" customHeight="1">
      <c r="A30" s="989" t="s">
        <v>1</v>
      </c>
      <c r="B30" s="993"/>
      <c r="C30" s="251">
        <f t="shared" ref="C30:F30" si="4">SUM(C9:C29)</f>
        <v>0</v>
      </c>
      <c r="D30" s="262">
        <f t="shared" si="4"/>
        <v>0</v>
      </c>
      <c r="E30" s="262">
        <f t="shared" si="4"/>
        <v>0</v>
      </c>
      <c r="F30" s="262">
        <f t="shared" si="4"/>
        <v>0</v>
      </c>
      <c r="G30" s="263" t="e">
        <f>E30/(C30*365)*100</f>
        <v>#DIV/0!</v>
      </c>
      <c r="H30" s="133" t="e">
        <f>D30/C30</f>
        <v>#DIV/0!</v>
      </c>
      <c r="I30" s="133" t="e">
        <f>((C30*365)-E30)/D30</f>
        <v>#DIV/0!</v>
      </c>
      <c r="J30" s="134" t="e">
        <f>F30/D30</f>
        <v>#DIV/0!</v>
      </c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</row>
    <row r="31" spans="1:26" ht="15.75" customHeight="1">
      <c r="A31" s="162"/>
      <c r="B31" s="16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</row>
    <row r="32" spans="1:26" ht="15.75" customHeight="1">
      <c r="A32" s="137" t="s">
        <v>470</v>
      </c>
      <c r="B32" s="137"/>
      <c r="C32" s="137"/>
      <c r="D32" s="137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</row>
    <row r="33" spans="1:26" ht="15.75" customHeight="1">
      <c r="A33" s="137" t="s">
        <v>495</v>
      </c>
      <c r="B33" s="137"/>
      <c r="C33" s="137"/>
      <c r="D33" s="137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</row>
    <row r="34" spans="1:26" ht="15.75" customHeight="1">
      <c r="A34" s="137"/>
      <c r="B34" s="137"/>
      <c r="C34" s="137"/>
      <c r="D34" s="137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</row>
    <row r="35" spans="1:26" ht="15.7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 spans="1:26" ht="15.7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</row>
    <row r="37" spans="1:26" ht="15.7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</row>
    <row r="38" spans="1:26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</row>
    <row r="39" spans="1:26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</row>
    <row r="40" spans="1:26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</row>
    <row r="41" spans="1:26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</row>
    <row r="42" spans="1:26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</row>
    <row r="43" spans="1:26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 spans="1:26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</row>
    <row r="45" spans="1:26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 spans="1:26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 spans="1:26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26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 spans="1:26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spans="1:26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 spans="1:26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 spans="1:26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 spans="1:26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spans="1:26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 spans="1:26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 spans="1:26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 spans="1:26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spans="1:26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 spans="1:26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 spans="1:26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 spans="1:26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spans="1:26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 spans="1:26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 spans="1:26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 spans="1:26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spans="1:26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 spans="1:26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 spans="1:26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 spans="1:26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 spans="1:26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 spans="1:26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 spans="1:26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 spans="1:26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 spans="1:26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 spans="1:26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 spans="1:26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 spans="1:26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 spans="1:26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 spans="1:26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 spans="1:26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 spans="1:26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 spans="1:26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 spans="1:26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 spans="1:26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 spans="1:26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 spans="1:26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 spans="1:26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 spans="1:26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 spans="1:26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 spans="1:26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 spans="1:26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 spans="1:26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 spans="1:26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 spans="1:2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 spans="1:26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 spans="1:26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 spans="1:26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 spans="1:26" ht="15.75" customHeight="1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 spans="1:26" ht="15.75" customHeight="1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 spans="1:26" ht="15.75" customHeight="1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ht="15.75" customHeight="1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 spans="1:26" ht="15.75" customHeight="1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 spans="1:26" ht="15.75" customHeight="1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 spans="1:26" ht="15.75" customHeight="1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 spans="1:26" ht="15.75" customHeight="1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 spans="1:26" ht="15.75" customHeight="1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 spans="1:26" ht="15.75" customHeight="1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 spans="1:26" ht="15.75" customHeight="1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 spans="1:26" ht="15.75" customHeight="1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 spans="1:26" ht="15.75" customHeight="1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 spans="1:26" ht="15.75" customHeight="1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 spans="1:26" ht="15.75" customHeight="1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 spans="1:26" ht="15.75" customHeight="1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 spans="1:26" ht="15.75" customHeight="1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 spans="1:26" ht="15.75" customHeight="1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 spans="1:26" ht="15.75" customHeight="1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 spans="1:26" ht="15.75" customHeight="1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 spans="1:26" ht="15.75" customHeight="1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 spans="1:26" ht="15.75" customHeight="1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 spans="1:26" ht="15.75" customHeight="1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 spans="1:26" ht="15.75" customHeight="1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 spans="1:26" ht="15.75" customHeight="1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 spans="1:26" ht="15.75" customHeight="1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 spans="1:26" ht="15.75" customHeight="1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 spans="1:26" ht="15.75" customHeight="1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 spans="1:26" ht="15.75" customHeight="1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 spans="1:26" ht="15.75" customHeight="1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 spans="1:26" ht="15.75" customHeight="1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 spans="1:26" ht="15.75" customHeight="1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 spans="1:26" ht="15.75" customHeight="1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 spans="1:26" ht="15.75" customHeight="1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5.75" customHeight="1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 spans="1:26" ht="15.75" customHeight="1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 spans="1:26" ht="15.75" customHeight="1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 spans="1:26" ht="15.75" customHeight="1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 spans="1:26" ht="15.75" customHeight="1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 spans="1:26" ht="15.75" customHeight="1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 spans="1:26" ht="15.75" customHeigh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 spans="1:26" ht="15.75" customHeight="1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 spans="1:26" ht="15.75" customHeight="1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 spans="1:26" ht="15.75" customHeight="1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 spans="1:26" ht="15.75" customHeight="1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 spans="1:26" ht="15.75" customHeight="1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 spans="1:26" ht="15.75" customHeight="1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 spans="1:26" ht="15.75" customHeight="1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 spans="1:26" ht="15.75" customHeight="1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 spans="1:26" ht="15.75" customHeight="1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 spans="1:26" ht="15.75" customHeight="1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 spans="1:26" ht="15.75" customHeight="1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 spans="1:26" ht="15.75" customHeight="1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 spans="1:26" ht="15.75" customHeight="1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 spans="1:26" ht="15.75" customHeight="1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 spans="1:26" ht="15.75" customHeight="1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 spans="1:26" ht="15.75" customHeight="1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 spans="1:26" ht="15.75" customHeight="1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 spans="1:26" ht="15.75" customHeight="1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 spans="1:26" ht="15.75" customHeight="1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 spans="1:26" ht="15.75" customHeight="1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 spans="1:26" ht="15.75" customHeight="1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 spans="1:26" ht="15.75" customHeight="1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 spans="1:26" ht="15.75" customHeight="1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 spans="1:26" ht="15.75" customHeight="1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 spans="1:26" ht="15.75" customHeight="1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 spans="1:26" ht="15.75" customHeight="1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 spans="1:26" ht="15.75" customHeight="1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 spans="1:26" ht="15.75" customHeight="1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 spans="1:26" ht="15.75" customHeight="1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 spans="1:26" ht="15.75" customHeight="1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 spans="1:26" ht="15.75" customHeight="1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 spans="1:26" ht="15.75" customHeight="1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 spans="1:26" ht="15.75" customHeight="1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 spans="1:26" ht="15.75" customHeight="1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 spans="1:26" ht="15.75" customHeight="1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 spans="1:26" ht="15.75" customHeight="1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 spans="1:26" ht="15.75" customHeight="1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 spans="1:26" ht="15.75" customHeight="1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 spans="1:26" ht="15.75" customHeight="1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 spans="1:26" ht="15.75" customHeight="1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 spans="1:26" ht="15.75" customHeight="1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 spans="1:26" ht="15.75" customHeight="1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 spans="1:26" ht="15.75" customHeight="1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 spans="1:26" ht="15.75" customHeight="1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 spans="1:26" ht="15.75" customHeight="1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 spans="1:26" ht="15.75" customHeight="1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 spans="1:26" ht="15.75" customHeight="1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 spans="1:26" ht="15.75" customHeight="1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 spans="1:26" ht="15.75" customHeight="1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 spans="1:26" ht="15.75" customHeight="1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 spans="1:26" ht="15.75" customHeight="1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 spans="1:26" ht="15.75" customHeight="1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 spans="1:26" ht="15.75" customHeight="1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 spans="1:26" ht="15.75" customHeight="1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 spans="1:26" ht="15.75" customHeight="1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 spans="1:26" ht="15.75" customHeight="1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 spans="1:26" ht="15.75" customHeight="1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 spans="1:26" ht="15.75" customHeight="1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 spans="1:26" ht="15.75" customHeight="1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 spans="1:26" ht="15.75" customHeight="1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 spans="1:26" ht="15.75" customHeight="1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 spans="1:26" ht="15.75" customHeight="1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 spans="1:26" ht="15.75" customHeight="1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 spans="1:26" ht="15.75" customHeight="1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 spans="1:26" ht="15.75" customHeight="1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 spans="1:26" ht="15.75" customHeight="1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 spans="1:26" ht="15.75" customHeight="1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 spans="1:26" ht="15.75" customHeight="1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 spans="1:26" ht="15.75" customHeight="1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 spans="1:26" ht="15.75" customHeight="1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 spans="1:26" ht="15.75" customHeight="1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 spans="1:26" ht="15.75" customHeight="1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 spans="1:26" ht="15.75" customHeight="1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 spans="1:26" ht="15.75" customHeight="1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 spans="1:26" ht="15.75" customHeight="1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 spans="1:26" ht="15.75" customHeight="1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 spans="1:26" ht="15.75" customHeight="1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 spans="1:26" ht="15.75" customHeight="1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 spans="1:26" ht="15.75" customHeight="1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 spans="1:26" ht="15.75" customHeight="1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</row>
    <row r="222" spans="1:26" ht="15.75" customHeight="1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</row>
    <row r="223" spans="1:26" ht="15.75" customHeight="1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</row>
    <row r="224" spans="1:26" ht="15.75" customHeight="1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</row>
    <row r="225" spans="1:26" ht="15.75" customHeight="1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</row>
    <row r="226" spans="1:26" ht="15.75" customHeight="1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</row>
    <row r="227" spans="1:26" ht="15.75" customHeight="1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</row>
    <row r="228" spans="1:26" ht="15.75" customHeight="1">
      <c r="A228" s="102"/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</row>
    <row r="229" spans="1:26" ht="15.75" customHeight="1">
      <c r="A229" s="102"/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</row>
    <row r="230" spans="1:26" ht="15.75" customHeight="1">
      <c r="A230" s="102"/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  <c r="Z230" s="102"/>
    </row>
    <row r="231" spans="1:26" ht="15.75" customHeight="1">
      <c r="A231" s="102"/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  <c r="Z231" s="102"/>
    </row>
    <row r="232" spans="1:26" ht="15.75" customHeight="1">
      <c r="A232" s="102"/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2"/>
      <c r="Z232" s="102"/>
    </row>
    <row r="233" spans="1:26" ht="15.75" customHeight="1">
      <c r="A233" s="102"/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  <c r="Y233" s="102"/>
      <c r="Z233" s="102"/>
    </row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A3:J3"/>
    <mergeCell ref="A30:B30"/>
  </mergeCells>
  <printOptions horizontalCentered="1"/>
  <pageMargins left="0.90551181102362199" right="0.70866141732283505" top="0.74803149606299202" bottom="0.74803149606299202" header="0" footer="0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88</vt:i4>
      </vt:variant>
      <vt:variant>
        <vt:lpstr>Named Ranges</vt:lpstr>
      </vt:variant>
      <vt:variant>
        <vt:i4>29</vt:i4>
      </vt:variant>
    </vt:vector>
  </HeadingPairs>
  <TitlesOfParts>
    <vt:vector size="117" baseType="lpstr">
      <vt:lpstr>Resume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78</vt:lpstr>
      <vt:lpstr>79</vt:lpstr>
      <vt:lpstr>80</vt:lpstr>
      <vt:lpstr>81</vt:lpstr>
      <vt:lpstr>82</vt:lpstr>
      <vt:lpstr>83</vt:lpstr>
      <vt:lpstr>84</vt:lpstr>
      <vt:lpstr>85</vt:lpstr>
      <vt:lpstr>86</vt:lpstr>
      <vt:lpstr>87</vt:lpstr>
      <vt:lpstr>'5'!Z_17D7C177_D9B1_4DC1_9138_49FE7AC6BB29_.wvu.PrintArea</vt:lpstr>
      <vt:lpstr>'14'!Z_292D246C_5048_11D6_9411_0000212D0BAF_.wvu.PrintArea</vt:lpstr>
      <vt:lpstr>'14'!Z_730E2C64_B2C1_434F_B758_04E2943FA20D_.wvu.PrintArea</vt:lpstr>
      <vt:lpstr>'28'!Z_730E2C64_B2C1_434F_B758_04E2943FA20D_.wvu.PrintArea</vt:lpstr>
      <vt:lpstr>'32'!Z_730E2C64_B2C1_434F_B758_04E2943FA20D_.wvu.PrintArea</vt:lpstr>
      <vt:lpstr>'33'!Z_730E2C64_B2C1_434F_B758_04E2943FA20D_.wvu.PrintArea</vt:lpstr>
      <vt:lpstr>'45'!Z_730E2C64_B2C1_434F_B758_04E2943FA20D_.wvu.PrintArea</vt:lpstr>
      <vt:lpstr>'48'!Z_730E2C64_B2C1_434F_B758_04E2943FA20D_.wvu.PrintArea</vt:lpstr>
      <vt:lpstr>'50'!Z_730E2C64_B2C1_434F_B758_04E2943FA20D_.wvu.PrintArea</vt:lpstr>
      <vt:lpstr>'51'!Z_730E2C64_B2C1_434F_B758_04E2943FA20D_.wvu.PrintArea</vt:lpstr>
      <vt:lpstr>'70'!Z_730E2C64_B2C1_434F_B758_04E2943FA20D_.wvu.PrintArea</vt:lpstr>
      <vt:lpstr>'14'!Z_93528372_5BA8_11D6_9411_0000212D0BAF_.wvu.PrintArea</vt:lpstr>
      <vt:lpstr>'28'!Z_93528372_5BA8_11D6_9411_0000212D0BAF_.wvu.PrintArea</vt:lpstr>
      <vt:lpstr>'32'!Z_93528372_5BA8_11D6_9411_0000212D0BAF_.wvu.PrintArea</vt:lpstr>
      <vt:lpstr>'33'!Z_93528372_5BA8_11D6_9411_0000212D0BAF_.wvu.PrintArea</vt:lpstr>
      <vt:lpstr>'45'!Z_93528372_5BA8_11D6_9411_0000212D0BAF_.wvu.PrintArea</vt:lpstr>
      <vt:lpstr>'48'!Z_93528372_5BA8_11D6_9411_0000212D0BAF_.wvu.PrintArea</vt:lpstr>
      <vt:lpstr>'50'!Z_93528372_5BA8_11D6_9411_0000212D0BAF_.wvu.PrintArea</vt:lpstr>
      <vt:lpstr>'51'!Z_93528372_5BA8_11D6_9411_0000212D0BAF_.wvu.PrintArea</vt:lpstr>
      <vt:lpstr>'70'!Z_93528372_5BA8_11D6_9411_0000212D0BAF_.wvu.PrintArea</vt:lpstr>
      <vt:lpstr>'4'!Z_CF5BBE18_1EAB_4E8A_9B60_6E7F400FBD81_.wvu.PrintArea</vt:lpstr>
      <vt:lpstr>'6'!Z_CF5BBE18_1EAB_4E8A_9B60_6E7F400FBD81_.wvu.PrintArea</vt:lpstr>
      <vt:lpstr>'64'!Z_F144E4C0_F124_4A6E_9761_D1C5FCF07098_.wvu.PrintArea</vt:lpstr>
      <vt:lpstr>'65'!Z_F144E4C0_F124_4A6E_9761_D1C5FCF07098_.wvu.PrintArea</vt:lpstr>
      <vt:lpstr>'66'!Z_F144E4C0_F124_4A6E_9761_D1C5FCF07098_.wvu.PrintArea</vt:lpstr>
      <vt:lpstr>'67'!Z_F144E4C0_F124_4A6E_9761_D1C5FCF07098_.wvu.PrintArea</vt:lpstr>
      <vt:lpstr>'69'!Z_F144E4C0_F124_4A6E_9761_D1C5FCF07098_.wvu.PrintArea</vt:lpstr>
      <vt:lpstr>'50'!Z_F30EFE65_F2A9_47E2_8E68_51F9D7645DD4_.wvu.PrintArea</vt:lpstr>
      <vt:lpstr>'51'!Z_F30EFE65_F2A9_47E2_8E68_51F9D7645DD4_.wvu.PrintArea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Dinda Ku Sayang</dc:creator>
  <cp:lastModifiedBy>Dok</cp:lastModifiedBy>
  <dcterms:modified xsi:type="dcterms:W3CDTF">2024-02-21T08:25:40Z</dcterms:modified>
</cp:coreProperties>
</file>